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4\"/>
    </mc:Choice>
  </mc:AlternateContent>
  <bookViews>
    <workbookView xWindow="0" yWindow="0" windowWidth="10890" windowHeight="7290" tabRatio="874" activeTab="8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xlnm.Print_Area" localSheetId="9">Chuva!$A$1:$AI$30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F9" i="14" l="1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G9" i="14" l="1"/>
  <c r="Y16" i="5"/>
  <c r="AF47" i="4" l="1"/>
  <c r="AE47" i="4"/>
  <c r="AD47" i="4"/>
  <c r="AC47" i="4"/>
  <c r="AB47" i="4"/>
  <c r="AA47" i="4"/>
  <c r="Z47" i="4"/>
  <c r="Y47" i="4"/>
  <c r="X47" i="4"/>
  <c r="AF46" i="4"/>
  <c r="AE46" i="4"/>
  <c r="AD46" i="4"/>
  <c r="AC46" i="4"/>
  <c r="AB46" i="4"/>
  <c r="AA46" i="4"/>
  <c r="Z46" i="4"/>
  <c r="Y46" i="4"/>
  <c r="X46" i="4"/>
  <c r="AF45" i="4"/>
  <c r="AE45" i="4"/>
  <c r="AD45" i="4"/>
  <c r="AC45" i="4"/>
  <c r="AB45" i="4"/>
  <c r="AA45" i="4"/>
  <c r="Z45" i="4"/>
  <c r="Y45" i="4"/>
  <c r="X45" i="4"/>
  <c r="AF44" i="4"/>
  <c r="AE44" i="4"/>
  <c r="AD44" i="4"/>
  <c r="AC44" i="4"/>
  <c r="AB44" i="4"/>
  <c r="AA44" i="4"/>
  <c r="Z44" i="4"/>
  <c r="Y44" i="4"/>
  <c r="X44" i="4"/>
  <c r="AF42" i="4"/>
  <c r="AE42" i="4"/>
  <c r="AD42" i="4"/>
  <c r="AC42" i="4"/>
  <c r="AB42" i="4"/>
  <c r="AA42" i="4"/>
  <c r="Z42" i="4"/>
  <c r="Y42" i="4"/>
  <c r="X42" i="4"/>
  <c r="AF41" i="4"/>
  <c r="AE41" i="4"/>
  <c r="AD41" i="4"/>
  <c r="AC41" i="4"/>
  <c r="AB41" i="4"/>
  <c r="AA41" i="4"/>
  <c r="Z41" i="4"/>
  <c r="Y41" i="4"/>
  <c r="X41" i="4"/>
  <c r="AF40" i="4"/>
  <c r="AE40" i="4"/>
  <c r="AD40" i="4"/>
  <c r="AC40" i="4"/>
  <c r="AB40" i="4"/>
  <c r="AA40" i="4"/>
  <c r="Z40" i="4"/>
  <c r="Y40" i="4"/>
  <c r="X40" i="4"/>
  <c r="AF39" i="4"/>
  <c r="AE39" i="4"/>
  <c r="AD39" i="4"/>
  <c r="AC39" i="4"/>
  <c r="AB39" i="4"/>
  <c r="AA39" i="4"/>
  <c r="Z39" i="4"/>
  <c r="Y39" i="4"/>
  <c r="X39" i="4"/>
  <c r="AF38" i="4"/>
  <c r="AE38" i="4"/>
  <c r="AD38" i="4"/>
  <c r="AC38" i="4"/>
  <c r="AB38" i="4"/>
  <c r="AA38" i="4"/>
  <c r="Z38" i="4"/>
  <c r="Y38" i="4"/>
  <c r="X38" i="4"/>
  <c r="AF37" i="4"/>
  <c r="AE37" i="4"/>
  <c r="AD37" i="4"/>
  <c r="AC37" i="4"/>
  <c r="AB37" i="4"/>
  <c r="AA37" i="4"/>
  <c r="Z37" i="4"/>
  <c r="Y37" i="4"/>
  <c r="X37" i="4"/>
  <c r="AF36" i="4"/>
  <c r="AE36" i="4"/>
  <c r="AD36" i="4"/>
  <c r="AC36" i="4"/>
  <c r="AB36" i="4"/>
  <c r="AA36" i="4"/>
  <c r="Z36" i="4"/>
  <c r="Y36" i="4"/>
  <c r="X36" i="4"/>
  <c r="AF35" i="4"/>
  <c r="AE35" i="4"/>
  <c r="AD35" i="4"/>
  <c r="AC35" i="4"/>
  <c r="AB35" i="4"/>
  <c r="AA35" i="4"/>
  <c r="Z35" i="4"/>
  <c r="Y35" i="4"/>
  <c r="X35" i="4"/>
  <c r="AF34" i="4"/>
  <c r="AE34" i="4"/>
  <c r="AD34" i="4"/>
  <c r="AC34" i="4"/>
  <c r="AB34" i="4"/>
  <c r="AA34" i="4"/>
  <c r="Z34" i="4"/>
  <c r="Y34" i="4"/>
  <c r="X34" i="4"/>
  <c r="AF33" i="4"/>
  <c r="AE33" i="4"/>
  <c r="AD33" i="4"/>
  <c r="AC33" i="4"/>
  <c r="AB33" i="4"/>
  <c r="AA33" i="4"/>
  <c r="Z33" i="4"/>
  <c r="Y33" i="4"/>
  <c r="X33" i="4"/>
  <c r="AF32" i="4"/>
  <c r="AE32" i="4"/>
  <c r="AD32" i="4"/>
  <c r="AC32" i="4"/>
  <c r="AB32" i="4"/>
  <c r="AA32" i="4"/>
  <c r="Z32" i="4"/>
  <c r="Y32" i="4"/>
  <c r="X32" i="4"/>
  <c r="AF31" i="4"/>
  <c r="AE31" i="4"/>
  <c r="AD31" i="4"/>
  <c r="AC31" i="4"/>
  <c r="AB31" i="4"/>
  <c r="AA31" i="4"/>
  <c r="Z31" i="4"/>
  <c r="Y31" i="4"/>
  <c r="X31" i="4"/>
  <c r="AF30" i="4"/>
  <c r="AE30" i="4"/>
  <c r="AD30" i="4"/>
  <c r="AC30" i="4"/>
  <c r="AB30" i="4"/>
  <c r="AA30" i="4"/>
  <c r="Z30" i="4"/>
  <c r="Y30" i="4"/>
  <c r="X30" i="4"/>
  <c r="AF29" i="4"/>
  <c r="AE29" i="4"/>
  <c r="AD29" i="4"/>
  <c r="AC29" i="4"/>
  <c r="AB29" i="4"/>
  <c r="AA29" i="4"/>
  <c r="Z29" i="4"/>
  <c r="Y29" i="4"/>
  <c r="X29" i="4"/>
  <c r="AF28" i="4"/>
  <c r="AE28" i="4"/>
  <c r="AD28" i="4"/>
  <c r="AC28" i="4"/>
  <c r="AB28" i="4"/>
  <c r="AA28" i="4"/>
  <c r="Z28" i="4"/>
  <c r="Y28" i="4"/>
  <c r="X28" i="4"/>
  <c r="AF27" i="4"/>
  <c r="AE27" i="4"/>
  <c r="AD27" i="4"/>
  <c r="AC27" i="4"/>
  <c r="AB27" i="4"/>
  <c r="AA27" i="4"/>
  <c r="Z27" i="4"/>
  <c r="Y27" i="4"/>
  <c r="X27" i="4"/>
  <c r="AF26" i="4"/>
  <c r="AE26" i="4"/>
  <c r="AD26" i="4"/>
  <c r="AC26" i="4"/>
  <c r="AB26" i="4"/>
  <c r="AA26" i="4"/>
  <c r="Z26" i="4"/>
  <c r="Y26" i="4"/>
  <c r="X26" i="4"/>
  <c r="AF25" i="4"/>
  <c r="AE25" i="4"/>
  <c r="AD25" i="4"/>
  <c r="AC25" i="4"/>
  <c r="AB25" i="4"/>
  <c r="AA25" i="4"/>
  <c r="Z25" i="4"/>
  <c r="Y25" i="4"/>
  <c r="X25" i="4"/>
  <c r="AF24" i="4"/>
  <c r="AE24" i="4"/>
  <c r="AD24" i="4"/>
  <c r="AC24" i="4"/>
  <c r="AB24" i="4"/>
  <c r="AA24" i="4"/>
  <c r="Z24" i="4"/>
  <c r="Y24" i="4"/>
  <c r="X24" i="4"/>
  <c r="AF23" i="4"/>
  <c r="AE23" i="4"/>
  <c r="AD23" i="4"/>
  <c r="AC23" i="4"/>
  <c r="AB23" i="4"/>
  <c r="AA23" i="4"/>
  <c r="Z23" i="4"/>
  <c r="Y23" i="4"/>
  <c r="X23" i="4"/>
  <c r="AF22" i="4"/>
  <c r="AE22" i="4"/>
  <c r="AD22" i="4"/>
  <c r="AC22" i="4"/>
  <c r="AB22" i="4"/>
  <c r="AA22" i="4"/>
  <c r="Z22" i="4"/>
  <c r="Y22" i="4"/>
  <c r="X22" i="4"/>
  <c r="AF21" i="4"/>
  <c r="AE21" i="4"/>
  <c r="AD21" i="4"/>
  <c r="AC21" i="4"/>
  <c r="AB21" i="4"/>
  <c r="AA21" i="4"/>
  <c r="Z21" i="4"/>
  <c r="Y21" i="4"/>
  <c r="X21" i="4"/>
  <c r="AF20" i="4" l="1"/>
  <c r="AE20" i="4"/>
  <c r="AD20" i="4"/>
  <c r="AC20" i="4"/>
  <c r="AB20" i="4"/>
  <c r="AA20" i="4"/>
  <c r="Z20" i="4"/>
  <c r="Y20" i="4"/>
  <c r="X20" i="4"/>
  <c r="AF19" i="4"/>
  <c r="AE19" i="4"/>
  <c r="AD19" i="4"/>
  <c r="AC19" i="4"/>
  <c r="AB19" i="4"/>
  <c r="AA19" i="4"/>
  <c r="Z19" i="4"/>
  <c r="Y19" i="4"/>
  <c r="X19" i="4"/>
  <c r="AF18" i="4"/>
  <c r="AE18" i="4"/>
  <c r="AD18" i="4"/>
  <c r="AC18" i="4"/>
  <c r="AB18" i="4"/>
  <c r="AA18" i="4"/>
  <c r="Z18" i="4"/>
  <c r="Y18" i="4"/>
  <c r="X18" i="4"/>
  <c r="AF17" i="4"/>
  <c r="AE17" i="4"/>
  <c r="AD17" i="4"/>
  <c r="AC17" i="4"/>
  <c r="AB17" i="4"/>
  <c r="AA17" i="4"/>
  <c r="Z17" i="4"/>
  <c r="Y17" i="4"/>
  <c r="X17" i="4"/>
  <c r="AF16" i="4"/>
  <c r="AE16" i="4"/>
  <c r="AD16" i="4"/>
  <c r="AC16" i="4"/>
  <c r="AB16" i="4"/>
  <c r="AA16" i="4"/>
  <c r="Z16" i="4"/>
  <c r="Y16" i="4"/>
  <c r="X16" i="4"/>
  <c r="AF15" i="4"/>
  <c r="AE15" i="4"/>
  <c r="AD15" i="4"/>
  <c r="AC15" i="4"/>
  <c r="AB15" i="4"/>
  <c r="AA15" i="4"/>
  <c r="Z15" i="4"/>
  <c r="Y15" i="4"/>
  <c r="X15" i="4"/>
  <c r="AF13" i="4"/>
  <c r="AE13" i="4"/>
  <c r="AD13" i="4"/>
  <c r="AC13" i="4"/>
  <c r="AB13" i="4"/>
  <c r="AA13" i="4"/>
  <c r="Z13" i="4"/>
  <c r="Y13" i="4"/>
  <c r="X13" i="4"/>
  <c r="AF12" i="4"/>
  <c r="AE12" i="4"/>
  <c r="AD12" i="4"/>
  <c r="AC12" i="4"/>
  <c r="AB12" i="4"/>
  <c r="AA12" i="4"/>
  <c r="Z12" i="4"/>
  <c r="Y12" i="4"/>
  <c r="X12" i="4"/>
  <c r="AF11" i="4"/>
  <c r="AE11" i="4"/>
  <c r="AD11" i="4"/>
  <c r="AC11" i="4"/>
  <c r="AB11" i="4"/>
  <c r="AA11" i="4"/>
  <c r="Z11" i="4"/>
  <c r="Y11" i="4"/>
  <c r="X11" i="4"/>
  <c r="AF10" i="4"/>
  <c r="AE10" i="4"/>
  <c r="AD10" i="4"/>
  <c r="AC10" i="4"/>
  <c r="AB10" i="4"/>
  <c r="AA10" i="4"/>
  <c r="Z10" i="4"/>
  <c r="Y10" i="4"/>
  <c r="X10" i="4"/>
  <c r="AF9" i="4"/>
  <c r="AE9" i="4"/>
  <c r="AD9" i="4"/>
  <c r="AC9" i="4"/>
  <c r="AB9" i="4"/>
  <c r="AA9" i="4"/>
  <c r="Z9" i="4"/>
  <c r="Y9" i="4"/>
  <c r="X9" i="4"/>
  <c r="AF8" i="4"/>
  <c r="AE8" i="4"/>
  <c r="AD8" i="4"/>
  <c r="AC8" i="4"/>
  <c r="AB8" i="4"/>
  <c r="AA8" i="4"/>
  <c r="Z8" i="4"/>
  <c r="Y8" i="4"/>
  <c r="X8" i="4"/>
  <c r="AF7" i="4"/>
  <c r="AE7" i="4"/>
  <c r="AD7" i="4"/>
  <c r="AC7" i="4"/>
  <c r="AB7" i="4"/>
  <c r="AA7" i="4"/>
  <c r="Z7" i="4"/>
  <c r="Y7" i="4"/>
  <c r="X7" i="4"/>
  <c r="AF6" i="4"/>
  <c r="AE6" i="4"/>
  <c r="AD6" i="4"/>
  <c r="AC6" i="4"/>
  <c r="AB6" i="4"/>
  <c r="AA6" i="4"/>
  <c r="Z6" i="4"/>
  <c r="Y6" i="4"/>
  <c r="X6" i="4"/>
  <c r="AF47" i="6" l="1"/>
  <c r="AE47" i="6"/>
  <c r="AD47" i="6"/>
  <c r="AC47" i="6"/>
  <c r="AB47" i="6"/>
  <c r="AA47" i="6"/>
  <c r="Z47" i="6"/>
  <c r="Y47" i="6"/>
  <c r="X47" i="6"/>
  <c r="AF46" i="6"/>
  <c r="AE46" i="6"/>
  <c r="AD46" i="6"/>
  <c r="AC46" i="6"/>
  <c r="AB46" i="6"/>
  <c r="AA46" i="6"/>
  <c r="Z46" i="6"/>
  <c r="Y46" i="6"/>
  <c r="X46" i="6"/>
  <c r="AF45" i="6"/>
  <c r="AE45" i="6"/>
  <c r="AD45" i="6"/>
  <c r="AC45" i="6"/>
  <c r="AB45" i="6"/>
  <c r="AA45" i="6"/>
  <c r="Z45" i="6"/>
  <c r="Y45" i="6"/>
  <c r="X45" i="6"/>
  <c r="AF44" i="6"/>
  <c r="AE44" i="6"/>
  <c r="AD44" i="6"/>
  <c r="AC44" i="6"/>
  <c r="AB44" i="6"/>
  <c r="AA44" i="6"/>
  <c r="Z44" i="6"/>
  <c r="Y44" i="6"/>
  <c r="X44" i="6"/>
  <c r="AF42" i="6"/>
  <c r="AE42" i="6"/>
  <c r="AD42" i="6"/>
  <c r="AC42" i="6"/>
  <c r="AB42" i="6"/>
  <c r="AA42" i="6"/>
  <c r="Z42" i="6"/>
  <c r="Y42" i="6"/>
  <c r="X42" i="6"/>
  <c r="AF41" i="6"/>
  <c r="AE41" i="6"/>
  <c r="AD41" i="6"/>
  <c r="AC41" i="6"/>
  <c r="AB41" i="6"/>
  <c r="AA41" i="6"/>
  <c r="Z41" i="6"/>
  <c r="Y41" i="6"/>
  <c r="X41" i="6"/>
  <c r="AF40" i="6"/>
  <c r="AE40" i="6"/>
  <c r="AD40" i="6"/>
  <c r="AC40" i="6"/>
  <c r="AB40" i="6"/>
  <c r="Y40" i="6"/>
  <c r="AA40" i="6"/>
  <c r="Z40" i="6"/>
  <c r="X40" i="6"/>
  <c r="AF39" i="6"/>
  <c r="AE39" i="6"/>
  <c r="AD39" i="6"/>
  <c r="AC39" i="6"/>
  <c r="AB39" i="6"/>
  <c r="AA39" i="6"/>
  <c r="Z39" i="6"/>
  <c r="Y39" i="6"/>
  <c r="X39" i="6"/>
  <c r="AF37" i="6"/>
  <c r="AE37" i="6"/>
  <c r="AD37" i="6"/>
  <c r="AC37" i="6"/>
  <c r="AB37" i="6"/>
  <c r="AA37" i="6"/>
  <c r="Z37" i="6"/>
  <c r="Y37" i="6"/>
  <c r="X37" i="6"/>
  <c r="AF36" i="6"/>
  <c r="AE36" i="6"/>
  <c r="AD36" i="6"/>
  <c r="AC36" i="6"/>
  <c r="AB36" i="6"/>
  <c r="AA36" i="6"/>
  <c r="Z36" i="6"/>
  <c r="Y36" i="6"/>
  <c r="X36" i="6"/>
  <c r="AF35" i="6"/>
  <c r="AE35" i="6"/>
  <c r="AD35" i="6"/>
  <c r="AC35" i="6"/>
  <c r="AB35" i="6"/>
  <c r="AA35" i="6"/>
  <c r="Z35" i="6"/>
  <c r="Y35" i="6"/>
  <c r="X35" i="6"/>
  <c r="AF34" i="6"/>
  <c r="AE34" i="6"/>
  <c r="AD34" i="6"/>
  <c r="AC34" i="6"/>
  <c r="AB34" i="6"/>
  <c r="AA34" i="6"/>
  <c r="Z34" i="6"/>
  <c r="Y34" i="6"/>
  <c r="X34" i="6"/>
  <c r="AF33" i="6"/>
  <c r="AE33" i="6"/>
  <c r="AD33" i="6"/>
  <c r="AC33" i="6"/>
  <c r="AB33" i="6"/>
  <c r="AA33" i="6"/>
  <c r="Z33" i="6"/>
  <c r="Y33" i="6"/>
  <c r="X33" i="6"/>
  <c r="AF32" i="6"/>
  <c r="AE32" i="6"/>
  <c r="AD32" i="6"/>
  <c r="AC32" i="6"/>
  <c r="AB32" i="6"/>
  <c r="AA32" i="6"/>
  <c r="Z32" i="6"/>
  <c r="Y32" i="6"/>
  <c r="X32" i="6"/>
  <c r="AF31" i="6"/>
  <c r="AE31" i="6"/>
  <c r="AD31" i="6"/>
  <c r="AC31" i="6"/>
  <c r="AB31" i="6"/>
  <c r="AA31" i="6"/>
  <c r="Z31" i="6"/>
  <c r="Y31" i="6"/>
  <c r="X31" i="6"/>
  <c r="AF30" i="6"/>
  <c r="AE30" i="6"/>
  <c r="AD30" i="6"/>
  <c r="AC30" i="6"/>
  <c r="AB30" i="6"/>
  <c r="AA30" i="6"/>
  <c r="Z30" i="6"/>
  <c r="Y30" i="6"/>
  <c r="X30" i="6"/>
  <c r="AF29" i="6"/>
  <c r="AE29" i="6"/>
  <c r="AD29" i="6"/>
  <c r="AC29" i="6"/>
  <c r="AB29" i="6"/>
  <c r="AA29" i="6"/>
  <c r="Z29" i="6"/>
  <c r="Y29" i="6"/>
  <c r="X29" i="6"/>
  <c r="AF28" i="6"/>
  <c r="AE28" i="6"/>
  <c r="AD28" i="6"/>
  <c r="AC28" i="6"/>
  <c r="AB28" i="6"/>
  <c r="AA28" i="6"/>
  <c r="Z28" i="6"/>
  <c r="Y28" i="6"/>
  <c r="X28" i="6"/>
  <c r="AF27" i="6"/>
  <c r="AE27" i="6"/>
  <c r="AD27" i="6"/>
  <c r="AC27" i="6"/>
  <c r="AB27" i="6"/>
  <c r="AA27" i="6"/>
  <c r="Z27" i="6"/>
  <c r="Y27" i="6"/>
  <c r="X27" i="6"/>
  <c r="AF26" i="6"/>
  <c r="AE26" i="6"/>
  <c r="AD26" i="6"/>
  <c r="AC26" i="6"/>
  <c r="AB26" i="6"/>
  <c r="AA26" i="6"/>
  <c r="Z26" i="6"/>
  <c r="Y26" i="6"/>
  <c r="X26" i="6"/>
  <c r="AF25" i="6"/>
  <c r="AE25" i="6"/>
  <c r="AD25" i="6"/>
  <c r="AC25" i="6"/>
  <c r="AB25" i="6"/>
  <c r="AA25" i="6"/>
  <c r="Z25" i="6"/>
  <c r="Y25" i="6"/>
  <c r="X25" i="6"/>
  <c r="AF24" i="6"/>
  <c r="AE24" i="6"/>
  <c r="AD24" i="6"/>
  <c r="AC24" i="6"/>
  <c r="AB24" i="6"/>
  <c r="AA24" i="6"/>
  <c r="Z24" i="6"/>
  <c r="Y24" i="6"/>
  <c r="X24" i="6"/>
  <c r="AF23" i="6"/>
  <c r="AE23" i="6"/>
  <c r="AD23" i="6"/>
  <c r="AC23" i="6"/>
  <c r="AB23" i="6"/>
  <c r="AA23" i="6"/>
  <c r="Z23" i="6"/>
  <c r="Y23" i="6"/>
  <c r="X23" i="6"/>
  <c r="AF22" i="6"/>
  <c r="AE22" i="6"/>
  <c r="AD22" i="6"/>
  <c r="AC22" i="6"/>
  <c r="AB22" i="6"/>
  <c r="AA22" i="6"/>
  <c r="Z22" i="6"/>
  <c r="Y22" i="6"/>
  <c r="X22" i="6"/>
  <c r="AF21" i="6"/>
  <c r="AE21" i="6"/>
  <c r="AD21" i="6"/>
  <c r="AC21" i="6"/>
  <c r="AB21" i="6"/>
  <c r="AA21" i="6"/>
  <c r="Z21" i="6"/>
  <c r="Y21" i="6"/>
  <c r="X21" i="6"/>
  <c r="AF20" i="6"/>
  <c r="AE20" i="6"/>
  <c r="AD20" i="6"/>
  <c r="AC20" i="6"/>
  <c r="AB20" i="6"/>
  <c r="AA20" i="6"/>
  <c r="Z20" i="6"/>
  <c r="Y20" i="6"/>
  <c r="X20" i="6"/>
  <c r="AF19" i="6"/>
  <c r="AE19" i="6"/>
  <c r="AD19" i="6"/>
  <c r="AC19" i="6"/>
  <c r="AB19" i="6"/>
  <c r="AA19" i="6"/>
  <c r="Z19" i="6"/>
  <c r="Y19" i="6"/>
  <c r="X19" i="6"/>
  <c r="AF18" i="6"/>
  <c r="AE18" i="6"/>
  <c r="AD18" i="6"/>
  <c r="AC18" i="6"/>
  <c r="AB18" i="6"/>
  <c r="AA18" i="6"/>
  <c r="Z18" i="6"/>
  <c r="Y18" i="6"/>
  <c r="X18" i="6"/>
  <c r="AF17" i="6"/>
  <c r="AE17" i="6"/>
  <c r="AD17" i="6"/>
  <c r="AC17" i="6"/>
  <c r="AB17" i="6"/>
  <c r="AA17" i="6"/>
  <c r="Z17" i="6"/>
  <c r="Y17" i="6"/>
  <c r="X17" i="6"/>
  <c r="AF16" i="6"/>
  <c r="AE16" i="6"/>
  <c r="AD16" i="6"/>
  <c r="AC16" i="6"/>
  <c r="AB16" i="6"/>
  <c r="AA16" i="6"/>
  <c r="Z16" i="6"/>
  <c r="Y16" i="6"/>
  <c r="X16" i="6"/>
  <c r="AF15" i="6"/>
  <c r="AE15" i="6"/>
  <c r="AD15" i="6"/>
  <c r="AC15" i="6"/>
  <c r="AB15" i="6"/>
  <c r="AA15" i="6"/>
  <c r="Z15" i="6"/>
  <c r="Y15" i="6"/>
  <c r="X15" i="6"/>
  <c r="AA14" i="6"/>
  <c r="Z14" i="6"/>
  <c r="Y14" i="6"/>
  <c r="X14" i="6"/>
  <c r="AF13" i="6"/>
  <c r="AE13" i="6"/>
  <c r="AD13" i="6"/>
  <c r="AC13" i="6"/>
  <c r="AB13" i="6"/>
  <c r="AA13" i="6"/>
  <c r="Z13" i="6"/>
  <c r="Y13" i="6"/>
  <c r="X13" i="6"/>
  <c r="AF12" i="6"/>
  <c r="AE12" i="6"/>
  <c r="AD12" i="6"/>
  <c r="AC12" i="6"/>
  <c r="AB12" i="6"/>
  <c r="AA12" i="6"/>
  <c r="Z12" i="6"/>
  <c r="Y12" i="6"/>
  <c r="X12" i="6"/>
  <c r="AF11" i="6"/>
  <c r="AE11" i="6"/>
  <c r="AD11" i="6"/>
  <c r="AC11" i="6"/>
  <c r="AB11" i="6"/>
  <c r="AA11" i="6"/>
  <c r="Z11" i="6"/>
  <c r="Y11" i="6"/>
  <c r="X11" i="6"/>
  <c r="AF10" i="6"/>
  <c r="AE10" i="6"/>
  <c r="AD10" i="6"/>
  <c r="AC10" i="6"/>
  <c r="AB10" i="6"/>
  <c r="AA10" i="6"/>
  <c r="Z10" i="6"/>
  <c r="Y10" i="6"/>
  <c r="X10" i="6"/>
  <c r="AF9" i="6"/>
  <c r="AE9" i="6"/>
  <c r="AD9" i="6"/>
  <c r="AC9" i="6"/>
  <c r="AB9" i="6"/>
  <c r="AA9" i="6"/>
  <c r="Z9" i="6"/>
  <c r="Y9" i="6"/>
  <c r="X9" i="6"/>
  <c r="AF8" i="6"/>
  <c r="AE8" i="6"/>
  <c r="AD8" i="6"/>
  <c r="AC8" i="6"/>
  <c r="AB8" i="6"/>
  <c r="AA8" i="6"/>
  <c r="Z8" i="6"/>
  <c r="Y8" i="6"/>
  <c r="X8" i="6"/>
  <c r="AF7" i="6"/>
  <c r="AE7" i="6"/>
  <c r="AD7" i="6"/>
  <c r="AC7" i="6"/>
  <c r="AB7" i="6"/>
  <c r="AA7" i="6"/>
  <c r="Z7" i="6"/>
  <c r="Y7" i="6"/>
  <c r="X7" i="6"/>
  <c r="AF6" i="6"/>
  <c r="AE6" i="6"/>
  <c r="AD6" i="6"/>
  <c r="AC6" i="6"/>
  <c r="AB6" i="6"/>
  <c r="AA6" i="6"/>
  <c r="Z6" i="6"/>
  <c r="Y6" i="6"/>
  <c r="X6" i="6"/>
  <c r="W6" i="6"/>
  <c r="AE47" i="9"/>
  <c r="AD47" i="9"/>
  <c r="AC47" i="9"/>
  <c r="AB47" i="9"/>
  <c r="AA47" i="9"/>
  <c r="Z47" i="9"/>
  <c r="Y47" i="9"/>
  <c r="X47" i="9"/>
  <c r="AF46" i="9"/>
  <c r="AE46" i="9"/>
  <c r="AD46" i="9"/>
  <c r="AC46" i="9"/>
  <c r="AB46" i="9"/>
  <c r="AA46" i="9"/>
  <c r="Z46" i="9"/>
  <c r="Y46" i="9"/>
  <c r="X46" i="9"/>
  <c r="AF45" i="9"/>
  <c r="AE45" i="9"/>
  <c r="AD45" i="9"/>
  <c r="AC45" i="9"/>
  <c r="AB45" i="9"/>
  <c r="AA45" i="9"/>
  <c r="Z45" i="9"/>
  <c r="Y45" i="9"/>
  <c r="X45" i="9"/>
  <c r="AF44" i="9" l="1"/>
  <c r="AE44" i="9"/>
  <c r="AD44" i="9"/>
  <c r="AC44" i="9"/>
  <c r="AB44" i="9"/>
  <c r="AA44" i="9"/>
  <c r="Z44" i="9"/>
  <c r="Y44" i="9"/>
  <c r="X44" i="9"/>
  <c r="AF42" i="9"/>
  <c r="AE42" i="9"/>
  <c r="AD42" i="9"/>
  <c r="AC42" i="9"/>
  <c r="AB42" i="9"/>
  <c r="AA42" i="9"/>
  <c r="Z42" i="9"/>
  <c r="Y42" i="9"/>
  <c r="X42" i="9"/>
  <c r="AF41" i="9"/>
  <c r="AE41" i="9"/>
  <c r="AD41" i="9"/>
  <c r="AC41" i="9"/>
  <c r="AB41" i="9"/>
  <c r="AA41" i="9"/>
  <c r="Z41" i="9"/>
  <c r="Y41" i="9"/>
  <c r="X41" i="9"/>
  <c r="AF40" i="9"/>
  <c r="AE40" i="9"/>
  <c r="AD40" i="9"/>
  <c r="AC40" i="9"/>
  <c r="AB40" i="9"/>
  <c r="AA40" i="9"/>
  <c r="Z40" i="9"/>
  <c r="Y40" i="9"/>
  <c r="X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AF37" i="9"/>
  <c r="AE37" i="9"/>
  <c r="AD37" i="9"/>
  <c r="AC37" i="9"/>
  <c r="AB37" i="9"/>
  <c r="AA37" i="9"/>
  <c r="Z37" i="9"/>
  <c r="Y37" i="9"/>
  <c r="X37" i="9"/>
  <c r="AF36" i="9"/>
  <c r="AE36" i="9"/>
  <c r="AD36" i="9"/>
  <c r="AC36" i="9"/>
  <c r="AB36" i="9"/>
  <c r="AA36" i="9"/>
  <c r="Z36" i="9"/>
  <c r="Y36" i="9"/>
  <c r="X36" i="9"/>
  <c r="AF35" i="9"/>
  <c r="AE35" i="9"/>
  <c r="AD35" i="9"/>
  <c r="AC35" i="9"/>
  <c r="AB35" i="9"/>
  <c r="AA35" i="9"/>
  <c r="Z35" i="9"/>
  <c r="Y35" i="9"/>
  <c r="X35" i="9"/>
  <c r="AF34" i="9"/>
  <c r="AE34" i="9"/>
  <c r="AD34" i="9"/>
  <c r="AC34" i="9"/>
  <c r="AB34" i="9"/>
  <c r="AA34" i="9"/>
  <c r="Z34" i="9"/>
  <c r="Y34" i="9"/>
  <c r="X34" i="9"/>
  <c r="AF33" i="9"/>
  <c r="AE33" i="9"/>
  <c r="AD33" i="9"/>
  <c r="AC33" i="9"/>
  <c r="AB33" i="9"/>
  <c r="AA33" i="9"/>
  <c r="Z33" i="9"/>
  <c r="Y33" i="9"/>
  <c r="X33" i="9"/>
  <c r="AF32" i="9"/>
  <c r="AE32" i="9"/>
  <c r="AD32" i="9"/>
  <c r="AC32" i="9"/>
  <c r="AB32" i="9"/>
  <c r="AA32" i="9"/>
  <c r="Z32" i="9"/>
  <c r="Y32" i="9"/>
  <c r="X32" i="9"/>
  <c r="AF31" i="9"/>
  <c r="AE31" i="9"/>
  <c r="AD31" i="9"/>
  <c r="AC31" i="9"/>
  <c r="AB31" i="9"/>
  <c r="AA31" i="9"/>
  <c r="Z31" i="9"/>
  <c r="Y31" i="9"/>
  <c r="X31" i="9"/>
  <c r="AF30" i="9"/>
  <c r="AE30" i="9"/>
  <c r="AD30" i="9"/>
  <c r="AC30" i="9"/>
  <c r="AB30" i="9"/>
  <c r="AA30" i="9"/>
  <c r="Z30" i="9"/>
  <c r="Y30" i="9"/>
  <c r="X30" i="9"/>
  <c r="AF29" i="9"/>
  <c r="AE29" i="9"/>
  <c r="AD29" i="9"/>
  <c r="AC29" i="9"/>
  <c r="AB29" i="9"/>
  <c r="AA29" i="9"/>
  <c r="Z29" i="9"/>
  <c r="Y29" i="9"/>
  <c r="X29" i="9"/>
  <c r="AF28" i="9"/>
  <c r="AE28" i="9"/>
  <c r="AD28" i="9"/>
  <c r="AC28" i="9"/>
  <c r="AB28" i="9"/>
  <c r="AA28" i="9"/>
  <c r="Z28" i="9"/>
  <c r="Y28" i="9"/>
  <c r="X28" i="9"/>
  <c r="AF27" i="9"/>
  <c r="AE27" i="9"/>
  <c r="AD27" i="9"/>
  <c r="AC27" i="9"/>
  <c r="AB27" i="9"/>
  <c r="AA27" i="9"/>
  <c r="Z27" i="9"/>
  <c r="Y27" i="9"/>
  <c r="X27" i="9"/>
  <c r="AF26" i="9"/>
  <c r="AE26" i="9"/>
  <c r="AD26" i="9"/>
  <c r="AC26" i="9"/>
  <c r="AB26" i="9"/>
  <c r="AA26" i="9"/>
  <c r="Z26" i="9"/>
  <c r="Y26" i="9"/>
  <c r="X26" i="9"/>
  <c r="AF25" i="9"/>
  <c r="AE25" i="9"/>
  <c r="AD25" i="9"/>
  <c r="AC25" i="9"/>
  <c r="AB25" i="9"/>
  <c r="AA25" i="9"/>
  <c r="Z25" i="9"/>
  <c r="Y25" i="9"/>
  <c r="X25" i="9"/>
  <c r="AF24" i="9"/>
  <c r="AE24" i="9"/>
  <c r="AD24" i="9"/>
  <c r="AC24" i="9"/>
  <c r="AB24" i="9"/>
  <c r="AA24" i="9"/>
  <c r="Z24" i="9"/>
  <c r="Y24" i="9"/>
  <c r="X24" i="9"/>
  <c r="AF23" i="9"/>
  <c r="AE23" i="9"/>
  <c r="AD23" i="9"/>
  <c r="AC23" i="9"/>
  <c r="AB23" i="9"/>
  <c r="AA23" i="9"/>
  <c r="Z23" i="9"/>
  <c r="Y23" i="9"/>
  <c r="X23" i="9"/>
  <c r="AF22" i="9"/>
  <c r="AE22" i="9"/>
  <c r="AD22" i="9"/>
  <c r="AC22" i="9"/>
  <c r="AB22" i="9"/>
  <c r="AA22" i="9"/>
  <c r="Z22" i="9"/>
  <c r="Y22" i="9"/>
  <c r="X22" i="9"/>
  <c r="AF21" i="9"/>
  <c r="AE21" i="9"/>
  <c r="AD21" i="9"/>
  <c r="AC21" i="9"/>
  <c r="AB21" i="9"/>
  <c r="AA21" i="9"/>
  <c r="Z21" i="9"/>
  <c r="Y21" i="9"/>
  <c r="X21" i="9"/>
  <c r="AF20" i="9"/>
  <c r="AE20" i="9"/>
  <c r="AD20" i="9"/>
  <c r="AC20" i="9"/>
  <c r="AB20" i="9"/>
  <c r="AA20" i="9"/>
  <c r="Z20" i="9"/>
  <c r="Y20" i="9"/>
  <c r="X20" i="9" l="1"/>
  <c r="AF19" i="9"/>
  <c r="AE19" i="9"/>
  <c r="AD19" i="9"/>
  <c r="AC19" i="9"/>
  <c r="AB19" i="9"/>
  <c r="AA19" i="9"/>
  <c r="Z19" i="9"/>
  <c r="Y19" i="9"/>
  <c r="X19" i="9" l="1"/>
  <c r="AF18" i="9"/>
  <c r="AE18" i="9"/>
  <c r="AD18" i="9"/>
  <c r="AC18" i="9"/>
  <c r="AB18" i="9"/>
  <c r="AA18" i="9"/>
  <c r="Z18" i="9"/>
  <c r="Y18" i="9"/>
  <c r="X18" i="9"/>
  <c r="AF17" i="9"/>
  <c r="AE17" i="9"/>
  <c r="AD17" i="9"/>
  <c r="AC17" i="9"/>
  <c r="AB17" i="9"/>
  <c r="AA17" i="9"/>
  <c r="Z17" i="9"/>
  <c r="Y17" i="9"/>
  <c r="X17" i="9"/>
  <c r="AF16" i="9"/>
  <c r="AE16" i="9"/>
  <c r="AD16" i="9"/>
  <c r="AC16" i="9"/>
  <c r="AB16" i="9"/>
  <c r="AA16" i="9"/>
  <c r="Z16" i="9"/>
  <c r="Y16" i="9"/>
  <c r="X16" i="9"/>
  <c r="AF15" i="9"/>
  <c r="AE15" i="9"/>
  <c r="AD15" i="9"/>
  <c r="AC15" i="9"/>
  <c r="AB15" i="9"/>
  <c r="AA15" i="9"/>
  <c r="Z15" i="9"/>
  <c r="Y15" i="9"/>
  <c r="X15" i="9"/>
  <c r="AF13" i="9"/>
  <c r="AE13" i="9"/>
  <c r="AD13" i="9"/>
  <c r="AC13" i="9"/>
  <c r="AB13" i="9"/>
  <c r="AA13" i="9"/>
  <c r="Z13" i="9"/>
  <c r="Y13" i="9"/>
  <c r="X13" i="9"/>
  <c r="AF12" i="9"/>
  <c r="AE12" i="9"/>
  <c r="AD12" i="9"/>
  <c r="AC12" i="9"/>
  <c r="AB12" i="9"/>
  <c r="AA12" i="9"/>
  <c r="Z12" i="9"/>
  <c r="Y12" i="9"/>
  <c r="X12" i="9"/>
  <c r="AF11" i="9"/>
  <c r="AE11" i="9"/>
  <c r="AD11" i="9"/>
  <c r="AC11" i="9"/>
  <c r="AB11" i="9"/>
  <c r="AA11" i="9"/>
  <c r="Z11" i="9"/>
  <c r="Y11" i="9"/>
  <c r="X11" i="9"/>
  <c r="AF10" i="9" l="1"/>
  <c r="AE10" i="9"/>
  <c r="AD10" i="9"/>
  <c r="AC10" i="9"/>
  <c r="AB10" i="9"/>
  <c r="AA10" i="9"/>
  <c r="Z10" i="9"/>
  <c r="Y10" i="9"/>
  <c r="X10" i="9"/>
  <c r="AF9" i="9"/>
  <c r="AE9" i="9"/>
  <c r="AD9" i="9"/>
  <c r="AC9" i="9"/>
  <c r="AB9" i="9"/>
  <c r="AA9" i="9"/>
  <c r="Z9" i="9"/>
  <c r="Y9" i="9"/>
  <c r="X9" i="9"/>
  <c r="AF8" i="9"/>
  <c r="AE8" i="9"/>
  <c r="AD8" i="9"/>
  <c r="AC8" i="9"/>
  <c r="AB8" i="9"/>
  <c r="AA8" i="9"/>
  <c r="Z8" i="9"/>
  <c r="Y8" i="9"/>
  <c r="X8" i="9"/>
  <c r="AF7" i="9"/>
  <c r="AE7" i="9"/>
  <c r="AD7" i="9"/>
  <c r="AC7" i="9"/>
  <c r="AB7" i="9"/>
  <c r="AA7" i="9"/>
  <c r="Z7" i="9"/>
  <c r="Y7" i="9"/>
  <c r="X7" i="9"/>
  <c r="AF6" i="9"/>
  <c r="AE6" i="9"/>
  <c r="AD6" i="9"/>
  <c r="AC6" i="9"/>
  <c r="AB6" i="9"/>
  <c r="AA6" i="9"/>
  <c r="Z6" i="9"/>
  <c r="Y6" i="9"/>
  <c r="X6" i="9"/>
  <c r="AF36" i="14" l="1"/>
  <c r="AE36" i="14"/>
  <c r="AD36" i="14"/>
  <c r="AC36" i="14"/>
  <c r="AB36" i="14"/>
  <c r="AA36" i="14"/>
  <c r="Z36" i="14"/>
  <c r="Y36" i="14"/>
  <c r="X36" i="14"/>
  <c r="X35" i="14" l="1"/>
  <c r="AF34" i="14" l="1"/>
  <c r="AE34" i="14"/>
  <c r="AD34" i="14"/>
  <c r="AC34" i="14"/>
  <c r="AB34" i="14"/>
  <c r="AA34" i="14"/>
  <c r="Z34" i="14"/>
  <c r="Y34" i="14"/>
  <c r="X34" i="14"/>
  <c r="AF30" i="14" l="1"/>
  <c r="AE30" i="14"/>
  <c r="AD30" i="14"/>
  <c r="AC30" i="14"/>
  <c r="AB30" i="14"/>
  <c r="AA30" i="14"/>
  <c r="Z30" i="14"/>
  <c r="Y30" i="14"/>
  <c r="X30" i="14"/>
  <c r="AF29" i="14" l="1"/>
  <c r="AE29" i="14"/>
  <c r="AD29" i="14"/>
  <c r="AC29" i="14"/>
  <c r="AB29" i="14"/>
  <c r="AA29" i="14"/>
  <c r="Z29" i="14"/>
  <c r="Y29" i="14"/>
  <c r="X29" i="14"/>
  <c r="X28" i="14" l="1"/>
  <c r="W28" i="14"/>
  <c r="Y28" i="14"/>
  <c r="Z28" i="14"/>
  <c r="AA28" i="14"/>
  <c r="AB28" i="14"/>
  <c r="AC28" i="14"/>
  <c r="AD28" i="14"/>
  <c r="AE28" i="14"/>
  <c r="AF28" i="14"/>
  <c r="AF26" i="14" l="1"/>
  <c r="AE26" i="14"/>
  <c r="AD26" i="14"/>
  <c r="AC26" i="14"/>
  <c r="AB26" i="14"/>
  <c r="AA26" i="14"/>
  <c r="Z26" i="14"/>
  <c r="Y26" i="14"/>
  <c r="X26" i="14"/>
  <c r="X16" i="14" l="1"/>
  <c r="AF16" i="14"/>
  <c r="AE16" i="14"/>
  <c r="AD16" i="14"/>
  <c r="AC16" i="14"/>
  <c r="AB16" i="14"/>
  <c r="AA16" i="14"/>
  <c r="Z16" i="14"/>
  <c r="Y16" i="14"/>
  <c r="X5" i="5" l="1"/>
  <c r="X6" i="5"/>
  <c r="AF5" i="4" l="1"/>
  <c r="AE5" i="4"/>
  <c r="AD5" i="4"/>
  <c r="AC5" i="4"/>
  <c r="AB5" i="4"/>
  <c r="AA5" i="4"/>
  <c r="Z5" i="4"/>
  <c r="Y5" i="4"/>
  <c r="X5" i="4"/>
  <c r="AF5" i="6"/>
  <c r="AF48" i="6" s="1"/>
  <c r="AE5" i="6"/>
  <c r="AE48" i="6" s="1"/>
  <c r="AD5" i="6"/>
  <c r="AD48" i="6" s="1"/>
  <c r="AC5" i="6"/>
  <c r="AC48" i="6" s="1"/>
  <c r="AB5" i="6"/>
  <c r="AB48" i="6" s="1"/>
  <c r="AA5" i="6"/>
  <c r="AA48" i="6" s="1"/>
  <c r="Z5" i="6"/>
  <c r="Z48" i="6" s="1"/>
  <c r="Y5" i="6"/>
  <c r="Y48" i="6" s="1"/>
  <c r="X5" i="6"/>
  <c r="X48" i="6" s="1"/>
  <c r="AF5" i="9"/>
  <c r="AE5" i="9"/>
  <c r="AD5" i="9"/>
  <c r="AC5" i="9"/>
  <c r="AB5" i="9"/>
  <c r="AA5" i="9"/>
  <c r="Z5" i="9"/>
  <c r="Y5" i="9"/>
  <c r="X5" i="9"/>
  <c r="AA14" i="4" l="1"/>
  <c r="Z14" i="4"/>
  <c r="Y14" i="4"/>
  <c r="X14" i="4"/>
  <c r="AA14" i="9" l="1"/>
  <c r="Z14" i="9"/>
  <c r="Y14" i="9"/>
  <c r="X14" i="9"/>
  <c r="X39" i="14" l="1"/>
  <c r="Y39" i="14"/>
  <c r="Z39" i="14"/>
  <c r="AA39" i="14"/>
  <c r="AB39" i="14"/>
  <c r="AC39" i="14"/>
  <c r="AD39" i="14"/>
  <c r="AE39" i="14"/>
  <c r="AF39" i="14"/>
  <c r="X9" i="15"/>
  <c r="Y9" i="15"/>
  <c r="Z9" i="15"/>
  <c r="AA9" i="15"/>
  <c r="AB9" i="15"/>
  <c r="AC9" i="15"/>
  <c r="AD9" i="15"/>
  <c r="AE9" i="15"/>
  <c r="AF9" i="15"/>
  <c r="AF23" i="14" l="1"/>
  <c r="AE23" i="14"/>
  <c r="AD23" i="14"/>
  <c r="AC23" i="14"/>
  <c r="AB23" i="14"/>
  <c r="AA23" i="14"/>
  <c r="Z23" i="14"/>
  <c r="Y23" i="14"/>
  <c r="X23" i="14"/>
  <c r="AF22" i="14"/>
  <c r="AE22" i="14"/>
  <c r="AD22" i="14"/>
  <c r="AC22" i="14"/>
  <c r="AB22" i="14"/>
  <c r="AA22" i="14"/>
  <c r="Z22" i="14"/>
  <c r="Y22" i="14"/>
  <c r="X22" i="14"/>
  <c r="AF12" i="14"/>
  <c r="AE12" i="14"/>
  <c r="AD12" i="14"/>
  <c r="AC12" i="14"/>
  <c r="AB12" i="14"/>
  <c r="AA12" i="14"/>
  <c r="Z12" i="14"/>
  <c r="Y12" i="14"/>
  <c r="X12" i="14"/>
  <c r="W47" i="6" l="1"/>
  <c r="V47" i="6"/>
  <c r="U47" i="6"/>
  <c r="T47" i="6"/>
  <c r="S47" i="6"/>
  <c r="R47" i="6"/>
  <c r="Q47" i="6"/>
  <c r="W47" i="9" l="1"/>
  <c r="V47" i="9"/>
  <c r="U47" i="9"/>
  <c r="T47" i="9"/>
  <c r="S47" i="9"/>
  <c r="R47" i="9"/>
  <c r="Q47" i="9"/>
  <c r="W46" i="6" l="1"/>
  <c r="V46" i="6"/>
  <c r="U46" i="6"/>
  <c r="T46" i="6"/>
  <c r="S46" i="6"/>
  <c r="R46" i="6"/>
  <c r="Q46" i="6"/>
  <c r="W46" i="9" l="1"/>
  <c r="V46" i="9"/>
  <c r="U46" i="9"/>
  <c r="T46" i="9"/>
  <c r="S46" i="9"/>
  <c r="R46" i="9"/>
  <c r="Q46" i="9"/>
  <c r="W45" i="6" l="1"/>
  <c r="V45" i="6"/>
  <c r="U45" i="6"/>
  <c r="T45" i="6"/>
  <c r="S45" i="6"/>
  <c r="R45" i="6"/>
  <c r="Q45" i="6"/>
  <c r="P45" i="6"/>
  <c r="W45" i="9" l="1"/>
  <c r="V45" i="9"/>
  <c r="U45" i="9"/>
  <c r="T45" i="9"/>
  <c r="S45" i="9"/>
  <c r="R45" i="9"/>
  <c r="Q45" i="9"/>
  <c r="W44" i="6" l="1"/>
  <c r="V44" i="6"/>
  <c r="U44" i="6"/>
  <c r="T44" i="6"/>
  <c r="S44" i="6"/>
  <c r="R44" i="6"/>
  <c r="Q44" i="6"/>
  <c r="W44" i="9" l="1"/>
  <c r="V44" i="9"/>
  <c r="U44" i="9"/>
  <c r="T44" i="9"/>
  <c r="S44" i="9"/>
  <c r="R44" i="9"/>
  <c r="Q44" i="9"/>
  <c r="W42" i="6" l="1"/>
  <c r="V42" i="6"/>
  <c r="U42" i="6"/>
  <c r="T42" i="6"/>
  <c r="S42" i="6"/>
  <c r="R42" i="6"/>
  <c r="Q42" i="6"/>
  <c r="W42" i="9" l="1"/>
  <c r="V42" i="9"/>
  <c r="U42" i="9"/>
  <c r="T42" i="9"/>
  <c r="S42" i="9"/>
  <c r="R42" i="9"/>
  <c r="Q42" i="9"/>
  <c r="W41" i="6" l="1"/>
  <c r="V41" i="6"/>
  <c r="U41" i="6"/>
  <c r="T41" i="6"/>
  <c r="S41" i="6"/>
  <c r="R41" i="6"/>
  <c r="Q41" i="6"/>
  <c r="W41" i="9"/>
  <c r="V41" i="9"/>
  <c r="U41" i="9"/>
  <c r="T41" i="9"/>
  <c r="S41" i="9"/>
  <c r="R41" i="9"/>
  <c r="Q41" i="9"/>
  <c r="W40" i="6" l="1"/>
  <c r="V40" i="6"/>
  <c r="U40" i="6"/>
  <c r="T40" i="6"/>
  <c r="S40" i="6"/>
  <c r="R40" i="6"/>
  <c r="Q40" i="6"/>
  <c r="W40" i="9"/>
  <c r="V40" i="9"/>
  <c r="U40" i="9"/>
  <c r="T40" i="9"/>
  <c r="S40" i="9"/>
  <c r="R40" i="9"/>
  <c r="Q40" i="9"/>
  <c r="W39" i="6" l="1"/>
  <c r="V39" i="6"/>
  <c r="U39" i="6"/>
  <c r="T39" i="6"/>
  <c r="S39" i="6"/>
  <c r="R39" i="6"/>
  <c r="Q39" i="6"/>
  <c r="W38" i="9"/>
  <c r="V38" i="9"/>
  <c r="U38" i="9"/>
  <c r="T38" i="9"/>
  <c r="S38" i="9"/>
  <c r="R38" i="9"/>
  <c r="Q38" i="9"/>
  <c r="W37" i="6" l="1"/>
  <c r="V37" i="6"/>
  <c r="U37" i="6"/>
  <c r="T37" i="6"/>
  <c r="S37" i="6"/>
  <c r="R37" i="6"/>
  <c r="Q37" i="6"/>
  <c r="W37" i="9"/>
  <c r="V37" i="9"/>
  <c r="U37" i="9"/>
  <c r="T37" i="9"/>
  <c r="S37" i="9"/>
  <c r="R37" i="9"/>
  <c r="Q37" i="9"/>
  <c r="W36" i="6" l="1"/>
  <c r="V36" i="6"/>
  <c r="U36" i="6"/>
  <c r="T36" i="6"/>
  <c r="S36" i="6"/>
  <c r="R36" i="6"/>
  <c r="Q36" i="6"/>
  <c r="W35" i="6"/>
  <c r="V35" i="6"/>
  <c r="U35" i="6"/>
  <c r="T35" i="6"/>
  <c r="S35" i="6"/>
  <c r="R35" i="6"/>
  <c r="Q35" i="6"/>
  <c r="W34" i="6"/>
  <c r="V34" i="6"/>
  <c r="U34" i="6"/>
  <c r="T34" i="6"/>
  <c r="S34" i="6"/>
  <c r="R34" i="6"/>
  <c r="Q34" i="6"/>
  <c r="W36" i="9"/>
  <c r="V36" i="9"/>
  <c r="U36" i="9"/>
  <c r="T36" i="9"/>
  <c r="S36" i="9"/>
  <c r="R36" i="9"/>
  <c r="Q36" i="9"/>
  <c r="W35" i="9" l="1"/>
  <c r="V35" i="9"/>
  <c r="U35" i="9"/>
  <c r="T35" i="9"/>
  <c r="S35" i="9"/>
  <c r="R35" i="9"/>
  <c r="Q35" i="9"/>
  <c r="W34" i="9"/>
  <c r="V34" i="9"/>
  <c r="U34" i="9"/>
  <c r="T34" i="9"/>
  <c r="S34" i="9"/>
  <c r="R34" i="9"/>
  <c r="Q34" i="9"/>
  <c r="W33" i="6" l="1"/>
  <c r="V33" i="6"/>
  <c r="U33" i="6"/>
  <c r="T33" i="6"/>
  <c r="S33" i="6"/>
  <c r="R33" i="6"/>
  <c r="Q33" i="6"/>
  <c r="W33" i="9"/>
  <c r="V33" i="9"/>
  <c r="U33" i="9"/>
  <c r="T33" i="9"/>
  <c r="S33" i="9"/>
  <c r="R33" i="9"/>
  <c r="Q33" i="9"/>
  <c r="W32" i="6" l="1"/>
  <c r="V32" i="6"/>
  <c r="U32" i="6"/>
  <c r="T32" i="6"/>
  <c r="S32" i="6"/>
  <c r="R32" i="6"/>
  <c r="Q32" i="6"/>
  <c r="W32" i="9"/>
  <c r="V32" i="9"/>
  <c r="U32" i="9"/>
  <c r="T32" i="9"/>
  <c r="S32" i="9"/>
  <c r="R32" i="9"/>
  <c r="Q32" i="9"/>
  <c r="W31" i="6" l="1"/>
  <c r="V31" i="6"/>
  <c r="U31" i="6"/>
  <c r="T31" i="6"/>
  <c r="S31" i="6"/>
  <c r="R31" i="6"/>
  <c r="Q31" i="6"/>
  <c r="W31" i="9"/>
  <c r="V31" i="9"/>
  <c r="U31" i="9"/>
  <c r="T31" i="9"/>
  <c r="S31" i="9"/>
  <c r="R31" i="9"/>
  <c r="Q31" i="9"/>
  <c r="W30" i="6" l="1"/>
  <c r="V30" i="6"/>
  <c r="U30" i="6"/>
  <c r="T30" i="6"/>
  <c r="S30" i="6"/>
  <c r="R30" i="6"/>
  <c r="Q30" i="6"/>
  <c r="W30" i="9"/>
  <c r="V30" i="9"/>
  <c r="U30" i="9"/>
  <c r="T30" i="9"/>
  <c r="S30" i="9"/>
  <c r="R30" i="9"/>
  <c r="Q30" i="9"/>
  <c r="W29" i="9" l="1"/>
  <c r="V29" i="9"/>
  <c r="U29" i="9"/>
  <c r="T29" i="9"/>
  <c r="S29" i="9"/>
  <c r="R29" i="9"/>
  <c r="Q29" i="9"/>
  <c r="W29" i="6"/>
  <c r="V29" i="6"/>
  <c r="U29" i="6"/>
  <c r="T29" i="6"/>
  <c r="S29" i="6"/>
  <c r="R29" i="6"/>
  <c r="Q29" i="6"/>
  <c r="W28" i="6" l="1"/>
  <c r="V28" i="6"/>
  <c r="U28" i="6"/>
  <c r="T28" i="6"/>
  <c r="S28" i="6"/>
  <c r="R28" i="6"/>
  <c r="Q28" i="6"/>
  <c r="W27" i="6"/>
  <c r="V27" i="6"/>
  <c r="U27" i="6"/>
  <c r="T27" i="6"/>
  <c r="S27" i="6"/>
  <c r="R27" i="6"/>
  <c r="Q27" i="6"/>
  <c r="W26" i="6" l="1"/>
  <c r="V26" i="6"/>
  <c r="U26" i="6"/>
  <c r="T26" i="6"/>
  <c r="S26" i="6"/>
  <c r="R26" i="6"/>
  <c r="Q26" i="6"/>
  <c r="W28" i="9"/>
  <c r="V28" i="9"/>
  <c r="U28" i="9"/>
  <c r="T28" i="9"/>
  <c r="S28" i="9"/>
  <c r="R28" i="9"/>
  <c r="Q28" i="9"/>
  <c r="P28" i="9"/>
  <c r="W27" i="9"/>
  <c r="V27" i="9"/>
  <c r="U27" i="9"/>
  <c r="T27" i="9"/>
  <c r="S27" i="9"/>
  <c r="R27" i="9"/>
  <c r="Q27" i="9"/>
  <c r="W26" i="9" l="1"/>
  <c r="V26" i="9"/>
  <c r="U26" i="9"/>
  <c r="T26" i="9"/>
  <c r="S26" i="9"/>
  <c r="R26" i="9"/>
  <c r="Q26" i="9"/>
  <c r="W25" i="9" l="1"/>
  <c r="V25" i="9"/>
  <c r="U25" i="9"/>
  <c r="T25" i="9"/>
  <c r="S25" i="9"/>
  <c r="R25" i="9"/>
  <c r="Q25" i="9"/>
  <c r="W24" i="9"/>
  <c r="V24" i="9"/>
  <c r="U24" i="9"/>
  <c r="T24" i="9"/>
  <c r="S24" i="9"/>
  <c r="R24" i="9"/>
  <c r="Q24" i="9"/>
  <c r="W25" i="6"/>
  <c r="V25" i="6"/>
  <c r="U25" i="6"/>
  <c r="T25" i="6"/>
  <c r="S25" i="6"/>
  <c r="R25" i="6"/>
  <c r="Q25" i="6"/>
  <c r="W24" i="6" l="1"/>
  <c r="V24" i="6" l="1"/>
  <c r="U24" i="6"/>
  <c r="T24" i="6"/>
  <c r="S24" i="6"/>
  <c r="R24" i="6"/>
  <c r="Q24" i="6"/>
  <c r="W23" i="6" l="1"/>
  <c r="V23" i="6"/>
  <c r="U23" i="6"/>
  <c r="T23" i="6"/>
  <c r="S23" i="6"/>
  <c r="R23" i="6"/>
  <c r="Q23" i="6"/>
  <c r="W23" i="9"/>
  <c r="V23" i="9"/>
  <c r="U23" i="9"/>
  <c r="T23" i="9"/>
  <c r="S23" i="9"/>
  <c r="R23" i="9" l="1"/>
  <c r="Q23" i="9"/>
  <c r="W22" i="9" l="1"/>
  <c r="V22" i="9"/>
  <c r="U22" i="9"/>
  <c r="T22" i="9"/>
  <c r="S22" i="9"/>
  <c r="R22" i="9"/>
  <c r="Q22" i="9"/>
  <c r="W21" i="9"/>
  <c r="V21" i="9"/>
  <c r="U21" i="9"/>
  <c r="T21" i="9"/>
  <c r="S21" i="9"/>
  <c r="R21" i="9"/>
  <c r="Q21" i="9"/>
  <c r="W22" i="6"/>
  <c r="V22" i="6"/>
  <c r="U22" i="6"/>
  <c r="T22" i="6"/>
  <c r="S22" i="6"/>
  <c r="R22" i="6"/>
  <c r="Q22" i="6"/>
  <c r="W21" i="6"/>
  <c r="V21" i="6"/>
  <c r="U21" i="6"/>
  <c r="T21" i="6"/>
  <c r="S21" i="6"/>
  <c r="R21" i="6"/>
  <c r="Q21" i="6"/>
  <c r="W20" i="9" l="1"/>
  <c r="V20" i="9"/>
  <c r="U20" i="9"/>
  <c r="T20" i="9"/>
  <c r="S20" i="9"/>
  <c r="R20" i="9"/>
  <c r="Q20" i="9"/>
  <c r="W19" i="9" l="1"/>
  <c r="V19" i="9"/>
  <c r="U19" i="9"/>
  <c r="T19" i="9"/>
  <c r="S19" i="9"/>
  <c r="R19" i="9"/>
  <c r="Q19" i="9"/>
  <c r="W18" i="9"/>
  <c r="V18" i="9"/>
  <c r="U18" i="9"/>
  <c r="T18" i="9"/>
  <c r="S18" i="9"/>
  <c r="R18" i="9"/>
  <c r="Q18" i="9"/>
  <c r="W17" i="9"/>
  <c r="V17" i="9"/>
  <c r="U17" i="9"/>
  <c r="T17" i="9"/>
  <c r="S17" i="9"/>
  <c r="R17" i="9"/>
  <c r="Q17" i="9"/>
  <c r="W16" i="9"/>
  <c r="V16" i="9"/>
  <c r="U16" i="9"/>
  <c r="T16" i="9"/>
  <c r="S16" i="9"/>
  <c r="R16" i="9"/>
  <c r="Q16" i="9"/>
  <c r="W15" i="9"/>
  <c r="V15" i="9"/>
  <c r="U15" i="9"/>
  <c r="T15" i="9"/>
  <c r="S15" i="9"/>
  <c r="R15" i="9"/>
  <c r="Q15" i="9"/>
  <c r="W14" i="9"/>
  <c r="V14" i="9"/>
  <c r="U14" i="9"/>
  <c r="T14" i="9"/>
  <c r="S14" i="9"/>
  <c r="R14" i="9"/>
  <c r="Q14" i="9"/>
  <c r="W13" i="9"/>
  <c r="V13" i="9"/>
  <c r="U13" i="9"/>
  <c r="T13" i="9"/>
  <c r="S13" i="9"/>
  <c r="R13" i="9"/>
  <c r="Q13" i="9"/>
  <c r="W12" i="9"/>
  <c r="V12" i="9"/>
  <c r="U12" i="9"/>
  <c r="T12" i="9"/>
  <c r="S12" i="9"/>
  <c r="R12" i="9"/>
  <c r="Q12" i="9"/>
  <c r="W11" i="9"/>
  <c r="V11" i="9"/>
  <c r="U11" i="9"/>
  <c r="T11" i="9"/>
  <c r="S11" i="9"/>
  <c r="R11" i="9"/>
  <c r="Q11" i="9"/>
  <c r="P11" i="9" l="1"/>
  <c r="W47" i="4" l="1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P33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B74" i="14" l="1"/>
  <c r="AG38" i="7"/>
  <c r="AH38" i="15"/>
  <c r="AG38" i="15"/>
  <c r="AG38" i="4"/>
  <c r="AH38" i="9"/>
  <c r="AG38" i="9"/>
  <c r="AG38" i="6"/>
  <c r="AH38" i="6"/>
  <c r="AI16" i="14"/>
  <c r="AH16" i="14"/>
  <c r="AH16" i="15"/>
  <c r="AG16" i="15"/>
  <c r="AG16" i="7"/>
  <c r="AG16" i="14"/>
  <c r="AH16" i="12"/>
  <c r="AG16" i="12"/>
  <c r="AG16" i="9"/>
  <c r="AH16" i="9"/>
  <c r="AH16" i="8"/>
  <c r="AG16" i="8"/>
  <c r="AH16" i="6"/>
  <c r="AG16" i="6"/>
  <c r="AH16" i="5"/>
  <c r="AG16" i="5"/>
  <c r="AG16" i="4"/>
  <c r="AG48" i="14" l="1"/>
  <c r="AH48" i="14"/>
  <c r="AI48" i="14"/>
  <c r="AG49" i="14"/>
  <c r="AH49" i="14"/>
  <c r="AI49" i="14"/>
  <c r="AG51" i="14"/>
  <c r="AH51" i="14"/>
  <c r="AI51" i="14"/>
  <c r="AG52" i="14"/>
  <c r="AH52" i="14"/>
  <c r="AI52" i="14"/>
  <c r="AG53" i="14"/>
  <c r="AH53" i="14"/>
  <c r="AI53" i="14"/>
  <c r="AG54" i="14"/>
  <c r="AH54" i="14"/>
  <c r="AI54" i="14"/>
  <c r="AG55" i="14"/>
  <c r="AH55" i="14"/>
  <c r="AI55" i="14"/>
  <c r="AG56" i="14"/>
  <c r="AH56" i="14"/>
  <c r="AI56" i="14"/>
  <c r="AG57" i="14"/>
  <c r="AH57" i="14"/>
  <c r="AI57" i="14"/>
  <c r="AG58" i="14"/>
  <c r="AH58" i="14"/>
  <c r="AI58" i="14"/>
  <c r="AG59" i="14"/>
  <c r="AH59" i="14"/>
  <c r="AI59" i="14"/>
  <c r="AG60" i="14"/>
  <c r="AH60" i="14"/>
  <c r="AI60" i="14"/>
  <c r="AG61" i="14"/>
  <c r="AH61" i="14"/>
  <c r="AI61" i="14"/>
  <c r="AG62" i="14"/>
  <c r="AH62" i="14"/>
  <c r="AI62" i="14"/>
  <c r="AG63" i="14"/>
  <c r="AH63" i="14"/>
  <c r="AI63" i="14"/>
  <c r="AG64" i="14"/>
  <c r="AH64" i="14"/>
  <c r="AI64" i="14"/>
  <c r="AG65" i="14"/>
  <c r="AH65" i="14"/>
  <c r="AI65" i="14"/>
  <c r="AG66" i="14"/>
  <c r="AH66" i="14"/>
  <c r="AI66" i="14"/>
  <c r="AG67" i="14"/>
  <c r="AH67" i="14"/>
  <c r="AI67" i="14"/>
  <c r="AG69" i="14"/>
  <c r="AH69" i="14"/>
  <c r="AI69" i="14"/>
  <c r="AG70" i="14"/>
  <c r="AH70" i="14"/>
  <c r="AI70" i="14"/>
  <c r="AG71" i="14"/>
  <c r="AH71" i="14"/>
  <c r="AI71" i="14"/>
  <c r="AG72" i="14"/>
  <c r="AH72" i="14"/>
  <c r="AI72" i="14"/>
  <c r="AG73" i="14"/>
  <c r="AH73" i="14"/>
  <c r="AI73" i="14"/>
  <c r="Y74" i="14" l="1"/>
  <c r="H74" i="14"/>
  <c r="P74" i="14"/>
  <c r="X74" i="14"/>
  <c r="AF74" i="14"/>
  <c r="J74" i="14"/>
  <c r="R74" i="14"/>
  <c r="Z74" i="14"/>
  <c r="C74" i="14"/>
  <c r="K74" i="14"/>
  <c r="S74" i="14"/>
  <c r="AA74" i="14"/>
  <c r="D74" i="14"/>
  <c r="L74" i="14"/>
  <c r="T74" i="14"/>
  <c r="AB74" i="14"/>
  <c r="E74" i="14"/>
  <c r="M74" i="14"/>
  <c r="U74" i="14"/>
  <c r="AC74" i="14"/>
  <c r="Q74" i="14"/>
  <c r="F74" i="14"/>
  <c r="N74" i="14"/>
  <c r="V74" i="14"/>
  <c r="AD74" i="14"/>
  <c r="I74" i="14"/>
  <c r="G74" i="14"/>
  <c r="O74" i="14"/>
  <c r="W74" i="14"/>
  <c r="AE74" i="14"/>
  <c r="AG42" i="4"/>
  <c r="AH42" i="14"/>
  <c r="AG42" i="14"/>
  <c r="AG42" i="15"/>
  <c r="AH42" i="15"/>
  <c r="AG42" i="12"/>
  <c r="AH42" i="12"/>
  <c r="AH42" i="9"/>
  <c r="AG42" i="9"/>
  <c r="AG42" i="8"/>
  <c r="AH42" i="8"/>
  <c r="AG42" i="7"/>
  <c r="AG42" i="6"/>
  <c r="AH42" i="6"/>
  <c r="AH42" i="5"/>
  <c r="AG42" i="5"/>
  <c r="AG8" i="7"/>
  <c r="AG9" i="7"/>
  <c r="AG9" i="12"/>
  <c r="AG11" i="4"/>
  <c r="AG11" i="9"/>
  <c r="AG12" i="14"/>
  <c r="AH13" i="5"/>
  <c r="AG14" i="4"/>
  <c r="AG14" i="7"/>
  <c r="AI14" i="14"/>
  <c r="AG15" i="4"/>
  <c r="AG15" i="14"/>
  <c r="AG17" i="4"/>
  <c r="AG18" i="7"/>
  <c r="AG22" i="7"/>
  <c r="AG24" i="4"/>
  <c r="AI24" i="14"/>
  <c r="AG25" i="4"/>
  <c r="AG25" i="14"/>
  <c r="AG29" i="7"/>
  <c r="AG31" i="4"/>
  <c r="AI32" i="14"/>
  <c r="AG33" i="14"/>
  <c r="AG34" i="4"/>
  <c r="AG35" i="4"/>
  <c r="AG35" i="7"/>
  <c r="AG39" i="7"/>
  <c r="AI39" i="14"/>
  <c r="AI40" i="14"/>
  <c r="AH41" i="9"/>
  <c r="AG41" i="14"/>
  <c r="AG44" i="6"/>
  <c r="AG45" i="5"/>
  <c r="AG45" i="12"/>
  <c r="AG46" i="9"/>
  <c r="AG45" i="14"/>
  <c r="AG47" i="4"/>
  <c r="AG47" i="8"/>
  <c r="AH6" i="14"/>
  <c r="AG45" i="4"/>
  <c r="AH46" i="9"/>
  <c r="AH45" i="14"/>
  <c r="AH47" i="8"/>
  <c r="AG6" i="14"/>
  <c r="AG27" i="8"/>
  <c r="AH27" i="8"/>
  <c r="AG28" i="7"/>
  <c r="AG29" i="6"/>
  <c r="AH29" i="6"/>
  <c r="AH29" i="12"/>
  <c r="AG29" i="12"/>
  <c r="AH30" i="9"/>
  <c r="AG30" i="9"/>
  <c r="AH31" i="8"/>
  <c r="AG31" i="8"/>
  <c r="AG33" i="9"/>
  <c r="AH33" i="9"/>
  <c r="AG35" i="5"/>
  <c r="AH35" i="5"/>
  <c r="AG37" i="8"/>
  <c r="AH37" i="8"/>
  <c r="AH37" i="15"/>
  <c r="AG37" i="15"/>
  <c r="AI38" i="14"/>
  <c r="AG38" i="14"/>
  <c r="AH38" i="14"/>
  <c r="AG39" i="15"/>
  <c r="AH39" i="15"/>
  <c r="AI10" i="14"/>
  <c r="AG10" i="14"/>
  <c r="AH10" i="14"/>
  <c r="AH9" i="12"/>
  <c r="AH9" i="14"/>
  <c r="AH11" i="9"/>
  <c r="AG9" i="6"/>
  <c r="AH9" i="6"/>
  <c r="AG10" i="5"/>
  <c r="AH10" i="5"/>
  <c r="AG11" i="14"/>
  <c r="AH11" i="14"/>
  <c r="AI11" i="14"/>
  <c r="AG13" i="12"/>
  <c r="AH13" i="12"/>
  <c r="AG17" i="6"/>
  <c r="AH17" i="6"/>
  <c r="AG18" i="15"/>
  <c r="AH18" i="15"/>
  <c r="AG19" i="5"/>
  <c r="AH19" i="5"/>
  <c r="AG23" i="6"/>
  <c r="AH23" i="6"/>
  <c r="AG24" i="15"/>
  <c r="AH24" i="15"/>
  <c r="AG25" i="12"/>
  <c r="AH25" i="12"/>
  <c r="AG7" i="8"/>
  <c r="AH7" i="8"/>
  <c r="AH7" i="15"/>
  <c r="AG7" i="15"/>
  <c r="AG12" i="12"/>
  <c r="AH12" i="12"/>
  <c r="AG13" i="8"/>
  <c r="AH13" i="8"/>
  <c r="AG14" i="9"/>
  <c r="AH14" i="9"/>
  <c r="AG17" i="14"/>
  <c r="AH17" i="14"/>
  <c r="AI17" i="14"/>
  <c r="AG19" i="7"/>
  <c r="AG20" i="9"/>
  <c r="AH20" i="9"/>
  <c r="AG21" i="8"/>
  <c r="AH21" i="8"/>
  <c r="AH21" i="14"/>
  <c r="AI21" i="14"/>
  <c r="AG7" i="7"/>
  <c r="AG10" i="4"/>
  <c r="AG15" i="6"/>
  <c r="AH15" i="6"/>
  <c r="AG19" i="12"/>
  <c r="AH19" i="12"/>
  <c r="AG21" i="15"/>
  <c r="AH21" i="15"/>
  <c r="AG23" i="12"/>
  <c r="AH23" i="12"/>
  <c r="AG23" i="14"/>
  <c r="AH23" i="14"/>
  <c r="AI23" i="14"/>
  <c r="AG24" i="5"/>
  <c r="AH24" i="5"/>
  <c r="AG26" i="9"/>
  <c r="AH26" i="9"/>
  <c r="AH26" i="15"/>
  <c r="AG26" i="15"/>
  <c r="AH27" i="14"/>
  <c r="AI27" i="14"/>
  <c r="AG30" i="5"/>
  <c r="AH30" i="5"/>
  <c r="AG31" i="14"/>
  <c r="AH31" i="14"/>
  <c r="AI31" i="14"/>
  <c r="AG32" i="15"/>
  <c r="AH32" i="15"/>
  <c r="AG34" i="12"/>
  <c r="AH34" i="12"/>
  <c r="AH35" i="14"/>
  <c r="AI35" i="14"/>
  <c r="AG39" i="6"/>
  <c r="AH39" i="6"/>
  <c r="AG40" i="5"/>
  <c r="AH40" i="5"/>
  <c r="AG12" i="9"/>
  <c r="AH12" i="9"/>
  <c r="AG14" i="6"/>
  <c r="AH14" i="6"/>
  <c r="AG27" i="7"/>
  <c r="AG29" i="5"/>
  <c r="AH29" i="5"/>
  <c r="AG32" i="12"/>
  <c r="AH32" i="12"/>
  <c r="AG37" i="4"/>
  <c r="AG37" i="14"/>
  <c r="AH37" i="14"/>
  <c r="AI37" i="14"/>
  <c r="AG40" i="9"/>
  <c r="AH40" i="9"/>
  <c r="AG44" i="5"/>
  <c r="AH44" i="5"/>
  <c r="AG44" i="14"/>
  <c r="AH44" i="14"/>
  <c r="AI44" i="14"/>
  <c r="AG46" i="15"/>
  <c r="AH46" i="15"/>
  <c r="AG34" i="8"/>
  <c r="AH34" i="8"/>
  <c r="AG35" i="9"/>
  <c r="AH35" i="9"/>
  <c r="AG9" i="5"/>
  <c r="AH9" i="5"/>
  <c r="AG15" i="5"/>
  <c r="AH15" i="5"/>
  <c r="AG18" i="12"/>
  <c r="AH18" i="12"/>
  <c r="AG20" i="8"/>
  <c r="AH20" i="8"/>
  <c r="AG21" i="7"/>
  <c r="AG22" i="6"/>
  <c r="AH22" i="6"/>
  <c r="AG25" i="9"/>
  <c r="AH25" i="9"/>
  <c r="AG26" i="8"/>
  <c r="AH26" i="8"/>
  <c r="AG30" i="4"/>
  <c r="AI30" i="14"/>
  <c r="AH30" i="14"/>
  <c r="AG30" i="14"/>
  <c r="AG31" i="15"/>
  <c r="AH31" i="15"/>
  <c r="AG33" i="8"/>
  <c r="AH33" i="8"/>
  <c r="AG34" i="7"/>
  <c r="AG35" i="6"/>
  <c r="AH35" i="6"/>
  <c r="AG41" i="8"/>
  <c r="AH41" i="8"/>
  <c r="AG15" i="8"/>
  <c r="AH15" i="8"/>
  <c r="AH18" i="14"/>
  <c r="AG18" i="14"/>
  <c r="AH33" i="6"/>
  <c r="AG33" i="6"/>
  <c r="AG36" i="6"/>
  <c r="AH36" i="6"/>
  <c r="AG37" i="5"/>
  <c r="AH37" i="5"/>
  <c r="AG8" i="6"/>
  <c r="AH8" i="6"/>
  <c r="AG11" i="15"/>
  <c r="AH11" i="15"/>
  <c r="AG13" i="7"/>
  <c r="AG17" i="15"/>
  <c r="AH17" i="15"/>
  <c r="AG19" i="9"/>
  <c r="AH19" i="9"/>
  <c r="AG23" i="5"/>
  <c r="AH23" i="5"/>
  <c r="AG23" i="15"/>
  <c r="AH23" i="15"/>
  <c r="AG24" i="12"/>
  <c r="AH24" i="12"/>
  <c r="AG28" i="6"/>
  <c r="AH28" i="6"/>
  <c r="AG36" i="5"/>
  <c r="AH36" i="5"/>
  <c r="AH39" i="12"/>
  <c r="AG39" i="12"/>
  <c r="AG47" i="12"/>
  <c r="AH47" i="12"/>
  <c r="AG6" i="8"/>
  <c r="AH6" i="8"/>
  <c r="AG7" i="6"/>
  <c r="AG9" i="4"/>
  <c r="AG10" i="15"/>
  <c r="AG11" i="12"/>
  <c r="AG12" i="8"/>
  <c r="AG13" i="6"/>
  <c r="AH15" i="14"/>
  <c r="AG17" i="12"/>
  <c r="AG18" i="9"/>
  <c r="AG19" i="8"/>
  <c r="AG20" i="7"/>
  <c r="AG21" i="6"/>
  <c r="AG23" i="4"/>
  <c r="AG25" i="8"/>
  <c r="AG26" i="7"/>
  <c r="AG27" i="6"/>
  <c r="AG28" i="5"/>
  <c r="AG29" i="14"/>
  <c r="AG31" i="12"/>
  <c r="AG36" i="14"/>
  <c r="AG39" i="9"/>
  <c r="AG43" i="14"/>
  <c r="AG45" i="15"/>
  <c r="AG46" i="12"/>
  <c r="AG47" i="9"/>
  <c r="AG6" i="7"/>
  <c r="AH45" i="12"/>
  <c r="AG7" i="5"/>
  <c r="AG8" i="4"/>
  <c r="AG12" i="7"/>
  <c r="AG17" i="9"/>
  <c r="AG18" i="8"/>
  <c r="AG20" i="6"/>
  <c r="AG21" i="5"/>
  <c r="AG22" i="4"/>
  <c r="AG27" i="5"/>
  <c r="AG28" i="14"/>
  <c r="AG29" i="15"/>
  <c r="AG31" i="9"/>
  <c r="AG35" i="14"/>
  <c r="AG36" i="15"/>
  <c r="AG37" i="12"/>
  <c r="AG39" i="8"/>
  <c r="AG41" i="6"/>
  <c r="AG44" i="15"/>
  <c r="AG6" i="6"/>
  <c r="AG7" i="4"/>
  <c r="AG7" i="14"/>
  <c r="AH7" i="14"/>
  <c r="AI7" i="14"/>
  <c r="AG8" i="15"/>
  <c r="AH8" i="15"/>
  <c r="AG13" i="4"/>
  <c r="AG13" i="14"/>
  <c r="AG20" i="5"/>
  <c r="AG21" i="14"/>
  <c r="AG22" i="15"/>
  <c r="AG25" i="6"/>
  <c r="AG28" i="15"/>
  <c r="AG37" i="9"/>
  <c r="AG41" i="5"/>
  <c r="AH44" i="6"/>
  <c r="AG9" i="9"/>
  <c r="AG41" i="4"/>
  <c r="AI6" i="14"/>
  <c r="AG41" i="9"/>
  <c r="AG7" i="12"/>
  <c r="AG8" i="9"/>
  <c r="AG9" i="8"/>
  <c r="AG11" i="6"/>
  <c r="AG12" i="4"/>
  <c r="AG19" i="4"/>
  <c r="AG20" i="15"/>
  <c r="AG21" i="12"/>
  <c r="AG22" i="9"/>
  <c r="AH25" i="14"/>
  <c r="AG27" i="12"/>
  <c r="AG29" i="8"/>
  <c r="AG30" i="7"/>
  <c r="AG31" i="6"/>
  <c r="AG32" i="5"/>
  <c r="AG33" i="4"/>
  <c r="AG33" i="15"/>
  <c r="AH34" i="15"/>
  <c r="AG37" i="7"/>
  <c r="AG39" i="5"/>
  <c r="AG40" i="4"/>
  <c r="AG40" i="14"/>
  <c r="AG41" i="15"/>
  <c r="AG45" i="7"/>
  <c r="AG47" i="5"/>
  <c r="AG6" i="15"/>
  <c r="AI9" i="14"/>
  <c r="AG10" i="9"/>
  <c r="AH10" i="9"/>
  <c r="AG11" i="8"/>
  <c r="AH11" i="8"/>
  <c r="AG12" i="6"/>
  <c r="AH12" i="6"/>
  <c r="AG13" i="5"/>
  <c r="AG14" i="15"/>
  <c r="AG15" i="12"/>
  <c r="AG17" i="8"/>
  <c r="AG19" i="6"/>
  <c r="AG23" i="9"/>
  <c r="AG27" i="4"/>
  <c r="AG27" i="14"/>
  <c r="AG34" i="14"/>
  <c r="AG40" i="6"/>
  <c r="AG45" i="9"/>
  <c r="AH45" i="15"/>
  <c r="AG46" i="8"/>
  <c r="AG47" i="7"/>
  <c r="AG6" i="5"/>
  <c r="AH45" i="5"/>
  <c r="AG8" i="12"/>
  <c r="AG12" i="5"/>
  <c r="AG13" i="15"/>
  <c r="AG14" i="12"/>
  <c r="AG15" i="9"/>
  <c r="AG20" i="14"/>
  <c r="AG22" i="12"/>
  <c r="AG23" i="8"/>
  <c r="AG24" i="6"/>
  <c r="AG25" i="5"/>
  <c r="AG26" i="4"/>
  <c r="AG26" i="14"/>
  <c r="AG29" i="9"/>
  <c r="AG30" i="8"/>
  <c r="AG31" i="7"/>
  <c r="AG32" i="6"/>
  <c r="AG33" i="5"/>
  <c r="AH33" i="14"/>
  <c r="AG34" i="15"/>
  <c r="AG35" i="12"/>
  <c r="AH41" i="14"/>
  <c r="AG45" i="8"/>
  <c r="AG46" i="7"/>
  <c r="AG47" i="6"/>
  <c r="AG7" i="9"/>
  <c r="AG8" i="8"/>
  <c r="AG10" i="6"/>
  <c r="AG11" i="5"/>
  <c r="AG13" i="9"/>
  <c r="AG14" i="8"/>
  <c r="AG15" i="7"/>
  <c r="AG17" i="5"/>
  <c r="AG18" i="4"/>
  <c r="AI18" i="14"/>
  <c r="AG21" i="9"/>
  <c r="AG22" i="8"/>
  <c r="AG23" i="7"/>
  <c r="AG24" i="14"/>
  <c r="AG25" i="15"/>
  <c r="AG26" i="12"/>
  <c r="AG27" i="9"/>
  <c r="AG31" i="5"/>
  <c r="AG32" i="4"/>
  <c r="AG32" i="14"/>
  <c r="AG33" i="12"/>
  <c r="AG34" i="9"/>
  <c r="AG35" i="8"/>
  <c r="AG36" i="7"/>
  <c r="AG37" i="6"/>
  <c r="AG39" i="4"/>
  <c r="AG39" i="14"/>
  <c r="AG40" i="15"/>
  <c r="AG41" i="12"/>
  <c r="AG44" i="7"/>
  <c r="AG45" i="6"/>
  <c r="AG46" i="14"/>
  <c r="AG40" i="12"/>
  <c r="AH40" i="12"/>
  <c r="AH40" i="15"/>
  <c r="AG46" i="4"/>
  <c r="AI45" i="14"/>
  <c r="AG47" i="15"/>
  <c r="AH47" i="15"/>
  <c r="AI46" i="14"/>
  <c r="AG6" i="9"/>
  <c r="AH6" i="9"/>
  <c r="AH6" i="15"/>
  <c r="AG8" i="5"/>
  <c r="AH8" i="5"/>
  <c r="AG14" i="5"/>
  <c r="AH14" i="5"/>
  <c r="AG22" i="5"/>
  <c r="AH22" i="5"/>
  <c r="AG24" i="9"/>
  <c r="AH24" i="9"/>
  <c r="AG29" i="4"/>
  <c r="AG32" i="9"/>
  <c r="AH32" i="9"/>
  <c r="AG33" i="7"/>
  <c r="AG34" i="6"/>
  <c r="AH34" i="6"/>
  <c r="AG36" i="4"/>
  <c r="AG40" i="8"/>
  <c r="AH40" i="8"/>
  <c r="AG41" i="7"/>
  <c r="AG44" i="4"/>
  <c r="AH40" i="14"/>
  <c r="AH32" i="14"/>
  <c r="AI29" i="14"/>
  <c r="AH24" i="14"/>
  <c r="AI13" i="14"/>
  <c r="AH41" i="15"/>
  <c r="AH36" i="15"/>
  <c r="AH25" i="15"/>
  <c r="AH20" i="15"/>
  <c r="AH14" i="15"/>
  <c r="AH33" i="12"/>
  <c r="AH27" i="12"/>
  <c r="AH22" i="12"/>
  <c r="AH17" i="12"/>
  <c r="AH8" i="12"/>
  <c r="AH45" i="9"/>
  <c r="AH39" i="9"/>
  <c r="AH34" i="9"/>
  <c r="AH29" i="9"/>
  <c r="AH23" i="9"/>
  <c r="AH18" i="9"/>
  <c r="AH13" i="9"/>
  <c r="AH9" i="9"/>
  <c r="AH46" i="8"/>
  <c r="AH35" i="8"/>
  <c r="AH30" i="8"/>
  <c r="AH25" i="8"/>
  <c r="AH19" i="8"/>
  <c r="AH14" i="8"/>
  <c r="AH37" i="6"/>
  <c r="AH32" i="6"/>
  <c r="AH27" i="6"/>
  <c r="AH21" i="6"/>
  <c r="AH7" i="6"/>
  <c r="AH39" i="5"/>
  <c r="AH33" i="5"/>
  <c r="AH28" i="5"/>
  <c r="AH17" i="5"/>
  <c r="AG8" i="14"/>
  <c r="AH8" i="14"/>
  <c r="AG9" i="15"/>
  <c r="AH9" i="15"/>
  <c r="AG10" i="12"/>
  <c r="AH10" i="12"/>
  <c r="AG14" i="14"/>
  <c r="AH14" i="14"/>
  <c r="AG15" i="15"/>
  <c r="AH15" i="15"/>
  <c r="AG22" i="14"/>
  <c r="AH22" i="14"/>
  <c r="AG24" i="8"/>
  <c r="AH24" i="8"/>
  <c r="AG25" i="7"/>
  <c r="AG26" i="6"/>
  <c r="AH26" i="6"/>
  <c r="AG28" i="4"/>
  <c r="AG32" i="8"/>
  <c r="AH32" i="8"/>
  <c r="AG34" i="5"/>
  <c r="AH34" i="5"/>
  <c r="AG40" i="7"/>
  <c r="AI42" i="14"/>
  <c r="AI34" i="14"/>
  <c r="AH29" i="14"/>
  <c r="AI26" i="14"/>
  <c r="AI20" i="14"/>
  <c r="AH13" i="14"/>
  <c r="AI8" i="14"/>
  <c r="AG21" i="4"/>
  <c r="AG24" i="7"/>
  <c r="AG26" i="5"/>
  <c r="AH26" i="5"/>
  <c r="AG32" i="7"/>
  <c r="AG35" i="15"/>
  <c r="AH35" i="15"/>
  <c r="AG36" i="12"/>
  <c r="AH36" i="12"/>
  <c r="AH34" i="14"/>
  <c r="AH26" i="14"/>
  <c r="AH20" i="14"/>
  <c r="AH29" i="15"/>
  <c r="AH13" i="15"/>
  <c r="AH10" i="15"/>
  <c r="AH37" i="12"/>
  <c r="AH31" i="12"/>
  <c r="AH26" i="12"/>
  <c r="AH21" i="12"/>
  <c r="AH15" i="12"/>
  <c r="AH7" i="12"/>
  <c r="AH27" i="9"/>
  <c r="AH22" i="9"/>
  <c r="AH17" i="9"/>
  <c r="AH8" i="9"/>
  <c r="AH45" i="8"/>
  <c r="AH39" i="8"/>
  <c r="AH29" i="8"/>
  <c r="AH23" i="8"/>
  <c r="AH18" i="8"/>
  <c r="AH9" i="8"/>
  <c r="AH47" i="6"/>
  <c r="AH41" i="6"/>
  <c r="AH31" i="6"/>
  <c r="AH25" i="6"/>
  <c r="AH20" i="6"/>
  <c r="AH11" i="6"/>
  <c r="AH6" i="6"/>
  <c r="AH32" i="5"/>
  <c r="AH27" i="5"/>
  <c r="AH21" i="5"/>
  <c r="AH12" i="5"/>
  <c r="AH7" i="5"/>
  <c r="AG10" i="8"/>
  <c r="AH10" i="8"/>
  <c r="AG11" i="7"/>
  <c r="AG17" i="7"/>
  <c r="AG18" i="6"/>
  <c r="AH18" i="6"/>
  <c r="AG20" i="4"/>
  <c r="AG27" i="15"/>
  <c r="AH27" i="15"/>
  <c r="AG28" i="12"/>
  <c r="AH28" i="12"/>
  <c r="AG36" i="9"/>
  <c r="AH36" i="9"/>
  <c r="AG44" i="9"/>
  <c r="AH44" i="9"/>
  <c r="AG6" i="4"/>
  <c r="AH46" i="14"/>
  <c r="AI43" i="14"/>
  <c r="AH39" i="14"/>
  <c r="AI36" i="14"/>
  <c r="AI28" i="14"/>
  <c r="AG10" i="7"/>
  <c r="AH12" i="14"/>
  <c r="AI12" i="14"/>
  <c r="AG18" i="5"/>
  <c r="AH18" i="5"/>
  <c r="AH19" i="14"/>
  <c r="AI19" i="14"/>
  <c r="AG28" i="9"/>
  <c r="AH28" i="9"/>
  <c r="AG36" i="8"/>
  <c r="AH36" i="8"/>
  <c r="AG44" i="8"/>
  <c r="AH44" i="8"/>
  <c r="AG46" i="6"/>
  <c r="AH46" i="6"/>
  <c r="AH43" i="14"/>
  <c r="AI41" i="14"/>
  <c r="AH36" i="14"/>
  <c r="AI33" i="14"/>
  <c r="AH28" i="14"/>
  <c r="AI25" i="14"/>
  <c r="AG19" i="14"/>
  <c r="AI15" i="14"/>
  <c r="AH44" i="15"/>
  <c r="AH33" i="15"/>
  <c r="AH28" i="15"/>
  <c r="AH22" i="15"/>
  <c r="AH46" i="12"/>
  <c r="AH41" i="12"/>
  <c r="AH35" i="12"/>
  <c r="AH14" i="12"/>
  <c r="AH11" i="12"/>
  <c r="AH47" i="9"/>
  <c r="AH37" i="9"/>
  <c r="AH31" i="9"/>
  <c r="AH21" i="9"/>
  <c r="AH15" i="9"/>
  <c r="AH7" i="9"/>
  <c r="AH22" i="8"/>
  <c r="AH17" i="8"/>
  <c r="AH12" i="8"/>
  <c r="AH8" i="8"/>
  <c r="AH45" i="6"/>
  <c r="AH40" i="6"/>
  <c r="AH24" i="6"/>
  <c r="AH19" i="6"/>
  <c r="AH13" i="6"/>
  <c r="AH10" i="6"/>
  <c r="AH47" i="5"/>
  <c r="AH41" i="5"/>
  <c r="AH31" i="5"/>
  <c r="AH25" i="5"/>
  <c r="AH20" i="5"/>
  <c r="AH11" i="5"/>
  <c r="AH6" i="5"/>
  <c r="AG12" i="15"/>
  <c r="AH12" i="15"/>
  <c r="AG19" i="15"/>
  <c r="AH19" i="15"/>
  <c r="AG20" i="12"/>
  <c r="AH20" i="12"/>
  <c r="AG28" i="8"/>
  <c r="AH28" i="8"/>
  <c r="AG30" i="6"/>
  <c r="AH30" i="6"/>
  <c r="AG46" i="5"/>
  <c r="AH46" i="5"/>
  <c r="AI22" i="14"/>
  <c r="AG5" i="7"/>
  <c r="AH5" i="8"/>
  <c r="AG5" i="9"/>
  <c r="AG5" i="12"/>
  <c r="AG5" i="15"/>
  <c r="AH5" i="5"/>
  <c r="AG5" i="6"/>
  <c r="AG5" i="8"/>
  <c r="AH5" i="9"/>
  <c r="AH5" i="12"/>
  <c r="AH5" i="15"/>
  <c r="AG5" i="14"/>
  <c r="AH5" i="6"/>
  <c r="AG5" i="5"/>
  <c r="AH5" i="14"/>
  <c r="AI5" i="14"/>
  <c r="AH74" i="14" l="1"/>
  <c r="AG48" i="15"/>
  <c r="AG74" i="14"/>
  <c r="AH48" i="15"/>
  <c r="AH48" i="12"/>
  <c r="AG48" i="12"/>
  <c r="AG48" i="7"/>
  <c r="AG5" i="4" l="1"/>
  <c r="AG48" i="4" l="1"/>
  <c r="AF48" i="4"/>
  <c r="AF48" i="15"/>
  <c r="AE48" i="5"/>
  <c r="AF48" i="9"/>
  <c r="AF48" i="8"/>
  <c r="AF48" i="12"/>
  <c r="AF48" i="7"/>
  <c r="AE48" i="9" l="1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W48" i="6"/>
  <c r="V48" i="6"/>
  <c r="U48" i="6"/>
  <c r="T48" i="6"/>
  <c r="R48" i="6"/>
  <c r="S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8" i="15"/>
  <c r="B48" i="15"/>
  <c r="AE48" i="12"/>
  <c r="B48" i="12"/>
  <c r="M48" i="12"/>
  <c r="AC48" i="12"/>
  <c r="AA48" i="12"/>
  <c r="AE48" i="8"/>
  <c r="B48" i="8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AD48" i="12"/>
  <c r="AB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L48" i="12"/>
  <c r="K48" i="12"/>
  <c r="J48" i="12"/>
  <c r="I48" i="12"/>
  <c r="H48" i="12"/>
  <c r="G48" i="12"/>
  <c r="F48" i="12"/>
  <c r="E48" i="12"/>
  <c r="D48" i="12"/>
  <c r="C48" i="12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5"/>
  <c r="AF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E48" i="7"/>
  <c r="B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AH48" i="9" l="1"/>
  <c r="AH48" i="8"/>
  <c r="AH48" i="6"/>
  <c r="AG48" i="9"/>
  <c r="AG48" i="8"/>
  <c r="AG48" i="6"/>
  <c r="AH48" i="5"/>
  <c r="AG48" i="5"/>
  <c r="AD48" i="4" l="1"/>
  <c r="AC48" i="4"/>
  <c r="AB48" i="4"/>
  <c r="Z48" i="4"/>
  <c r="Y48" i="4"/>
  <c r="X48" i="4"/>
  <c r="V48" i="4"/>
  <c r="U48" i="4"/>
  <c r="T48" i="4"/>
  <c r="R48" i="4"/>
  <c r="Q48" i="4"/>
  <c r="P48" i="4"/>
  <c r="N48" i="4"/>
  <c r="M48" i="4"/>
  <c r="L48" i="4"/>
  <c r="J48" i="4"/>
  <c r="I48" i="4"/>
  <c r="H48" i="4"/>
  <c r="F48" i="4"/>
  <c r="E48" i="4"/>
  <c r="D48" i="4"/>
  <c r="B48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48" i="4" l="1"/>
  <c r="K48" i="4"/>
  <c r="O48" i="4"/>
  <c r="S48" i="4"/>
  <c r="W48" i="4"/>
  <c r="AA48" i="4"/>
  <c r="AE48" i="4"/>
  <c r="G48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<sst xmlns="http://schemas.openxmlformats.org/spreadsheetml/2006/main" count="2143" uniqueCount="256">
  <si>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</si>
  <si>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</si>
  <si>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</si>
  <si>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</si>
  <si>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</si>
  <si>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</si>
  <si>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</si>
  <si>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</si>
  <si>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</si>
  <si>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</si>
  <si>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</si>
  <si>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</si>
  <si>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</si>
  <si>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</si>
  <si>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</si>
  <si>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</si>
  <si>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</si>
  <si>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</si>
  <si>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</si>
  <si>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</si>
  <si>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</si>
  <si>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</si>
  <si>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</si>
  <si>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</si>
  <si>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</si>
  <si>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</si>
  <si>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</si>
  <si>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</si>
  <si>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</si>
  <si>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</si>
  <si>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</si>
  <si>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</si>
  <si>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</si>
  <si>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</si>
  <si>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</si>
  <si>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</si>
  <si>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</si>
  <si>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</si>
  <si>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</si>
  <si>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</si>
  <si>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</si>
  <si>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</si>
  <si>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</si>
  <si>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</si>
  <si>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</si>
  <si>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</si>
  <si>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</si>
  <si>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</si>
  <si>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</si>
  <si>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</si>
  <si>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</si>
  <si>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</si>
  <si>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</si>
  <si>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</si>
  <si>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</si>
  <si>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</si>
  <si>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</si>
  <si>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</si>
  <si>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</si>
  <si>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</si>
  <si>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</si>
  <si>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</si>
  <si>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</si>
  <si>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</si>
  <si>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</si>
  <si>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</si>
  <si>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</si>
  <si>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</si>
  <si>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</si>
  <si>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</si>
  <si>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</si>
  <si>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</si>
  <si>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</si>
  <si>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</si>
  <si>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</si>
  <si>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</si>
  <si>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</si>
  <si>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</si>
  <si>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</si>
  <si>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</si>
  <si>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</si>
  <si>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</si>
  <si>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</si>
  <si>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</si>
  <si>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</si>
  <si>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</si>
  <si>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</si>
  <si>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</si>
  <si>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</si>
  <si>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</si>
  <si>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</si>
  <si>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</si>
  <si>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</si>
  <si>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</si>
  <si>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</si>
  <si>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</si>
  <si>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</si>
  <si>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</si>
  <si>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</si>
  <si>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</si>
  <si>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</si>
  <si>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</si>
  <si>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</si>
  <si>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</si>
  <si>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</si>
  <si>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</si>
  <si>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</si>
  <si>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</si>
  <si>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</si>
  <si>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</si>
  <si>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</si>
  <si>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</si>
  <si>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</si>
  <si>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</si>
  <si>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</si>
  <si>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</si>
  <si>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</si>
  <si>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</si>
  <si>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</si>
  <si>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</si>
  <si>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</si>
  <si>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</si>
  <si>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</si>
  <si>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</si>
  <si>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</si>
  <si>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</si>
  <si>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</si>
  <si>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</si>
  <si>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</si>
  <si>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</si>
  <si>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</si>
  <si>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</si>
  <si>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</si>
  <si>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</si>
  <si>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</si>
  <si>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</si>
  <si>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</si>
  <si>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</si>
  <si>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</si>
  <si>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</si>
  <si>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</si>
  <si>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</si>
  <si>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</si>
  <si>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</si>
  <si>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</si>
  <si>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</si>
  <si>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</si>
  <si>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</si>
  <si>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</si>
  <si>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</si>
  <si>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</si>
  <si>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</si>
  <si>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</si>
  <si>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</si>
  <si>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</si>
  <si>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</si>
  <si>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</si>
  <si>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</si>
  <si>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</si>
  <si>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</si>
  <si>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</si>
  <si>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</si>
  <si>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</si>
  <si>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</si>
  <si>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</si>
  <si>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</si>
  <si>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</si>
  <si>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</si>
  <si>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</si>
  <si>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</si>
  <si>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</si>
  <si>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</si>
  <si>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</si>
  <si>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</si>
  <si>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</si>
  <si>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</si>
  <si>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</si>
  <si>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</si>
  <si>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</si>
  <si>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</si>
  <si>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</si>
  <si>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</si>
  <si>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</si>
  <si>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</si>
  <si>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</si>
  <si>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</si>
  <si>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</si>
  <si>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</si>
  <si>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</si>
  <si>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</si>
  <si>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</si>
  <si>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</si>
  <si>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</si>
  <si>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</si>
  <si>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</si>
  <si>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</si>
  <si>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</si>
  <si>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</si>
  <si>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</si>
  <si>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</si>
  <si>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</si>
  <si>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Chuva (mm)</t>
  </si>
  <si>
    <t>Outubro/2023</t>
  </si>
  <si>
    <t>Rajada do Vento (km/h)</t>
  </si>
  <si>
    <t>Velocidade do Vento Máxima (km/h)</t>
  </si>
  <si>
    <t>Umidade Relativa do Ar Mínima (%)</t>
  </si>
  <si>
    <t>Umidade Relativa do Ar Máxima (%)</t>
  </si>
  <si>
    <t>Umidade Relativa do Ar Instantânea (%)</t>
  </si>
  <si>
    <t>Temperatura Mínima (°C)</t>
  </si>
  <si>
    <t>Temperatura Máxima (°C)</t>
  </si>
  <si>
    <t>Temperatura Instantânea (°C)</t>
  </si>
  <si>
    <t>3. Aquidauana</t>
  </si>
  <si>
    <t>4. Angélica</t>
  </si>
  <si>
    <t>5. Aral Moreira</t>
  </si>
  <si>
    <t>Latitude ( ° )</t>
  </si>
  <si>
    <t>Longitude ( ° )</t>
  </si>
  <si>
    <t>PCDs - Plataforma de Coleta de Dados</t>
  </si>
  <si>
    <t>SEMADESC</t>
  </si>
  <si>
    <t>A 719</t>
  </si>
  <si>
    <t>A 730</t>
  </si>
  <si>
    <t>SEMADESC - Secretaria de Estado de Meio Ambiente, Desenvolvimento, Ciência, Técnologia e Inovação.</t>
  </si>
  <si>
    <t>INMET - Instituto Nacional de Meteorologia</t>
  </si>
  <si>
    <t>33. Paranaíba</t>
  </si>
  <si>
    <t>34. Pedro Gomes</t>
  </si>
  <si>
    <t>35. Ponta Porã</t>
  </si>
  <si>
    <t>36. Porto Murtinho</t>
  </si>
  <si>
    <t>37. São Gabriel do Oeste</t>
  </si>
  <si>
    <t>Fonte: INMET/SEMADESC/CEMTEC</t>
  </si>
  <si>
    <t xml:space="preserve">(*) Nenhuma Infotmação Disponivel pelo INMET </t>
  </si>
  <si>
    <t>Fonte: CEMADEN</t>
  </si>
  <si>
    <t>Fonte: EMBRAPA (Agropecuária Oeste)</t>
  </si>
  <si>
    <t>Campo Grande (Corrego Anhanduizinho)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</si>
  <si>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</si>
  <si>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</si>
  <si>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</si>
  <si>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</si>
  <si>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</si>
  <si>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</si>
  <si>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</si>
  <si>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</si>
  <si>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</si>
  <si>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</si>
  <si>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</si>
  <si>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</si>
  <si>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</si>
  <si>
    <t>Dourados (EMBRAPA)</t>
  </si>
  <si>
    <t>Dourados (EMBRAPA/UFGD)</t>
  </si>
  <si>
    <t>Ivinhema (EMBRAPA/ADECOAGRO)</t>
  </si>
  <si>
    <t>Rio Brilhante (EMBRAPA/Prefeitura)</t>
  </si>
  <si>
    <t xml:space="preserve">(*) Nenhuma Informação Disponivel pelo INMET </t>
  </si>
  <si>
    <t>Janeiro/2024</t>
  </si>
  <si>
    <t>Porto Murtinho inoperante deste 16/01/2024</t>
  </si>
  <si>
    <t>Camapuã inoperante deste 26/01/2024</t>
  </si>
  <si>
    <t>Nova Alvorada do Sul</t>
  </si>
  <si>
    <t>Nhumirim - Nhecolândia</t>
  </si>
  <si>
    <t>Nova Andradina - IFMS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</si>
</sst>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2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darkGray"/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14" fillId="6" borderId="0" xfId="2" applyFont="1" applyFill="1" applyAlignment="1" applyProtection="1"/>
    <xf numFmtId="0" fontId="0" fillId="6" borderId="0" xfId="0" applyFill="1" applyBorder="1" applyAlignment="1"/>
    <xf numFmtId="0" fontId="14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8" fillId="6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0" fillId="6" borderId="8" xfId="0" applyNumberFormat="1" applyFill="1" applyBorder="1"/>
    <xf numFmtId="1" fontId="8" fillId="6" borderId="6" xfId="0" applyNumberFormat="1" applyFont="1" applyFill="1" applyBorder="1" applyAlignment="1">
      <alignment horizontal="center"/>
    </xf>
    <xf numFmtId="0" fontId="0" fillId="6" borderId="8" xfId="0" applyFill="1" applyBorder="1"/>
    <xf numFmtId="1" fontId="10" fillId="0" borderId="15" xfId="0" applyNumberFormat="1" applyFont="1" applyBorder="1" applyAlignment="1">
      <alignment horizontal="center"/>
    </xf>
    <xf numFmtId="2" fontId="11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16" fillId="6" borderId="1" xfId="0" applyNumberFormat="1" applyFont="1" applyFill="1" applyBorder="1" applyAlignment="1">
      <alignment horizontal="center" wrapText="1"/>
    </xf>
    <xf numFmtId="14" fontId="16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/>
    <xf numFmtId="0" fontId="17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49" fontId="0" fillId="6" borderId="9" xfId="0" applyNumberFormat="1" applyFill="1" applyBorder="1"/>
    <xf numFmtId="0" fontId="3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6" borderId="9" xfId="0" applyFill="1" applyBorder="1"/>
    <xf numFmtId="0" fontId="4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3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2" fontId="8" fillId="8" borderId="27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2" fontId="23" fillId="5" borderId="15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vertical="center"/>
    </xf>
    <xf numFmtId="0" fontId="8" fillId="11" borderId="5" xfId="0" applyFont="1" applyFill="1" applyBorder="1" applyAlignment="1">
      <alignment vertical="center"/>
    </xf>
    <xf numFmtId="4" fontId="10" fillId="12" borderId="15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7" borderId="15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11" fillId="6" borderId="0" xfId="0" applyFont="1" applyFill="1"/>
    <xf numFmtId="0" fontId="4" fillId="11" borderId="1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4" fontId="3" fillId="0" borderId="1" xfId="0" quotePrefix="1" applyNumberFormat="1" applyFont="1" applyBorder="1" applyAlignment="1">
      <alignment horizontal="center" vertical="center"/>
    </xf>
    <xf numFmtId="4" fontId="0" fillId="0" borderId="0" xfId="0" applyNumberFormat="1"/>
    <xf numFmtId="0" fontId="3" fillId="6" borderId="7" xfId="0" applyFont="1" applyFill="1" applyBorder="1" applyAlignment="1">
      <alignment horizontal="center" vertical="center"/>
    </xf>
    <xf numFmtId="4" fontId="11" fillId="0" borderId="0" xfId="0" applyNumberFormat="1" applyFont="1"/>
    <xf numFmtId="0" fontId="3" fillId="0" borderId="0" xfId="0" applyFont="1" applyBorder="1" applyAlignment="1">
      <alignment horizontal="center" vertical="center"/>
    </xf>
    <xf numFmtId="4" fontId="6" fillId="0" borderId="0" xfId="0" applyNumberFormat="1" applyFont="1"/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1" fontId="22" fillId="3" borderId="15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7" fillId="13" borderId="0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1" fontId="4" fillId="6" borderId="21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25" fillId="3" borderId="2" xfId="0" applyNumberFormat="1" applyFont="1" applyFill="1" applyBorder="1" applyAlignment="1">
      <alignment horizontal="center" vertical="center"/>
    </xf>
    <xf numFmtId="49" fontId="25" fillId="3" borderId="3" xfId="0" applyNumberFormat="1" applyFont="1" applyFill="1" applyBorder="1" applyAlignment="1">
      <alignment horizontal="center" vertical="center"/>
    </xf>
    <xf numFmtId="49" fontId="25" fillId="3" borderId="14" xfId="0" applyNumberFormat="1" applyFont="1" applyFill="1" applyBorder="1" applyAlignment="1">
      <alignment horizontal="center" vertical="center"/>
    </xf>
    <xf numFmtId="14" fontId="23" fillId="3" borderId="20" xfId="0" applyNumberFormat="1" applyFont="1" applyFill="1" applyBorder="1" applyAlignment="1">
      <alignment horizontal="center" vertical="center" wrapText="1"/>
    </xf>
    <xf numFmtId="14" fontId="23" fillId="3" borderId="19" xfId="0" applyNumberFormat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1" fontId="23" fillId="3" borderId="21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right" vertical="center" wrapText="1"/>
    </xf>
    <xf numFmtId="0" fontId="2" fillId="6" borderId="40" xfId="0" applyFont="1" applyFill="1" applyBorder="1" applyAlignment="1">
      <alignment horizontal="right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275166</xdr:colOff>
      <xdr:row>48</xdr:row>
      <xdr:rowOff>31750</xdr:rowOff>
    </xdr:from>
    <xdr:to>
      <xdr:col>31</xdr:col>
      <xdr:colOff>197222</xdr:colOff>
      <xdr:row>54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333" y="8276167"/>
          <a:ext cx="8198222" cy="92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63500</xdr:colOff>
      <xdr:row>74</xdr:row>
      <xdr:rowOff>63500</xdr:rowOff>
    </xdr:from>
    <xdr:to>
      <xdr:col>34</xdr:col>
      <xdr:colOff>504139</xdr:colOff>
      <xdr:row>80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167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137584</xdr:colOff>
      <xdr:row>48</xdr:row>
      <xdr:rowOff>84667</xdr:rowOff>
    </xdr:from>
    <xdr:to>
      <xdr:col>32</xdr:col>
      <xdr:colOff>133723</xdr:colOff>
      <xdr:row>54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84" y="8413750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275167</xdr:colOff>
      <xdr:row>48</xdr:row>
      <xdr:rowOff>63500</xdr:rowOff>
    </xdr:from>
    <xdr:to>
      <xdr:col>33</xdr:col>
      <xdr:colOff>133723</xdr:colOff>
      <xdr:row>54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34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222249</xdr:colOff>
      <xdr:row>48</xdr:row>
      <xdr:rowOff>74083</xdr:rowOff>
    </xdr:from>
    <xdr:to>
      <xdr:col>31</xdr:col>
      <xdr:colOff>366554</xdr:colOff>
      <xdr:row>54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499" y="8403166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254000</xdr:colOff>
      <xdr:row>48</xdr:row>
      <xdr:rowOff>31750</xdr:rowOff>
    </xdr:from>
    <xdr:to>
      <xdr:col>31</xdr:col>
      <xdr:colOff>123138</xdr:colOff>
      <xdr:row>54</xdr:row>
      <xdr:rowOff>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83" y="8360833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48</xdr:row>
      <xdr:rowOff>95250</xdr:rowOff>
    </xdr:from>
    <xdr:to>
      <xdr:col>33</xdr:col>
      <xdr:colOff>207805</xdr:colOff>
      <xdr:row>54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833" y="8424333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74083</xdr:colOff>
      <xdr:row>48</xdr:row>
      <xdr:rowOff>52916</xdr:rowOff>
    </xdr:from>
    <xdr:to>
      <xdr:col>33</xdr:col>
      <xdr:colOff>186638</xdr:colOff>
      <xdr:row>54</xdr:row>
      <xdr:rowOff>28667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7083" y="8381999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51</xdr:row>
      <xdr:rowOff>85726</xdr:rowOff>
    </xdr:from>
    <xdr:to>
      <xdr:col>32</xdr:col>
      <xdr:colOff>1148178</xdr:colOff>
      <xdr:row>56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8543926"/>
          <a:ext cx="7234653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48</xdr:row>
      <xdr:rowOff>74083</xdr:rowOff>
    </xdr:from>
    <xdr:to>
      <xdr:col>33</xdr:col>
      <xdr:colOff>27889</xdr:colOff>
      <xdr:row>54</xdr:row>
      <xdr:rowOff>49834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917" y="8403166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&#193;guaClara%20_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mapu&#227;_2024%20(GOE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mpoGrande_202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ssil&#226;ndia_202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hapad&#227;oDoSul_2024%20(GOES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orumb&#225;_2024%20(GOES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ostaRica_202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oxim_2024%20(GOES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Dourados_202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F&#225;timaDoSul_202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guatemi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mambai_202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tapor&#227;_202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taquira&#237;_202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Ivinhema_202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Jardim_202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Juti_202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LagunaCarap&#227;_202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Maracaju_202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Miranda_2024%20(GOES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Nhumirim_202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NovaAlvorada%20do%20Sul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ng&#233;lica_202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NovaAndradina_202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arana&#237;ba_202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edroGomes_202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ontaPor&#227;_202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PortoMurtinho_202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RibasdoRioPardo_202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RioBrilhante_2024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antaRitadoPardo_2024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&#227;oGabriel_2024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eteQuedas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quidauana_2024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idrol&#226;ndia_2024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Sonora_202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Tr&#234;sLagoas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AralMoreira_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Bandeirantes_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Bataguassu_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Bonito_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4/BoletimCaarap&#243;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26.904166666666665</v>
          </cell>
          <cell r="C5">
            <v>33.700000000000003</v>
          </cell>
          <cell r="D5">
            <v>23.1</v>
          </cell>
          <cell r="E5">
            <v>81.625</v>
          </cell>
          <cell r="F5">
            <v>100</v>
          </cell>
          <cell r="G5">
            <v>49</v>
          </cell>
          <cell r="H5">
            <v>8.64</v>
          </cell>
          <cell r="J5">
            <v>19.8</v>
          </cell>
          <cell r="K5">
            <v>1.4</v>
          </cell>
        </row>
        <row r="6">
          <cell r="B6">
            <v>28.445833333333329</v>
          </cell>
          <cell r="C6">
            <v>36.4</v>
          </cell>
          <cell r="D6">
            <v>24.1</v>
          </cell>
          <cell r="E6">
            <v>74</v>
          </cell>
          <cell r="F6">
            <v>97</v>
          </cell>
          <cell r="G6">
            <v>39</v>
          </cell>
          <cell r="H6">
            <v>10.8</v>
          </cell>
          <cell r="J6">
            <v>29.880000000000003</v>
          </cell>
          <cell r="K6">
            <v>0</v>
          </cell>
        </row>
        <row r="7">
          <cell r="B7">
            <v>28.920833333333334</v>
          </cell>
          <cell r="C7">
            <v>36.200000000000003</v>
          </cell>
          <cell r="D7">
            <v>23.5</v>
          </cell>
          <cell r="E7">
            <v>73.583333333333329</v>
          </cell>
          <cell r="F7">
            <v>100</v>
          </cell>
          <cell r="G7">
            <v>39</v>
          </cell>
          <cell r="H7">
            <v>11.879999999999999</v>
          </cell>
          <cell r="J7">
            <v>23.759999999999998</v>
          </cell>
          <cell r="K7">
            <v>0</v>
          </cell>
        </row>
        <row r="8">
          <cell r="B8">
            <v>29.57083333333334</v>
          </cell>
          <cell r="C8">
            <v>37.1</v>
          </cell>
          <cell r="D8">
            <v>23.8</v>
          </cell>
          <cell r="E8">
            <v>68.625</v>
          </cell>
          <cell r="F8">
            <v>96</v>
          </cell>
          <cell r="G8">
            <v>37</v>
          </cell>
          <cell r="H8">
            <v>8.2799999999999994</v>
          </cell>
          <cell r="J8">
            <v>24.12</v>
          </cell>
          <cell r="K8">
            <v>0</v>
          </cell>
        </row>
        <row r="9">
          <cell r="B9">
            <v>28.895833333333332</v>
          </cell>
          <cell r="C9">
            <v>38.799999999999997</v>
          </cell>
          <cell r="D9">
            <v>22.2</v>
          </cell>
          <cell r="E9">
            <v>65.833333333333329</v>
          </cell>
          <cell r="F9">
            <v>97</v>
          </cell>
          <cell r="G9">
            <v>28</v>
          </cell>
          <cell r="H9">
            <v>10.8</v>
          </cell>
          <cell r="J9">
            <v>52.2</v>
          </cell>
          <cell r="K9">
            <v>0</v>
          </cell>
        </row>
        <row r="10">
          <cell r="B10">
            <v>29.354166666666671</v>
          </cell>
          <cell r="C10">
            <v>39.5</v>
          </cell>
          <cell r="D10">
            <v>21.9</v>
          </cell>
          <cell r="E10">
            <v>63.625</v>
          </cell>
          <cell r="F10">
            <v>95</v>
          </cell>
          <cell r="G10">
            <v>28</v>
          </cell>
          <cell r="H10">
            <v>12.24</v>
          </cell>
          <cell r="J10">
            <v>28.8</v>
          </cell>
          <cell r="K10">
            <v>0</v>
          </cell>
        </row>
        <row r="11">
          <cell r="B11">
            <v>29.904166666666665</v>
          </cell>
          <cell r="C11">
            <v>39.4</v>
          </cell>
          <cell r="D11">
            <v>24.2</v>
          </cell>
          <cell r="E11">
            <v>64.416666666666671</v>
          </cell>
          <cell r="F11">
            <v>92</v>
          </cell>
          <cell r="G11">
            <v>30</v>
          </cell>
          <cell r="H11">
            <v>10.44</v>
          </cell>
          <cell r="J11">
            <v>35.64</v>
          </cell>
          <cell r="K11">
            <v>0</v>
          </cell>
        </row>
        <row r="12">
          <cell r="B12">
            <v>30.075000000000006</v>
          </cell>
          <cell r="C12">
            <v>40.200000000000003</v>
          </cell>
          <cell r="D12">
            <v>23.2</v>
          </cell>
          <cell r="E12">
            <v>67.458333333333329</v>
          </cell>
          <cell r="F12">
            <v>98</v>
          </cell>
          <cell r="G12">
            <v>29</v>
          </cell>
          <cell r="H12">
            <v>11.520000000000001</v>
          </cell>
          <cell r="J12">
            <v>31.319999999999997</v>
          </cell>
          <cell r="K12">
            <v>0.6</v>
          </cell>
        </row>
        <row r="13">
          <cell r="B13">
            <v>30.762500000000003</v>
          </cell>
          <cell r="C13">
            <v>38.5</v>
          </cell>
          <cell r="D13">
            <v>24.2</v>
          </cell>
          <cell r="E13">
            <v>61.125</v>
          </cell>
          <cell r="F13">
            <v>93</v>
          </cell>
          <cell r="G13">
            <v>33</v>
          </cell>
          <cell r="H13">
            <v>14.04</v>
          </cell>
          <cell r="J13">
            <v>43.2</v>
          </cell>
          <cell r="K13">
            <v>0</v>
          </cell>
        </row>
        <row r="14">
          <cell r="B14">
            <v>28.641666666666666</v>
          </cell>
          <cell r="C14">
            <v>35.799999999999997</v>
          </cell>
          <cell r="D14">
            <v>21.8</v>
          </cell>
          <cell r="E14">
            <v>70.75</v>
          </cell>
          <cell r="F14">
            <v>100</v>
          </cell>
          <cell r="G14">
            <v>40</v>
          </cell>
          <cell r="H14">
            <v>24.12</v>
          </cell>
          <cell r="J14">
            <v>51.84</v>
          </cell>
          <cell r="K14">
            <v>47</v>
          </cell>
        </row>
        <row r="15">
          <cell r="B15">
            <v>27.125</v>
          </cell>
          <cell r="C15">
            <v>33.4</v>
          </cell>
          <cell r="D15">
            <v>23.1</v>
          </cell>
          <cell r="E15">
            <v>80.916666666666671</v>
          </cell>
          <cell r="F15">
            <v>100</v>
          </cell>
          <cell r="G15">
            <v>56</v>
          </cell>
          <cell r="H15">
            <v>18.720000000000002</v>
          </cell>
          <cell r="J15">
            <v>40.680000000000007</v>
          </cell>
          <cell r="K15">
            <v>42.8</v>
          </cell>
        </row>
        <row r="16">
          <cell r="B16">
            <v>26.341666666666669</v>
          </cell>
          <cell r="C16">
            <v>35</v>
          </cell>
          <cell r="D16">
            <v>23.4</v>
          </cell>
          <cell r="E16">
            <v>87.541666666666671</v>
          </cell>
          <cell r="F16">
            <v>100</v>
          </cell>
          <cell r="G16">
            <v>47</v>
          </cell>
          <cell r="H16">
            <v>10.44</v>
          </cell>
          <cell r="J16">
            <v>32.4</v>
          </cell>
          <cell r="K16">
            <v>1.2000000000000002</v>
          </cell>
        </row>
        <row r="17">
          <cell r="B17">
            <v>26.670833333333334</v>
          </cell>
          <cell r="C17">
            <v>34.5</v>
          </cell>
          <cell r="D17">
            <v>23.5</v>
          </cell>
          <cell r="E17">
            <v>84.666666666666671</v>
          </cell>
          <cell r="F17">
            <v>100</v>
          </cell>
          <cell r="G17">
            <v>53</v>
          </cell>
          <cell r="H17">
            <v>21.96</v>
          </cell>
          <cell r="J17">
            <v>44.64</v>
          </cell>
          <cell r="K17">
            <v>4.4000000000000004</v>
          </cell>
        </row>
        <row r="18">
          <cell r="B18">
            <v>27.004166666666674</v>
          </cell>
          <cell r="C18">
            <v>34</v>
          </cell>
          <cell r="D18">
            <v>24.4</v>
          </cell>
          <cell r="E18">
            <v>86.083333333333329</v>
          </cell>
          <cell r="F18">
            <v>100</v>
          </cell>
          <cell r="G18">
            <v>53</v>
          </cell>
          <cell r="H18">
            <v>12.24</v>
          </cell>
          <cell r="J18">
            <v>29.16</v>
          </cell>
          <cell r="K18">
            <v>0.2</v>
          </cell>
        </row>
        <row r="19">
          <cell r="B19">
            <v>25.716666666666665</v>
          </cell>
          <cell r="C19">
            <v>31.5</v>
          </cell>
          <cell r="D19">
            <v>22.8</v>
          </cell>
          <cell r="E19">
            <v>87.916666666666671</v>
          </cell>
          <cell r="F19">
            <v>100</v>
          </cell>
          <cell r="G19">
            <v>63</v>
          </cell>
          <cell r="H19">
            <v>9.3600000000000012</v>
          </cell>
          <cell r="J19">
            <v>28.44</v>
          </cell>
          <cell r="K19">
            <v>14.399999999999999</v>
          </cell>
        </row>
        <row r="20">
          <cell r="B20">
            <v>28.183333333333326</v>
          </cell>
          <cell r="C20">
            <v>36.200000000000003</v>
          </cell>
          <cell r="D20">
            <v>22.8</v>
          </cell>
          <cell r="E20">
            <v>76.041666666666671</v>
          </cell>
          <cell r="F20">
            <v>100</v>
          </cell>
          <cell r="G20">
            <v>38</v>
          </cell>
          <cell r="H20">
            <v>12.6</v>
          </cell>
          <cell r="J20">
            <v>27.720000000000002</v>
          </cell>
          <cell r="K20">
            <v>0</v>
          </cell>
        </row>
        <row r="21">
          <cell r="B21">
            <v>29.137499999999999</v>
          </cell>
          <cell r="C21">
            <v>36.1</v>
          </cell>
          <cell r="D21">
            <v>24.6</v>
          </cell>
          <cell r="E21">
            <v>72.75</v>
          </cell>
          <cell r="F21">
            <v>97</v>
          </cell>
          <cell r="G21">
            <v>38</v>
          </cell>
          <cell r="H21">
            <v>11.520000000000001</v>
          </cell>
          <cell r="J21">
            <v>27</v>
          </cell>
          <cell r="K21">
            <v>0</v>
          </cell>
        </row>
        <row r="22">
          <cell r="B22">
            <v>30.858333333333334</v>
          </cell>
          <cell r="C22">
            <v>38.700000000000003</v>
          </cell>
          <cell r="D22">
            <v>24.8</v>
          </cell>
          <cell r="E22">
            <v>66.5</v>
          </cell>
          <cell r="F22">
            <v>95</v>
          </cell>
          <cell r="G22">
            <v>31</v>
          </cell>
          <cell r="H22">
            <v>11.879999999999999</v>
          </cell>
          <cell r="J22">
            <v>29.880000000000003</v>
          </cell>
          <cell r="K22">
            <v>0</v>
          </cell>
        </row>
        <row r="23">
          <cell r="B23">
            <v>28.891666666666666</v>
          </cell>
          <cell r="C23">
            <v>38.6</v>
          </cell>
          <cell r="D23">
            <v>24.8</v>
          </cell>
          <cell r="E23">
            <v>73.416666666666671</v>
          </cell>
          <cell r="F23">
            <v>97</v>
          </cell>
          <cell r="G23">
            <v>35</v>
          </cell>
          <cell r="H23">
            <v>26.28</v>
          </cell>
          <cell r="J23">
            <v>56.16</v>
          </cell>
          <cell r="K23">
            <v>0</v>
          </cell>
        </row>
        <row r="24">
          <cell r="B24">
            <v>26.458333333333332</v>
          </cell>
          <cell r="C24">
            <v>35.1</v>
          </cell>
          <cell r="D24">
            <v>22.9</v>
          </cell>
          <cell r="E24">
            <v>83.833333333333329</v>
          </cell>
          <cell r="F24">
            <v>100</v>
          </cell>
          <cell r="G24">
            <v>38</v>
          </cell>
          <cell r="H24">
            <v>17.64</v>
          </cell>
          <cell r="J24">
            <v>48.96</v>
          </cell>
          <cell r="K24">
            <v>25.400000000000002</v>
          </cell>
        </row>
        <row r="25">
          <cell r="B25">
            <v>26.254166666666666</v>
          </cell>
          <cell r="C25">
            <v>33.799999999999997</v>
          </cell>
          <cell r="D25">
            <v>23</v>
          </cell>
          <cell r="E25">
            <v>87.458333333333329</v>
          </cell>
          <cell r="F25">
            <v>100</v>
          </cell>
          <cell r="G25">
            <v>54</v>
          </cell>
          <cell r="H25">
            <v>12.96</v>
          </cell>
          <cell r="J25">
            <v>53.28</v>
          </cell>
          <cell r="K25">
            <v>2.2000000000000002</v>
          </cell>
        </row>
        <row r="26">
          <cell r="B26">
            <v>24.808333333333337</v>
          </cell>
          <cell r="C26">
            <v>26.4</v>
          </cell>
          <cell r="D26">
            <v>22.8</v>
          </cell>
          <cell r="E26">
            <v>97.666666666666671</v>
          </cell>
          <cell r="F26">
            <v>100</v>
          </cell>
          <cell r="G26">
            <v>91</v>
          </cell>
          <cell r="H26">
            <v>12.24</v>
          </cell>
          <cell r="J26">
            <v>40.680000000000007</v>
          </cell>
          <cell r="K26">
            <v>9.6000000000000014</v>
          </cell>
        </row>
        <row r="27">
          <cell r="B27">
            <v>25.920833333333334</v>
          </cell>
          <cell r="C27">
            <v>32.1</v>
          </cell>
          <cell r="D27">
            <v>22.4</v>
          </cell>
          <cell r="E27">
            <v>84.916666666666671</v>
          </cell>
          <cell r="F27">
            <v>100</v>
          </cell>
          <cell r="G27">
            <v>53</v>
          </cell>
          <cell r="H27">
            <v>10.08</v>
          </cell>
          <cell r="J27">
            <v>25.56</v>
          </cell>
          <cell r="K27">
            <v>0.4</v>
          </cell>
        </row>
        <row r="28">
          <cell r="B28">
            <v>25.595833333333331</v>
          </cell>
          <cell r="C28">
            <v>31.4</v>
          </cell>
          <cell r="D28">
            <v>21.2</v>
          </cell>
          <cell r="E28">
            <v>77.833333333333329</v>
          </cell>
          <cell r="F28">
            <v>96</v>
          </cell>
          <cell r="G28">
            <v>51</v>
          </cell>
          <cell r="H28">
            <v>11.520000000000001</v>
          </cell>
          <cell r="J28">
            <v>23.759999999999998</v>
          </cell>
          <cell r="K28">
            <v>0</v>
          </cell>
        </row>
        <row r="29">
          <cell r="B29">
            <v>25.329166666666662</v>
          </cell>
          <cell r="C29">
            <v>33.200000000000003</v>
          </cell>
          <cell r="D29">
            <v>19.3</v>
          </cell>
          <cell r="E29">
            <v>72</v>
          </cell>
          <cell r="F29">
            <v>100</v>
          </cell>
          <cell r="G29">
            <v>34</v>
          </cell>
          <cell r="H29">
            <v>10.08</v>
          </cell>
          <cell r="J29">
            <v>25.92</v>
          </cell>
          <cell r="K29">
            <v>0</v>
          </cell>
        </row>
        <row r="30">
          <cell r="B30">
            <v>24.966666666666665</v>
          </cell>
          <cell r="C30">
            <v>32.9</v>
          </cell>
          <cell r="D30">
            <v>18.3</v>
          </cell>
          <cell r="E30">
            <v>68.166666666666671</v>
          </cell>
          <cell r="F30">
            <v>98</v>
          </cell>
          <cell r="G30">
            <v>33</v>
          </cell>
          <cell r="H30">
            <v>10.8</v>
          </cell>
          <cell r="J30">
            <v>24.12</v>
          </cell>
          <cell r="K30">
            <v>0</v>
          </cell>
        </row>
        <row r="31">
          <cell r="B31">
            <v>25.649999999999995</v>
          </cell>
          <cell r="C31">
            <v>34.4</v>
          </cell>
          <cell r="D31">
            <v>18.2</v>
          </cell>
          <cell r="E31">
            <v>65.208333333333329</v>
          </cell>
          <cell r="F31">
            <v>98</v>
          </cell>
          <cell r="G31">
            <v>25</v>
          </cell>
          <cell r="H31">
            <v>9.3600000000000012</v>
          </cell>
          <cell r="J31">
            <v>22.32</v>
          </cell>
          <cell r="K31">
            <v>0</v>
          </cell>
        </row>
        <row r="32">
          <cell r="B32">
            <v>27.049999999999994</v>
          </cell>
          <cell r="C32">
            <v>36.6</v>
          </cell>
          <cell r="D32">
            <v>19</v>
          </cell>
          <cell r="E32">
            <v>61.458333333333336</v>
          </cell>
          <cell r="F32">
            <v>100</v>
          </cell>
          <cell r="G32">
            <v>24</v>
          </cell>
          <cell r="H32">
            <v>18</v>
          </cell>
          <cell r="J32">
            <v>59.04</v>
          </cell>
          <cell r="K32">
            <v>0</v>
          </cell>
        </row>
        <row r="33">
          <cell r="B33">
            <v>27.729166666666661</v>
          </cell>
          <cell r="C33">
            <v>37.1</v>
          </cell>
          <cell r="D33">
            <v>19.7</v>
          </cell>
          <cell r="E33">
            <v>60.791666666666664</v>
          </cell>
          <cell r="F33">
            <v>98</v>
          </cell>
          <cell r="G33">
            <v>19</v>
          </cell>
          <cell r="H33">
            <v>11.879999999999999</v>
          </cell>
          <cell r="J33">
            <v>30.6</v>
          </cell>
          <cell r="K33">
            <v>0</v>
          </cell>
        </row>
        <row r="34">
          <cell r="B34">
            <v>27.2</v>
          </cell>
          <cell r="C34">
            <v>36.1</v>
          </cell>
          <cell r="D34">
            <v>21.1</v>
          </cell>
          <cell r="E34">
            <v>67.208333333333329</v>
          </cell>
          <cell r="F34">
            <v>91</v>
          </cell>
          <cell r="G34">
            <v>35</v>
          </cell>
          <cell r="H34">
            <v>13.32</v>
          </cell>
          <cell r="J34">
            <v>38.519999999999996</v>
          </cell>
          <cell r="K34">
            <v>0</v>
          </cell>
        </row>
        <row r="35">
          <cell r="B35">
            <v>27.112499999999997</v>
          </cell>
          <cell r="C35">
            <v>37.4</v>
          </cell>
          <cell r="D35">
            <v>20.6</v>
          </cell>
          <cell r="E35">
            <v>66.291666666666671</v>
          </cell>
          <cell r="F35">
            <v>94</v>
          </cell>
          <cell r="G35">
            <v>27</v>
          </cell>
          <cell r="H35">
            <v>14.04</v>
          </cell>
          <cell r="J35">
            <v>38.880000000000003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25.24761904761905</v>
          </cell>
          <cell r="C5">
            <v>32.200000000000003</v>
          </cell>
          <cell r="D5">
            <v>22.6</v>
          </cell>
          <cell r="E5">
            <v>82.111111111111114</v>
          </cell>
          <cell r="F5">
            <v>100</v>
          </cell>
          <cell r="G5">
            <v>50</v>
          </cell>
          <cell r="H5">
            <v>19.8</v>
          </cell>
          <cell r="J5">
            <v>38.159999999999997</v>
          </cell>
          <cell r="K5">
            <v>0.8</v>
          </cell>
        </row>
        <row r="6">
          <cell r="B6">
            <v>24.975000000000005</v>
          </cell>
          <cell r="C6">
            <v>30</v>
          </cell>
          <cell r="D6">
            <v>21.6</v>
          </cell>
          <cell r="E6">
            <v>81.545454545454547</v>
          </cell>
          <cell r="F6">
            <v>100</v>
          </cell>
          <cell r="G6">
            <v>62</v>
          </cell>
          <cell r="H6">
            <v>13.68</v>
          </cell>
          <cell r="J6">
            <v>27.36</v>
          </cell>
          <cell r="K6">
            <v>0</v>
          </cell>
        </row>
        <row r="7">
          <cell r="B7">
            <v>26.45</v>
          </cell>
          <cell r="C7">
            <v>34</v>
          </cell>
          <cell r="D7">
            <v>22.4</v>
          </cell>
          <cell r="E7">
            <v>74.833333333333329</v>
          </cell>
          <cell r="F7">
            <v>100</v>
          </cell>
          <cell r="G7">
            <v>48</v>
          </cell>
          <cell r="H7">
            <v>12.96</v>
          </cell>
          <cell r="J7">
            <v>26.64</v>
          </cell>
          <cell r="K7">
            <v>0</v>
          </cell>
        </row>
        <row r="8">
          <cell r="B8">
            <v>25.939999999999998</v>
          </cell>
          <cell r="C8">
            <v>32</v>
          </cell>
          <cell r="D8">
            <v>22.5</v>
          </cell>
          <cell r="E8">
            <v>84.6</v>
          </cell>
          <cell r="F8">
            <v>100</v>
          </cell>
          <cell r="G8">
            <v>53</v>
          </cell>
          <cell r="H8">
            <v>16.920000000000002</v>
          </cell>
          <cell r="J8">
            <v>51.480000000000004</v>
          </cell>
          <cell r="K8">
            <v>2.2000000000000002</v>
          </cell>
        </row>
        <row r="9">
          <cell r="B9">
            <v>26.328571428571429</v>
          </cell>
          <cell r="C9">
            <v>34.200000000000003</v>
          </cell>
          <cell r="D9">
            <v>20.8</v>
          </cell>
          <cell r="E9">
            <v>78.615384615384613</v>
          </cell>
          <cell r="F9">
            <v>100</v>
          </cell>
          <cell r="G9">
            <v>49</v>
          </cell>
          <cell r="H9">
            <v>28.08</v>
          </cell>
          <cell r="J9">
            <v>56.16</v>
          </cell>
          <cell r="K9">
            <v>8.6</v>
          </cell>
        </row>
        <row r="10">
          <cell r="B10">
            <v>27.431818181818183</v>
          </cell>
          <cell r="C10">
            <v>35.5</v>
          </cell>
          <cell r="D10">
            <v>21</v>
          </cell>
          <cell r="E10">
            <v>67</v>
          </cell>
          <cell r="F10">
            <v>100</v>
          </cell>
          <cell r="G10">
            <v>36</v>
          </cell>
          <cell r="H10">
            <v>12.24</v>
          </cell>
          <cell r="J10">
            <v>23.040000000000003</v>
          </cell>
          <cell r="K10">
            <v>0</v>
          </cell>
        </row>
        <row r="11">
          <cell r="B11">
            <v>28.331818181818186</v>
          </cell>
          <cell r="C11">
            <v>35.200000000000003</v>
          </cell>
          <cell r="D11">
            <v>22</v>
          </cell>
          <cell r="E11">
            <v>68</v>
          </cell>
          <cell r="F11">
            <v>100</v>
          </cell>
          <cell r="G11">
            <v>43</v>
          </cell>
          <cell r="H11">
            <v>13.32</v>
          </cell>
          <cell r="J11">
            <v>28.8</v>
          </cell>
          <cell r="K11">
            <v>0</v>
          </cell>
        </row>
        <row r="12">
          <cell r="B12">
            <v>28.471428571428572</v>
          </cell>
          <cell r="C12">
            <v>36.6</v>
          </cell>
          <cell r="D12">
            <v>21.8</v>
          </cell>
          <cell r="E12">
            <v>73.55</v>
          </cell>
          <cell r="F12">
            <v>100</v>
          </cell>
          <cell r="G12">
            <v>39</v>
          </cell>
          <cell r="H12">
            <v>29.880000000000003</v>
          </cell>
          <cell r="J12">
            <v>56.16</v>
          </cell>
          <cell r="K12">
            <v>0</v>
          </cell>
        </row>
        <row r="13">
          <cell r="B13">
            <v>27.199999999999992</v>
          </cell>
          <cell r="C13">
            <v>35.200000000000003</v>
          </cell>
          <cell r="D13">
            <v>21.7</v>
          </cell>
          <cell r="E13">
            <v>78.529411764705884</v>
          </cell>
          <cell r="F13">
            <v>100</v>
          </cell>
          <cell r="G13">
            <v>45</v>
          </cell>
          <cell r="H13">
            <v>14.04</v>
          </cell>
          <cell r="J13">
            <v>34.200000000000003</v>
          </cell>
          <cell r="K13">
            <v>1.4</v>
          </cell>
        </row>
        <row r="14">
          <cell r="B14">
            <v>26.968181818181815</v>
          </cell>
          <cell r="C14">
            <v>32.5</v>
          </cell>
          <cell r="D14">
            <v>22.2</v>
          </cell>
          <cell r="E14">
            <v>79.058823529411768</v>
          </cell>
          <cell r="F14">
            <v>100</v>
          </cell>
          <cell r="G14">
            <v>53</v>
          </cell>
          <cell r="H14">
            <v>18.720000000000002</v>
          </cell>
          <cell r="J14">
            <v>36</v>
          </cell>
          <cell r="K14">
            <v>0</v>
          </cell>
        </row>
        <row r="15">
          <cell r="B15">
            <v>25.339130434782607</v>
          </cell>
          <cell r="C15">
            <v>31.8</v>
          </cell>
          <cell r="D15">
            <v>22.1</v>
          </cell>
          <cell r="E15">
            <v>84</v>
          </cell>
          <cell r="F15">
            <v>100</v>
          </cell>
          <cell r="G15">
            <v>58</v>
          </cell>
          <cell r="H15">
            <v>18</v>
          </cell>
          <cell r="J15">
            <v>33.840000000000003</v>
          </cell>
          <cell r="K15">
            <v>7.4</v>
          </cell>
        </row>
        <row r="16">
          <cell r="B16">
            <v>24.984210526315792</v>
          </cell>
          <cell r="C16">
            <v>30.9</v>
          </cell>
          <cell r="D16">
            <v>22.5</v>
          </cell>
          <cell r="E16">
            <v>87</v>
          </cell>
          <cell r="F16">
            <v>100</v>
          </cell>
          <cell r="G16">
            <v>64</v>
          </cell>
          <cell r="H16">
            <v>16.2</v>
          </cell>
          <cell r="J16">
            <v>32.4</v>
          </cell>
          <cell r="K16">
            <v>0.60000000000000009</v>
          </cell>
        </row>
        <row r="17">
          <cell r="B17">
            <v>25.728571428571428</v>
          </cell>
          <cell r="C17">
            <v>32.799999999999997</v>
          </cell>
          <cell r="D17">
            <v>22.4</v>
          </cell>
          <cell r="E17">
            <v>79.285714285714292</v>
          </cell>
          <cell r="F17">
            <v>100</v>
          </cell>
          <cell r="G17">
            <v>54</v>
          </cell>
          <cell r="H17">
            <v>15.120000000000001</v>
          </cell>
          <cell r="J17">
            <v>32.04</v>
          </cell>
          <cell r="K17">
            <v>12</v>
          </cell>
        </row>
        <row r="18">
          <cell r="B18">
            <v>27.190909090909088</v>
          </cell>
          <cell r="C18">
            <v>33.1</v>
          </cell>
          <cell r="D18">
            <v>22.9</v>
          </cell>
          <cell r="E18">
            <v>69.818181818181813</v>
          </cell>
          <cell r="F18">
            <v>100</v>
          </cell>
          <cell r="G18">
            <v>49</v>
          </cell>
          <cell r="H18">
            <v>22.68</v>
          </cell>
          <cell r="J18">
            <v>36</v>
          </cell>
          <cell r="K18">
            <v>0.4</v>
          </cell>
        </row>
        <row r="19">
          <cell r="B19">
            <v>25.240909090909089</v>
          </cell>
          <cell r="C19">
            <v>31.8</v>
          </cell>
          <cell r="D19">
            <v>21.8</v>
          </cell>
          <cell r="E19">
            <v>82.142857142857139</v>
          </cell>
          <cell r="F19">
            <v>100</v>
          </cell>
          <cell r="G19">
            <v>63</v>
          </cell>
          <cell r="H19">
            <v>19.079999999999998</v>
          </cell>
          <cell r="J19">
            <v>35.64</v>
          </cell>
          <cell r="K19">
            <v>11.2</v>
          </cell>
        </row>
        <row r="20">
          <cell r="B20">
            <v>26.905263157894737</v>
          </cell>
          <cell r="C20">
            <v>32.700000000000003</v>
          </cell>
          <cell r="D20">
            <v>21.8</v>
          </cell>
          <cell r="E20">
            <v>73.099999999999994</v>
          </cell>
          <cell r="F20">
            <v>100</v>
          </cell>
          <cell r="G20">
            <v>49</v>
          </cell>
          <cell r="H20">
            <v>15.840000000000002</v>
          </cell>
          <cell r="J20">
            <v>33.119999999999997</v>
          </cell>
          <cell r="K20">
            <v>0.4</v>
          </cell>
        </row>
        <row r="21">
          <cell r="B21">
            <v>26.766666666666669</v>
          </cell>
          <cell r="C21">
            <v>33.1</v>
          </cell>
          <cell r="D21">
            <v>22.9</v>
          </cell>
          <cell r="E21">
            <v>84.333333333333329</v>
          </cell>
          <cell r="F21">
            <v>100</v>
          </cell>
          <cell r="G21">
            <v>49</v>
          </cell>
          <cell r="H21">
            <v>13.32</v>
          </cell>
          <cell r="J21">
            <v>25.2</v>
          </cell>
          <cell r="K21">
            <v>0.2</v>
          </cell>
        </row>
        <row r="22">
          <cell r="B22">
            <v>28.231818181818177</v>
          </cell>
          <cell r="C22">
            <v>35</v>
          </cell>
          <cell r="D22">
            <v>22.3</v>
          </cell>
          <cell r="E22">
            <v>64.230769230769226</v>
          </cell>
          <cell r="F22">
            <v>100</v>
          </cell>
          <cell r="G22">
            <v>45</v>
          </cell>
          <cell r="H22">
            <v>16.920000000000002</v>
          </cell>
          <cell r="J22">
            <v>32.76</v>
          </cell>
          <cell r="K22">
            <v>0</v>
          </cell>
        </row>
        <row r="23">
          <cell r="B23">
            <v>27.404761904761909</v>
          </cell>
          <cell r="C23">
            <v>33.700000000000003</v>
          </cell>
          <cell r="D23">
            <v>22.2</v>
          </cell>
          <cell r="E23">
            <v>70.642857142857139</v>
          </cell>
          <cell r="F23">
            <v>100</v>
          </cell>
          <cell r="G23">
            <v>48</v>
          </cell>
          <cell r="H23">
            <v>20.16</v>
          </cell>
          <cell r="J23">
            <v>43.56</v>
          </cell>
          <cell r="K23">
            <v>0</v>
          </cell>
        </row>
        <row r="24">
          <cell r="B24">
            <v>25.908695652173911</v>
          </cell>
          <cell r="C24">
            <v>33</v>
          </cell>
          <cell r="D24">
            <v>22.1</v>
          </cell>
          <cell r="E24">
            <v>82.066666666666663</v>
          </cell>
          <cell r="F24">
            <v>100</v>
          </cell>
          <cell r="G24">
            <v>56</v>
          </cell>
          <cell r="H24">
            <v>18.720000000000002</v>
          </cell>
          <cell r="J24">
            <v>36</v>
          </cell>
          <cell r="K24">
            <v>5.2</v>
          </cell>
        </row>
        <row r="25">
          <cell r="B25">
            <v>25.056521739130432</v>
          </cell>
          <cell r="C25">
            <v>31.3</v>
          </cell>
          <cell r="D25">
            <v>21.7</v>
          </cell>
          <cell r="E25">
            <v>83.888888888888886</v>
          </cell>
          <cell r="F25">
            <v>100</v>
          </cell>
          <cell r="G25">
            <v>64</v>
          </cell>
          <cell r="H25">
            <v>19.440000000000001</v>
          </cell>
          <cell r="J25">
            <v>43.2</v>
          </cell>
          <cell r="K25">
            <v>16.199999999999996</v>
          </cell>
        </row>
        <row r="26">
          <cell r="B26">
            <v>24.061904761904763</v>
          </cell>
          <cell r="C26">
            <v>29.2</v>
          </cell>
          <cell r="D26">
            <v>21.9</v>
          </cell>
          <cell r="E26">
            <v>94.5</v>
          </cell>
          <cell r="F26">
            <v>100</v>
          </cell>
          <cell r="G26">
            <v>86</v>
          </cell>
          <cell r="H26">
            <v>26.64</v>
          </cell>
          <cell r="J26">
            <v>57.24</v>
          </cell>
          <cell r="K26">
            <v>22.599999999999998</v>
          </cell>
        </row>
        <row r="27">
          <cell r="B27">
            <v>24.836363636363636</v>
          </cell>
          <cell r="C27">
            <v>30.8</v>
          </cell>
          <cell r="D27">
            <v>21.1</v>
          </cell>
          <cell r="E27">
            <v>75.272727272727266</v>
          </cell>
          <cell r="F27">
            <v>100</v>
          </cell>
          <cell r="G27">
            <v>59</v>
          </cell>
          <cell r="H27">
            <v>10.8</v>
          </cell>
          <cell r="J27">
            <v>21.6</v>
          </cell>
          <cell r="K27">
            <v>0.2</v>
          </cell>
        </row>
        <row r="28">
          <cell r="B28">
            <v>25.928571428571427</v>
          </cell>
          <cell r="C28">
            <v>31.5</v>
          </cell>
          <cell r="D28">
            <v>22.4</v>
          </cell>
          <cell r="E28">
            <v>72.07692307692308</v>
          </cell>
          <cell r="F28">
            <v>100</v>
          </cell>
          <cell r="G28">
            <v>49</v>
          </cell>
          <cell r="H28">
            <v>12.6</v>
          </cell>
          <cell r="J28">
            <v>25.56</v>
          </cell>
          <cell r="K28">
            <v>0</v>
          </cell>
        </row>
        <row r="29">
          <cell r="B29">
            <v>24.45</v>
          </cell>
          <cell r="C29">
            <v>31.6</v>
          </cell>
          <cell r="D29">
            <v>18.100000000000001</v>
          </cell>
          <cell r="E29">
            <v>64.928571428571431</v>
          </cell>
          <cell r="F29">
            <v>100</v>
          </cell>
          <cell r="G29">
            <v>36</v>
          </cell>
          <cell r="H29">
            <v>13.32</v>
          </cell>
          <cell r="J29">
            <v>25.92</v>
          </cell>
          <cell r="K29">
            <v>0</v>
          </cell>
        </row>
        <row r="30">
          <cell r="B30">
            <v>23.954166666666666</v>
          </cell>
          <cell r="C30">
            <v>31.4</v>
          </cell>
          <cell r="D30">
            <v>18.100000000000001</v>
          </cell>
          <cell r="E30">
            <v>62.4</v>
          </cell>
          <cell r="F30">
            <v>100</v>
          </cell>
          <cell r="G30">
            <v>34</v>
          </cell>
          <cell r="H30">
            <v>13.68</v>
          </cell>
          <cell r="J30">
            <v>28.8</v>
          </cell>
          <cell r="K3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24.637500000000003</v>
          </cell>
          <cell r="C5">
            <v>31</v>
          </cell>
          <cell r="D5">
            <v>21.8</v>
          </cell>
          <cell r="E5">
            <v>81.333333333333329</v>
          </cell>
          <cell r="F5">
            <v>93</v>
          </cell>
          <cell r="G5">
            <v>52</v>
          </cell>
          <cell r="H5">
            <v>14.76</v>
          </cell>
          <cell r="J5">
            <v>30.240000000000002</v>
          </cell>
          <cell r="K5">
            <v>9.5999999999999979</v>
          </cell>
        </row>
        <row r="6">
          <cell r="B6">
            <v>25.045833333333338</v>
          </cell>
          <cell r="C6">
            <v>30.2</v>
          </cell>
          <cell r="D6">
            <v>22.8</v>
          </cell>
          <cell r="E6">
            <v>82.625</v>
          </cell>
          <cell r="F6">
            <v>93</v>
          </cell>
          <cell r="G6">
            <v>60</v>
          </cell>
          <cell r="H6">
            <v>16.559999999999999</v>
          </cell>
          <cell r="J6">
            <v>32.04</v>
          </cell>
          <cell r="K6">
            <v>4.8</v>
          </cell>
        </row>
        <row r="7">
          <cell r="B7">
            <v>25.724999999999998</v>
          </cell>
          <cell r="C7">
            <v>30.8</v>
          </cell>
          <cell r="D7">
            <v>20.9</v>
          </cell>
          <cell r="E7">
            <v>78.958333333333329</v>
          </cell>
          <cell r="F7">
            <v>92</v>
          </cell>
          <cell r="G7">
            <v>56</v>
          </cell>
          <cell r="H7">
            <v>18.720000000000002</v>
          </cell>
          <cell r="J7">
            <v>43.2</v>
          </cell>
          <cell r="K7">
            <v>11.2</v>
          </cell>
        </row>
        <row r="8">
          <cell r="B8">
            <v>25.662499999999994</v>
          </cell>
          <cell r="C8">
            <v>32.9</v>
          </cell>
          <cell r="D8">
            <v>21.3</v>
          </cell>
          <cell r="E8">
            <v>79.791666666666671</v>
          </cell>
          <cell r="F8">
            <v>93</v>
          </cell>
          <cell r="G8">
            <v>50</v>
          </cell>
          <cell r="H8">
            <v>31.680000000000003</v>
          </cell>
          <cell r="J8">
            <v>51.12</v>
          </cell>
          <cell r="K8">
            <v>6.4</v>
          </cell>
        </row>
        <row r="9">
          <cell r="B9">
            <v>27.129166666666666</v>
          </cell>
          <cell r="C9">
            <v>33.6</v>
          </cell>
          <cell r="D9">
            <v>21.4</v>
          </cell>
          <cell r="E9">
            <v>70.125</v>
          </cell>
          <cell r="F9">
            <v>92</v>
          </cell>
          <cell r="G9">
            <v>40</v>
          </cell>
          <cell r="H9">
            <v>9</v>
          </cell>
          <cell r="J9">
            <v>24.12</v>
          </cell>
          <cell r="K9">
            <v>0</v>
          </cell>
        </row>
        <row r="10">
          <cell r="B10">
            <v>28.337500000000002</v>
          </cell>
          <cell r="C10">
            <v>34.700000000000003</v>
          </cell>
          <cell r="D10">
            <v>23.4</v>
          </cell>
          <cell r="E10">
            <v>65.291666666666671</v>
          </cell>
          <cell r="F10">
            <v>85</v>
          </cell>
          <cell r="G10">
            <v>38</v>
          </cell>
          <cell r="H10">
            <v>11.520000000000001</v>
          </cell>
          <cell r="J10">
            <v>21.96</v>
          </cell>
          <cell r="K10">
            <v>0</v>
          </cell>
        </row>
        <row r="11">
          <cell r="B11">
            <v>28.625</v>
          </cell>
          <cell r="C11">
            <v>34.6</v>
          </cell>
          <cell r="D11">
            <v>24.1</v>
          </cell>
          <cell r="E11">
            <v>63.041666666666664</v>
          </cell>
          <cell r="F11">
            <v>81</v>
          </cell>
          <cell r="G11">
            <v>38</v>
          </cell>
          <cell r="H11">
            <v>12.24</v>
          </cell>
          <cell r="J11">
            <v>26.28</v>
          </cell>
          <cell r="K11">
            <v>0</v>
          </cell>
        </row>
        <row r="12">
          <cell r="B12">
            <v>29.4375</v>
          </cell>
          <cell r="C12">
            <v>34.700000000000003</v>
          </cell>
          <cell r="D12">
            <v>24.8</v>
          </cell>
          <cell r="E12">
            <v>59.166666666666664</v>
          </cell>
          <cell r="F12">
            <v>73</v>
          </cell>
          <cell r="G12">
            <v>39</v>
          </cell>
          <cell r="H12">
            <v>15.840000000000002</v>
          </cell>
          <cell r="J12">
            <v>37.440000000000005</v>
          </cell>
          <cell r="K12">
            <v>0</v>
          </cell>
        </row>
        <row r="13">
          <cell r="B13">
            <v>28.087499999999995</v>
          </cell>
          <cell r="C13">
            <v>35.5</v>
          </cell>
          <cell r="D13">
            <v>22.6</v>
          </cell>
          <cell r="E13">
            <v>62.791666666666664</v>
          </cell>
          <cell r="F13">
            <v>86</v>
          </cell>
          <cell r="G13">
            <v>36</v>
          </cell>
          <cell r="H13">
            <v>18.36</v>
          </cell>
          <cell r="J13">
            <v>40.32</v>
          </cell>
          <cell r="K13">
            <v>12.2</v>
          </cell>
        </row>
        <row r="14">
          <cell r="B14">
            <v>27.345833333333331</v>
          </cell>
          <cell r="C14">
            <v>33.4</v>
          </cell>
          <cell r="D14">
            <v>23.3</v>
          </cell>
          <cell r="E14">
            <v>67.875</v>
          </cell>
          <cell r="F14">
            <v>83</v>
          </cell>
          <cell r="G14">
            <v>42</v>
          </cell>
          <cell r="H14">
            <v>24.12</v>
          </cell>
          <cell r="J14">
            <v>44.28</v>
          </cell>
          <cell r="K14">
            <v>0</v>
          </cell>
        </row>
        <row r="15">
          <cell r="B15">
            <v>26.633333333333336</v>
          </cell>
          <cell r="C15">
            <v>30.6</v>
          </cell>
          <cell r="D15">
            <v>23.4</v>
          </cell>
          <cell r="E15">
            <v>71.666666666666671</v>
          </cell>
          <cell r="F15">
            <v>84</v>
          </cell>
          <cell r="G15">
            <v>52</v>
          </cell>
          <cell r="H15">
            <v>21.6</v>
          </cell>
          <cell r="J15">
            <v>36.36</v>
          </cell>
          <cell r="K15">
            <v>0</v>
          </cell>
        </row>
        <row r="16">
          <cell r="B16">
            <v>24.358333333333334</v>
          </cell>
          <cell r="C16">
            <v>29.4</v>
          </cell>
          <cell r="D16">
            <v>22</v>
          </cell>
          <cell r="E16">
            <v>84.541666666666671</v>
          </cell>
          <cell r="F16">
            <v>94</v>
          </cell>
          <cell r="G16">
            <v>62</v>
          </cell>
          <cell r="H16">
            <v>10.8</v>
          </cell>
          <cell r="J16">
            <v>36</v>
          </cell>
          <cell r="K16">
            <v>4.4000000000000004</v>
          </cell>
        </row>
        <row r="17">
          <cell r="B17">
            <v>25.5</v>
          </cell>
          <cell r="C17">
            <v>31.2</v>
          </cell>
          <cell r="D17">
            <v>23</v>
          </cell>
          <cell r="E17">
            <v>82.5</v>
          </cell>
          <cell r="F17">
            <v>93</v>
          </cell>
          <cell r="G17">
            <v>54</v>
          </cell>
          <cell r="H17">
            <v>9</v>
          </cell>
          <cell r="J17">
            <v>37.080000000000005</v>
          </cell>
          <cell r="K17">
            <v>8.4</v>
          </cell>
        </row>
        <row r="18">
          <cell r="B18">
            <v>26.495833333333334</v>
          </cell>
          <cell r="C18">
            <v>32.299999999999997</v>
          </cell>
          <cell r="D18">
            <v>23.2</v>
          </cell>
          <cell r="E18">
            <v>74.791666666666671</v>
          </cell>
          <cell r="F18">
            <v>87</v>
          </cell>
          <cell r="G18">
            <v>51</v>
          </cell>
          <cell r="H18">
            <v>15.48</v>
          </cell>
          <cell r="J18">
            <v>31.319999999999997</v>
          </cell>
          <cell r="K18">
            <v>4.4000000000000004</v>
          </cell>
        </row>
        <row r="19">
          <cell r="B19">
            <v>25.879166666666666</v>
          </cell>
          <cell r="C19">
            <v>29.7</v>
          </cell>
          <cell r="D19">
            <v>23.4</v>
          </cell>
          <cell r="E19">
            <v>76.833333333333329</v>
          </cell>
          <cell r="F19">
            <v>88</v>
          </cell>
          <cell r="G19">
            <v>62</v>
          </cell>
          <cell r="H19">
            <v>17.64</v>
          </cell>
          <cell r="J19">
            <v>36</v>
          </cell>
          <cell r="K19">
            <v>0</v>
          </cell>
        </row>
        <row r="20">
          <cell r="B20">
            <v>27.162499999999998</v>
          </cell>
          <cell r="C20">
            <v>33.299999999999997</v>
          </cell>
          <cell r="D20">
            <v>23</v>
          </cell>
          <cell r="E20">
            <v>69.041666666666671</v>
          </cell>
          <cell r="F20">
            <v>86</v>
          </cell>
          <cell r="G20">
            <v>41</v>
          </cell>
          <cell r="H20">
            <v>16.559999999999999</v>
          </cell>
          <cell r="J20">
            <v>30.240000000000002</v>
          </cell>
          <cell r="K20">
            <v>0</v>
          </cell>
        </row>
        <row r="21">
          <cell r="B21">
            <v>27.1875</v>
          </cell>
          <cell r="C21">
            <v>31.7</v>
          </cell>
          <cell r="D21">
            <v>23.2</v>
          </cell>
          <cell r="E21">
            <v>68.625</v>
          </cell>
          <cell r="F21">
            <v>80</v>
          </cell>
          <cell r="G21">
            <v>47</v>
          </cell>
          <cell r="H21">
            <v>14.04</v>
          </cell>
          <cell r="J21">
            <v>29.880000000000003</v>
          </cell>
          <cell r="K21">
            <v>0</v>
          </cell>
        </row>
        <row r="22">
          <cell r="B22">
            <v>28.304166666666664</v>
          </cell>
          <cell r="C22">
            <v>34.299999999999997</v>
          </cell>
          <cell r="D22">
            <v>23.5</v>
          </cell>
          <cell r="E22">
            <v>66.25</v>
          </cell>
          <cell r="F22">
            <v>86</v>
          </cell>
          <cell r="G22">
            <v>39</v>
          </cell>
          <cell r="H22">
            <v>15.120000000000001</v>
          </cell>
          <cell r="J22">
            <v>29.880000000000003</v>
          </cell>
          <cell r="K22">
            <v>0</v>
          </cell>
        </row>
        <row r="23">
          <cell r="B23">
            <v>28.791666666666661</v>
          </cell>
          <cell r="C23">
            <v>35.1</v>
          </cell>
          <cell r="D23">
            <v>23.7</v>
          </cell>
          <cell r="E23">
            <v>61.541666666666664</v>
          </cell>
          <cell r="F23">
            <v>87</v>
          </cell>
          <cell r="G23">
            <v>32</v>
          </cell>
          <cell r="H23">
            <v>22.68</v>
          </cell>
          <cell r="J23">
            <v>42.12</v>
          </cell>
          <cell r="K23">
            <v>0.2</v>
          </cell>
        </row>
        <row r="24">
          <cell r="B24">
            <v>28.016666666666662</v>
          </cell>
          <cell r="C24">
            <v>33.9</v>
          </cell>
          <cell r="D24">
            <v>23.3</v>
          </cell>
          <cell r="E24">
            <v>63.833333333333336</v>
          </cell>
          <cell r="F24">
            <v>86</v>
          </cell>
          <cell r="G24">
            <v>42</v>
          </cell>
          <cell r="H24">
            <v>14.4</v>
          </cell>
          <cell r="J24">
            <v>33.119999999999997</v>
          </cell>
          <cell r="K24">
            <v>0</v>
          </cell>
        </row>
        <row r="25">
          <cell r="B25">
            <v>26.141666666666666</v>
          </cell>
          <cell r="C25">
            <v>30.9</v>
          </cell>
          <cell r="D25">
            <v>22.3</v>
          </cell>
          <cell r="E25">
            <v>74.416666666666671</v>
          </cell>
          <cell r="F25">
            <v>90</v>
          </cell>
          <cell r="G25">
            <v>52</v>
          </cell>
          <cell r="H25">
            <v>19.8</v>
          </cell>
          <cell r="J25">
            <v>33.840000000000003</v>
          </cell>
          <cell r="K25">
            <v>0.4</v>
          </cell>
        </row>
        <row r="26">
          <cell r="B26">
            <v>24.833333333333329</v>
          </cell>
          <cell r="C26">
            <v>29.1</v>
          </cell>
          <cell r="D26">
            <v>21.5</v>
          </cell>
          <cell r="E26">
            <v>81.083333333333329</v>
          </cell>
          <cell r="F26">
            <v>94</v>
          </cell>
          <cell r="G26">
            <v>63</v>
          </cell>
          <cell r="H26">
            <v>12.6</v>
          </cell>
          <cell r="J26">
            <v>36</v>
          </cell>
          <cell r="K26">
            <v>19.2</v>
          </cell>
        </row>
        <row r="27">
          <cell r="B27">
            <v>23.054166666666671</v>
          </cell>
          <cell r="C27">
            <v>28.2</v>
          </cell>
          <cell r="D27">
            <v>20.6</v>
          </cell>
          <cell r="E27">
            <v>86.791666666666671</v>
          </cell>
          <cell r="F27">
            <v>94</v>
          </cell>
          <cell r="G27">
            <v>62</v>
          </cell>
          <cell r="H27">
            <v>9</v>
          </cell>
          <cell r="J27">
            <v>19.440000000000001</v>
          </cell>
          <cell r="K27">
            <v>10.4</v>
          </cell>
        </row>
        <row r="28">
          <cell r="B28">
            <v>24.945833333333336</v>
          </cell>
          <cell r="C28">
            <v>30.4</v>
          </cell>
          <cell r="D28">
            <v>21.5</v>
          </cell>
          <cell r="E28">
            <v>74</v>
          </cell>
          <cell r="F28">
            <v>91</v>
          </cell>
          <cell r="G28">
            <v>49</v>
          </cell>
          <cell r="H28">
            <v>12.96</v>
          </cell>
          <cell r="J28">
            <v>26.28</v>
          </cell>
          <cell r="K28">
            <v>0.2</v>
          </cell>
        </row>
        <row r="29">
          <cell r="B29">
            <v>25.050000000000008</v>
          </cell>
          <cell r="C29">
            <v>31.3</v>
          </cell>
          <cell r="D29">
            <v>18.8</v>
          </cell>
          <cell r="E29">
            <v>61.958333333333336</v>
          </cell>
          <cell r="F29">
            <v>87</v>
          </cell>
          <cell r="G29">
            <v>33</v>
          </cell>
          <cell r="H29">
            <v>15.120000000000001</v>
          </cell>
          <cell r="J29">
            <v>29.52</v>
          </cell>
          <cell r="K29">
            <v>0</v>
          </cell>
        </row>
        <row r="30">
          <cell r="B30">
            <v>24.987500000000001</v>
          </cell>
          <cell r="C30">
            <v>31.1</v>
          </cell>
          <cell r="D30">
            <v>20</v>
          </cell>
          <cell r="E30">
            <v>55.833333333333336</v>
          </cell>
          <cell r="F30">
            <v>78</v>
          </cell>
          <cell r="G30">
            <v>31</v>
          </cell>
          <cell r="H30">
            <v>19.8</v>
          </cell>
          <cell r="J30">
            <v>35.28</v>
          </cell>
          <cell r="K30">
            <v>0</v>
          </cell>
        </row>
        <row r="31">
          <cell r="B31">
            <v>25.470833333333331</v>
          </cell>
          <cell r="C31">
            <v>31.6</v>
          </cell>
          <cell r="D31">
            <v>20.3</v>
          </cell>
          <cell r="E31">
            <v>51.666666666666664</v>
          </cell>
          <cell r="F31">
            <v>69</v>
          </cell>
          <cell r="G31">
            <v>25</v>
          </cell>
          <cell r="H31">
            <v>19.440000000000001</v>
          </cell>
          <cell r="J31">
            <v>34.200000000000003</v>
          </cell>
          <cell r="K31">
            <v>0</v>
          </cell>
        </row>
        <row r="32">
          <cell r="B32">
            <v>26.320833333333336</v>
          </cell>
          <cell r="C32">
            <v>32.799999999999997</v>
          </cell>
          <cell r="D32">
            <v>19.2</v>
          </cell>
          <cell r="E32">
            <v>50.708333333333336</v>
          </cell>
          <cell r="F32">
            <v>80</v>
          </cell>
          <cell r="G32">
            <v>21</v>
          </cell>
          <cell r="H32">
            <v>12.6</v>
          </cell>
          <cell r="J32">
            <v>24.48</v>
          </cell>
          <cell r="K32">
            <v>0</v>
          </cell>
        </row>
        <row r="33">
          <cell r="B33">
            <v>26.324999999999999</v>
          </cell>
          <cell r="C33">
            <v>34.200000000000003</v>
          </cell>
          <cell r="D33">
            <v>17.899999999999999</v>
          </cell>
          <cell r="E33">
            <v>49.916666666666664</v>
          </cell>
          <cell r="F33">
            <v>80</v>
          </cell>
          <cell r="G33">
            <v>26</v>
          </cell>
          <cell r="H33">
            <v>13.68</v>
          </cell>
          <cell r="J33">
            <v>30.240000000000002</v>
          </cell>
          <cell r="K33">
            <v>0</v>
          </cell>
        </row>
        <row r="34">
          <cell r="B34">
            <v>27.329166666666662</v>
          </cell>
          <cell r="C34">
            <v>34.1</v>
          </cell>
          <cell r="D34">
            <v>21.9</v>
          </cell>
          <cell r="E34">
            <v>61.5</v>
          </cell>
          <cell r="F34">
            <v>82</v>
          </cell>
          <cell r="G34">
            <v>32</v>
          </cell>
          <cell r="H34">
            <v>14.4</v>
          </cell>
          <cell r="J34">
            <v>28.08</v>
          </cell>
          <cell r="K34">
            <v>0</v>
          </cell>
        </row>
        <row r="35">
          <cell r="B35">
            <v>24.929166666666664</v>
          </cell>
          <cell r="C35">
            <v>32.5</v>
          </cell>
          <cell r="D35">
            <v>20</v>
          </cell>
          <cell r="E35">
            <v>69.958333333333329</v>
          </cell>
          <cell r="F35">
            <v>92</v>
          </cell>
          <cell r="G35">
            <v>41</v>
          </cell>
          <cell r="H35">
            <v>16.559999999999999</v>
          </cell>
          <cell r="J35">
            <v>37.440000000000005</v>
          </cell>
          <cell r="K35">
            <v>1.4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24.833333333333332</v>
          </cell>
          <cell r="C5">
            <v>30.5</v>
          </cell>
          <cell r="D5">
            <v>22</v>
          </cell>
          <cell r="E5">
            <v>82.958333333333329</v>
          </cell>
          <cell r="F5">
            <v>95</v>
          </cell>
          <cell r="G5">
            <v>55</v>
          </cell>
          <cell r="H5">
            <v>6.12</v>
          </cell>
          <cell r="J5">
            <v>16.2</v>
          </cell>
          <cell r="K5">
            <v>0.8</v>
          </cell>
        </row>
        <row r="6">
          <cell r="B6">
            <v>26.958333333333339</v>
          </cell>
          <cell r="C6">
            <v>32.6</v>
          </cell>
          <cell r="D6">
            <v>22.4</v>
          </cell>
          <cell r="E6">
            <v>72.416666666666671</v>
          </cell>
          <cell r="F6">
            <v>93</v>
          </cell>
          <cell r="G6">
            <v>47</v>
          </cell>
          <cell r="H6">
            <v>10.44</v>
          </cell>
          <cell r="J6">
            <v>18.36</v>
          </cell>
          <cell r="K6">
            <v>0</v>
          </cell>
        </row>
        <row r="7">
          <cell r="B7">
            <v>26.483333333333334</v>
          </cell>
          <cell r="C7">
            <v>33.4</v>
          </cell>
          <cell r="D7">
            <v>21.6</v>
          </cell>
          <cell r="E7">
            <v>75.166666666666671</v>
          </cell>
          <cell r="F7">
            <v>94</v>
          </cell>
          <cell r="G7">
            <v>46</v>
          </cell>
          <cell r="H7">
            <v>10.08</v>
          </cell>
          <cell r="J7">
            <v>20.88</v>
          </cell>
          <cell r="K7">
            <v>24.4</v>
          </cell>
        </row>
        <row r="8">
          <cell r="B8">
            <v>27.175000000000001</v>
          </cell>
          <cell r="C8">
            <v>32.6</v>
          </cell>
          <cell r="D8">
            <v>22.6</v>
          </cell>
          <cell r="E8">
            <v>72.916666666666671</v>
          </cell>
          <cell r="F8">
            <v>91</v>
          </cell>
          <cell r="G8">
            <v>49</v>
          </cell>
          <cell r="H8">
            <v>12.24</v>
          </cell>
          <cell r="J8">
            <v>21.6</v>
          </cell>
          <cell r="K8">
            <v>0</v>
          </cell>
        </row>
        <row r="9">
          <cell r="C9">
            <v>33.1</v>
          </cell>
          <cell r="D9">
            <v>22.8</v>
          </cell>
          <cell r="E9">
            <v>74.791666666666671</v>
          </cell>
          <cell r="F9">
            <v>91</v>
          </cell>
          <cell r="G9">
            <v>45</v>
          </cell>
          <cell r="H9">
            <v>11.520000000000001</v>
          </cell>
          <cell r="J9">
            <v>37.080000000000005</v>
          </cell>
          <cell r="K9">
            <v>0</v>
          </cell>
        </row>
        <row r="10">
          <cell r="B10">
            <v>27.379166666666674</v>
          </cell>
          <cell r="C10">
            <v>35</v>
          </cell>
          <cell r="D10">
            <v>20.8</v>
          </cell>
          <cell r="E10">
            <v>67.375</v>
          </cell>
          <cell r="F10">
            <v>92</v>
          </cell>
          <cell r="G10">
            <v>35</v>
          </cell>
          <cell r="H10">
            <v>9.3600000000000012</v>
          </cell>
          <cell r="J10">
            <v>20.88</v>
          </cell>
          <cell r="K10">
            <v>0</v>
          </cell>
        </row>
        <row r="11">
          <cell r="B11">
            <v>28.0625</v>
          </cell>
          <cell r="C11">
            <v>35</v>
          </cell>
          <cell r="D11">
            <v>21.9</v>
          </cell>
          <cell r="E11">
            <v>64.375</v>
          </cell>
          <cell r="F11">
            <v>90</v>
          </cell>
          <cell r="G11">
            <v>34</v>
          </cell>
          <cell r="H11">
            <v>11.879999999999999</v>
          </cell>
          <cell r="J11">
            <v>25.2</v>
          </cell>
          <cell r="K11">
            <v>0</v>
          </cell>
        </row>
        <row r="12">
          <cell r="B12">
            <v>28.637499999999999</v>
          </cell>
          <cell r="C12">
            <v>35.6</v>
          </cell>
          <cell r="D12">
            <v>22.8</v>
          </cell>
          <cell r="E12">
            <v>65.083333333333329</v>
          </cell>
          <cell r="F12">
            <v>89</v>
          </cell>
          <cell r="G12">
            <v>39</v>
          </cell>
          <cell r="H12">
            <v>15.120000000000001</v>
          </cell>
          <cell r="J12">
            <v>25.56</v>
          </cell>
          <cell r="K12">
            <v>0</v>
          </cell>
        </row>
        <row r="13">
          <cell r="B13">
            <v>28.095833333333335</v>
          </cell>
          <cell r="C13">
            <v>35.1</v>
          </cell>
          <cell r="D13">
            <v>22.9</v>
          </cell>
          <cell r="E13">
            <v>65.833333333333329</v>
          </cell>
          <cell r="F13">
            <v>88</v>
          </cell>
          <cell r="G13">
            <v>37</v>
          </cell>
          <cell r="H13">
            <v>10.8</v>
          </cell>
          <cell r="J13">
            <v>25.56</v>
          </cell>
          <cell r="K13">
            <v>0</v>
          </cell>
        </row>
        <row r="14">
          <cell r="B14">
            <v>26.024999999999995</v>
          </cell>
          <cell r="C14">
            <v>32.299999999999997</v>
          </cell>
          <cell r="D14">
            <v>22.9</v>
          </cell>
          <cell r="E14">
            <v>77.583333333333329</v>
          </cell>
          <cell r="F14">
            <v>93</v>
          </cell>
          <cell r="G14">
            <v>50</v>
          </cell>
          <cell r="H14">
            <v>16.920000000000002</v>
          </cell>
          <cell r="J14">
            <v>39.24</v>
          </cell>
          <cell r="K14">
            <v>10</v>
          </cell>
        </row>
        <row r="15">
          <cell r="B15">
            <v>25.9375</v>
          </cell>
          <cell r="C15">
            <v>32</v>
          </cell>
          <cell r="D15">
            <v>22.8</v>
          </cell>
          <cell r="E15">
            <v>77.291666666666671</v>
          </cell>
          <cell r="F15">
            <v>94</v>
          </cell>
          <cell r="G15">
            <v>49</v>
          </cell>
          <cell r="H15">
            <v>21.96</v>
          </cell>
          <cell r="J15">
            <v>41.76</v>
          </cell>
          <cell r="K15">
            <v>14.4</v>
          </cell>
        </row>
        <row r="16">
          <cell r="B16">
            <v>26.25</v>
          </cell>
          <cell r="C16">
            <v>31.9</v>
          </cell>
          <cell r="D16">
            <v>22.7</v>
          </cell>
          <cell r="E16">
            <v>77.125</v>
          </cell>
          <cell r="F16">
            <v>93</v>
          </cell>
          <cell r="G16">
            <v>50</v>
          </cell>
          <cell r="H16">
            <v>10.8</v>
          </cell>
          <cell r="J16">
            <v>28.8</v>
          </cell>
          <cell r="K16">
            <v>1.4</v>
          </cell>
        </row>
        <row r="17">
          <cell r="B17">
            <v>25.791666666666668</v>
          </cell>
          <cell r="C17">
            <v>31.9</v>
          </cell>
          <cell r="D17">
            <v>21</v>
          </cell>
          <cell r="E17">
            <v>80.428571428571431</v>
          </cell>
          <cell r="F17">
            <v>99</v>
          </cell>
          <cell r="G17">
            <v>51</v>
          </cell>
          <cell r="H17">
            <v>13.32</v>
          </cell>
          <cell r="J17">
            <v>57.960000000000008</v>
          </cell>
          <cell r="K17">
            <v>9.2000000000000011</v>
          </cell>
        </row>
        <row r="18">
          <cell r="B18">
            <v>26.066666666666666</v>
          </cell>
          <cell r="C18">
            <v>33.9</v>
          </cell>
          <cell r="D18">
            <v>23</v>
          </cell>
          <cell r="E18">
            <v>79.375</v>
          </cell>
          <cell r="F18">
            <v>94</v>
          </cell>
          <cell r="G18">
            <v>46</v>
          </cell>
          <cell r="H18">
            <v>26.28</v>
          </cell>
          <cell r="J18">
            <v>47.519999999999996</v>
          </cell>
          <cell r="K18">
            <v>1.5999999999999999</v>
          </cell>
        </row>
        <row r="19">
          <cell r="B19">
            <v>25.908333333333328</v>
          </cell>
          <cell r="C19">
            <v>31.7</v>
          </cell>
          <cell r="D19">
            <v>22.5</v>
          </cell>
          <cell r="E19">
            <v>73.736842105263165</v>
          </cell>
          <cell r="F19">
            <v>100</v>
          </cell>
          <cell r="G19">
            <v>47</v>
          </cell>
          <cell r="H19">
            <v>12.96</v>
          </cell>
          <cell r="J19">
            <v>23.040000000000003</v>
          </cell>
          <cell r="K19">
            <v>1</v>
          </cell>
        </row>
        <row r="20">
          <cell r="B20">
            <v>26.850000000000005</v>
          </cell>
          <cell r="C20">
            <v>33.299999999999997</v>
          </cell>
          <cell r="D20">
            <v>21.1</v>
          </cell>
          <cell r="E20">
            <v>66</v>
          </cell>
          <cell r="F20">
            <v>100</v>
          </cell>
          <cell r="G20">
            <v>42</v>
          </cell>
          <cell r="H20">
            <v>14.76</v>
          </cell>
          <cell r="J20">
            <v>30.96</v>
          </cell>
          <cell r="K20">
            <v>35.799999999999997</v>
          </cell>
        </row>
        <row r="21">
          <cell r="B21">
            <v>28.549999999999997</v>
          </cell>
          <cell r="C21">
            <v>35.5</v>
          </cell>
          <cell r="D21">
            <v>22.2</v>
          </cell>
          <cell r="E21">
            <v>60.833333333333336</v>
          </cell>
          <cell r="F21">
            <v>100</v>
          </cell>
          <cell r="G21">
            <v>34</v>
          </cell>
          <cell r="H21">
            <v>11.16</v>
          </cell>
          <cell r="J21">
            <v>22.32</v>
          </cell>
          <cell r="K21">
            <v>0</v>
          </cell>
        </row>
        <row r="22">
          <cell r="B22">
            <v>29.254166666666663</v>
          </cell>
          <cell r="C22">
            <v>35.9</v>
          </cell>
          <cell r="D22">
            <v>22.9</v>
          </cell>
          <cell r="E22">
            <v>63.4</v>
          </cell>
          <cell r="F22">
            <v>100</v>
          </cell>
          <cell r="G22">
            <v>35</v>
          </cell>
          <cell r="H22">
            <v>15.840000000000002</v>
          </cell>
          <cell r="J22">
            <v>27.36</v>
          </cell>
          <cell r="K22">
            <v>0</v>
          </cell>
        </row>
        <row r="23">
          <cell r="B23">
            <v>26.854166666666668</v>
          </cell>
          <cell r="C23">
            <v>35.200000000000003</v>
          </cell>
          <cell r="D23">
            <v>23.5</v>
          </cell>
          <cell r="E23">
            <v>75.041666666666671</v>
          </cell>
          <cell r="F23">
            <v>100</v>
          </cell>
          <cell r="G23">
            <v>41</v>
          </cell>
          <cell r="H23">
            <v>21.96</v>
          </cell>
          <cell r="J23">
            <v>44.28</v>
          </cell>
          <cell r="K23">
            <v>3.2</v>
          </cell>
        </row>
        <row r="24">
          <cell r="B24">
            <v>26.066666666666666</v>
          </cell>
          <cell r="C24">
            <v>34.700000000000003</v>
          </cell>
          <cell r="D24">
            <v>22.3</v>
          </cell>
          <cell r="E24">
            <v>68.538461538461533</v>
          </cell>
          <cell r="F24">
            <v>100</v>
          </cell>
          <cell r="G24">
            <v>43</v>
          </cell>
          <cell r="H24">
            <v>25.2</v>
          </cell>
          <cell r="J24">
            <v>51.12</v>
          </cell>
          <cell r="K24">
            <v>18.399999999999999</v>
          </cell>
        </row>
        <row r="25">
          <cell r="B25">
            <v>26.541666666666657</v>
          </cell>
          <cell r="C25">
            <v>34.200000000000003</v>
          </cell>
          <cell r="D25">
            <v>22.5</v>
          </cell>
          <cell r="E25">
            <v>60.833333333333336</v>
          </cell>
          <cell r="F25">
            <v>99</v>
          </cell>
          <cell r="G25">
            <v>41</v>
          </cell>
          <cell r="H25">
            <v>13.32</v>
          </cell>
          <cell r="J25">
            <v>29.880000000000003</v>
          </cell>
          <cell r="K25">
            <v>6.4</v>
          </cell>
        </row>
        <row r="26">
          <cell r="B26">
            <v>25.212500000000002</v>
          </cell>
          <cell r="C26">
            <v>32.799999999999997</v>
          </cell>
          <cell r="D26">
            <v>21.1</v>
          </cell>
          <cell r="E26">
            <v>68.454545454545453</v>
          </cell>
          <cell r="F26">
            <v>100</v>
          </cell>
          <cell r="G26">
            <v>49</v>
          </cell>
          <cell r="H26">
            <v>29.16</v>
          </cell>
          <cell r="J26">
            <v>52.92</v>
          </cell>
          <cell r="K26">
            <v>40.4</v>
          </cell>
        </row>
        <row r="27">
          <cell r="B27">
            <v>25.229166666666661</v>
          </cell>
          <cell r="C27">
            <v>32.9</v>
          </cell>
          <cell r="D27">
            <v>20.9</v>
          </cell>
          <cell r="E27">
            <v>63.5</v>
          </cell>
          <cell r="F27">
            <v>92</v>
          </cell>
          <cell r="G27">
            <v>46</v>
          </cell>
          <cell r="H27">
            <v>12.96</v>
          </cell>
          <cell r="J27">
            <v>29.52</v>
          </cell>
          <cell r="K27">
            <v>0.2</v>
          </cell>
        </row>
        <row r="28">
          <cell r="B28">
            <v>25.279166666666665</v>
          </cell>
          <cell r="C28">
            <v>31.4</v>
          </cell>
          <cell r="D28">
            <v>21.6</v>
          </cell>
          <cell r="E28">
            <v>67.928571428571431</v>
          </cell>
          <cell r="F28">
            <v>100</v>
          </cell>
          <cell r="G28">
            <v>50</v>
          </cell>
          <cell r="H28">
            <v>16.559999999999999</v>
          </cell>
          <cell r="J28">
            <v>29.880000000000003</v>
          </cell>
          <cell r="K28">
            <v>45.600000000000009</v>
          </cell>
        </row>
        <row r="29">
          <cell r="B29">
            <v>24.987499999999997</v>
          </cell>
          <cell r="C29">
            <v>32.1</v>
          </cell>
          <cell r="D29">
            <v>19.2</v>
          </cell>
          <cell r="E29">
            <v>60.9375</v>
          </cell>
          <cell r="F29">
            <v>100</v>
          </cell>
          <cell r="G29">
            <v>38</v>
          </cell>
          <cell r="H29">
            <v>9.7200000000000006</v>
          </cell>
          <cell r="J29">
            <v>23.040000000000003</v>
          </cell>
          <cell r="K29">
            <v>0</v>
          </cell>
        </row>
        <row r="30">
          <cell r="B30">
            <v>24.975000000000005</v>
          </cell>
          <cell r="C30">
            <v>31.7</v>
          </cell>
          <cell r="D30">
            <v>19.3</v>
          </cell>
          <cell r="E30">
            <v>64.375</v>
          </cell>
          <cell r="F30">
            <v>100</v>
          </cell>
          <cell r="G30">
            <v>31</v>
          </cell>
          <cell r="H30">
            <v>12.24</v>
          </cell>
          <cell r="J30">
            <v>27</v>
          </cell>
          <cell r="K30">
            <v>0</v>
          </cell>
        </row>
        <row r="31">
          <cell r="B31">
            <v>24.174999999999997</v>
          </cell>
          <cell r="C31">
            <v>31.7</v>
          </cell>
          <cell r="D31">
            <v>18.899999999999999</v>
          </cell>
          <cell r="E31">
            <v>67.708333333333329</v>
          </cell>
          <cell r="F31">
            <v>100</v>
          </cell>
          <cell r="G31">
            <v>37</v>
          </cell>
          <cell r="H31">
            <v>14.76</v>
          </cell>
          <cell r="J31">
            <v>26.64</v>
          </cell>
          <cell r="K31">
            <v>0</v>
          </cell>
        </row>
        <row r="32">
          <cell r="C32">
            <v>34.700000000000003</v>
          </cell>
          <cell r="D32">
            <v>20</v>
          </cell>
          <cell r="E32">
            <v>61.739130434782609</v>
          </cell>
          <cell r="F32">
            <v>100</v>
          </cell>
          <cell r="G32">
            <v>22</v>
          </cell>
          <cell r="H32">
            <v>15.48</v>
          </cell>
          <cell r="J32">
            <v>39.96</v>
          </cell>
          <cell r="K32">
            <v>0</v>
          </cell>
        </row>
        <row r="33">
          <cell r="B33">
            <v>26.137500000000003</v>
          </cell>
          <cell r="C33">
            <v>35.1</v>
          </cell>
          <cell r="D33">
            <v>17.5</v>
          </cell>
          <cell r="E33">
            <v>55.875</v>
          </cell>
          <cell r="F33">
            <v>92</v>
          </cell>
          <cell r="G33">
            <v>24</v>
          </cell>
          <cell r="H33">
            <v>18</v>
          </cell>
          <cell r="J33">
            <v>39.6</v>
          </cell>
          <cell r="K33">
            <v>0</v>
          </cell>
        </row>
        <row r="34">
          <cell r="B34">
            <v>25.762499999999999</v>
          </cell>
          <cell r="C34">
            <v>33.5</v>
          </cell>
          <cell r="D34">
            <v>20.5</v>
          </cell>
          <cell r="E34">
            <v>63.75</v>
          </cell>
          <cell r="F34">
            <v>85</v>
          </cell>
          <cell r="G34">
            <v>31</v>
          </cell>
          <cell r="H34">
            <v>18.36</v>
          </cell>
          <cell r="J34">
            <v>42.12</v>
          </cell>
          <cell r="K34">
            <v>0</v>
          </cell>
        </row>
        <row r="35">
          <cell r="B35">
            <v>26.808333333333334</v>
          </cell>
          <cell r="C35">
            <v>34.9</v>
          </cell>
          <cell r="D35">
            <v>20.100000000000001</v>
          </cell>
          <cell r="E35">
            <v>60</v>
          </cell>
          <cell r="F35">
            <v>93</v>
          </cell>
          <cell r="G35">
            <v>26</v>
          </cell>
          <cell r="H35">
            <v>12.96</v>
          </cell>
          <cell r="J35">
            <v>31.319999999999997</v>
          </cell>
          <cell r="K35">
            <v>0</v>
          </cell>
        </row>
        <row r="36">
          <cell r="B36">
            <v>26.430779569892472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23.699999999999996</v>
          </cell>
          <cell r="C5">
            <v>28</v>
          </cell>
          <cell r="D5">
            <v>20.5</v>
          </cell>
          <cell r="E5">
            <v>81.38095238095238</v>
          </cell>
          <cell r="F5">
            <v>95</v>
          </cell>
          <cell r="G5">
            <v>61</v>
          </cell>
          <cell r="H5">
            <v>10.08</v>
          </cell>
          <cell r="J5">
            <v>28.44</v>
          </cell>
          <cell r="K5">
            <v>7</v>
          </cell>
        </row>
        <row r="6">
          <cell r="B6">
            <v>23.708333333333332</v>
          </cell>
          <cell r="C6">
            <v>30.3</v>
          </cell>
          <cell r="D6">
            <v>21</v>
          </cell>
          <cell r="E6">
            <v>80.875</v>
          </cell>
          <cell r="F6">
            <v>94</v>
          </cell>
          <cell r="G6">
            <v>52</v>
          </cell>
          <cell r="H6">
            <v>18</v>
          </cell>
          <cell r="J6">
            <v>32.4</v>
          </cell>
          <cell r="K6">
            <v>0</v>
          </cell>
        </row>
        <row r="7">
          <cell r="B7">
            <v>24.886363636363637</v>
          </cell>
          <cell r="C7">
            <v>31.9</v>
          </cell>
          <cell r="D7">
            <v>20.3</v>
          </cell>
          <cell r="E7">
            <v>76.954545454545453</v>
          </cell>
          <cell r="F7">
            <v>95</v>
          </cell>
          <cell r="G7">
            <v>48</v>
          </cell>
          <cell r="H7">
            <v>10.44</v>
          </cell>
          <cell r="J7">
            <v>26.28</v>
          </cell>
          <cell r="K7">
            <v>0.6</v>
          </cell>
        </row>
        <row r="8">
          <cell r="B8">
            <v>24.947826086956514</v>
          </cell>
          <cell r="C8">
            <v>31.1</v>
          </cell>
          <cell r="D8">
            <v>20.2</v>
          </cell>
          <cell r="E8">
            <v>77.260869565217391</v>
          </cell>
          <cell r="F8">
            <v>94</v>
          </cell>
          <cell r="G8">
            <v>51</v>
          </cell>
          <cell r="H8">
            <v>15.840000000000002</v>
          </cell>
          <cell r="J8">
            <v>32.04</v>
          </cell>
          <cell r="K8">
            <v>6</v>
          </cell>
        </row>
        <row r="9">
          <cell r="B9">
            <v>24.704347826086959</v>
          </cell>
          <cell r="C9">
            <v>31.3</v>
          </cell>
          <cell r="D9">
            <v>21</v>
          </cell>
          <cell r="E9">
            <v>76.652173913043484</v>
          </cell>
          <cell r="F9">
            <v>93</v>
          </cell>
          <cell r="G9">
            <v>43</v>
          </cell>
          <cell r="H9">
            <v>17.28</v>
          </cell>
          <cell r="J9">
            <v>38.159999999999997</v>
          </cell>
          <cell r="K9">
            <v>16.8</v>
          </cell>
        </row>
        <row r="10">
          <cell r="B10">
            <v>24.945454545454549</v>
          </cell>
          <cell r="C10">
            <v>31.3</v>
          </cell>
          <cell r="D10">
            <v>19.7</v>
          </cell>
          <cell r="E10">
            <v>73.409090909090907</v>
          </cell>
          <cell r="F10">
            <v>92</v>
          </cell>
          <cell r="G10">
            <v>49</v>
          </cell>
          <cell r="H10">
            <v>16.2</v>
          </cell>
          <cell r="J10">
            <v>34.56</v>
          </cell>
          <cell r="K10">
            <v>0.2</v>
          </cell>
        </row>
        <row r="11">
          <cell r="B11">
            <v>25.909090909090903</v>
          </cell>
          <cell r="C11">
            <v>32.799999999999997</v>
          </cell>
          <cell r="D11">
            <v>21.8</v>
          </cell>
          <cell r="E11">
            <v>68.045454545454547</v>
          </cell>
          <cell r="F11">
            <v>86</v>
          </cell>
          <cell r="G11">
            <v>39</v>
          </cell>
          <cell r="H11">
            <v>16.920000000000002</v>
          </cell>
          <cell r="J11">
            <v>32.4</v>
          </cell>
          <cell r="K11">
            <v>8</v>
          </cell>
        </row>
        <row r="12">
          <cell r="B12">
            <v>25.247619047619043</v>
          </cell>
          <cell r="C12">
            <v>31.7</v>
          </cell>
          <cell r="D12">
            <v>21.5</v>
          </cell>
          <cell r="E12">
            <v>72.80952380952381</v>
          </cell>
          <cell r="F12">
            <v>86</v>
          </cell>
          <cell r="G12">
            <v>48</v>
          </cell>
          <cell r="H12">
            <v>14.76</v>
          </cell>
          <cell r="J12">
            <v>31.319999999999997</v>
          </cell>
          <cell r="K12">
            <v>0</v>
          </cell>
        </row>
        <row r="13">
          <cell r="B13">
            <v>25.99545454545455</v>
          </cell>
          <cell r="C13">
            <v>32</v>
          </cell>
          <cell r="D13">
            <v>20.7</v>
          </cell>
          <cell r="E13">
            <v>67.909090909090907</v>
          </cell>
          <cell r="F13">
            <v>92</v>
          </cell>
          <cell r="G13">
            <v>44</v>
          </cell>
          <cell r="H13">
            <v>16.2</v>
          </cell>
          <cell r="J13">
            <v>28.44</v>
          </cell>
          <cell r="K13">
            <v>0</v>
          </cell>
        </row>
        <row r="14">
          <cell r="B14">
            <v>24.573913043478264</v>
          </cell>
          <cell r="C14">
            <v>30.8</v>
          </cell>
          <cell r="D14">
            <v>22.1</v>
          </cell>
          <cell r="E14">
            <v>77.130434782608702</v>
          </cell>
          <cell r="F14">
            <v>90</v>
          </cell>
          <cell r="G14">
            <v>53</v>
          </cell>
          <cell r="H14">
            <v>19.079999999999998</v>
          </cell>
          <cell r="J14">
            <v>52.92</v>
          </cell>
          <cell r="K14">
            <v>0.2</v>
          </cell>
        </row>
        <row r="15">
          <cell r="B15">
            <v>23.538095238095238</v>
          </cell>
          <cell r="C15">
            <v>28.6</v>
          </cell>
          <cell r="D15">
            <v>20.8</v>
          </cell>
          <cell r="E15">
            <v>80.61904761904762</v>
          </cell>
          <cell r="F15">
            <v>90</v>
          </cell>
          <cell r="G15">
            <v>61</v>
          </cell>
          <cell r="H15">
            <v>22.68</v>
          </cell>
          <cell r="J15">
            <v>42.84</v>
          </cell>
          <cell r="K15">
            <v>0.4</v>
          </cell>
        </row>
        <row r="16">
          <cell r="B16">
            <v>24.04</v>
          </cell>
          <cell r="C16">
            <v>30</v>
          </cell>
          <cell r="D16">
            <v>20.6</v>
          </cell>
          <cell r="E16">
            <v>78</v>
          </cell>
          <cell r="F16">
            <v>92</v>
          </cell>
          <cell r="G16">
            <v>53</v>
          </cell>
          <cell r="H16">
            <v>15.840000000000002</v>
          </cell>
          <cell r="J16">
            <v>32.4</v>
          </cell>
          <cell r="K16">
            <v>6.6</v>
          </cell>
        </row>
        <row r="17">
          <cell r="B17">
            <v>23.644999999999992</v>
          </cell>
          <cell r="C17">
            <v>27.9</v>
          </cell>
          <cell r="D17">
            <v>21.2</v>
          </cell>
          <cell r="E17">
            <v>84.05</v>
          </cell>
          <cell r="F17">
            <v>94</v>
          </cell>
          <cell r="G17">
            <v>64</v>
          </cell>
          <cell r="H17">
            <v>8.2799999999999994</v>
          </cell>
          <cell r="J17">
            <v>23.759999999999998</v>
          </cell>
          <cell r="K17">
            <v>8.8000000000000007</v>
          </cell>
        </row>
        <row r="18">
          <cell r="B18">
            <v>24.236363636363638</v>
          </cell>
          <cell r="C18">
            <v>30.7</v>
          </cell>
          <cell r="D18">
            <v>21.2</v>
          </cell>
          <cell r="E18">
            <v>79.590909090909093</v>
          </cell>
          <cell r="F18">
            <v>93</v>
          </cell>
          <cell r="G18">
            <v>51</v>
          </cell>
          <cell r="H18">
            <v>21.240000000000002</v>
          </cell>
          <cell r="J18">
            <v>46.080000000000005</v>
          </cell>
          <cell r="K18">
            <v>7.4</v>
          </cell>
        </row>
        <row r="19">
          <cell r="B19">
            <v>23.727272727272727</v>
          </cell>
          <cell r="C19">
            <v>30.2</v>
          </cell>
          <cell r="D19">
            <v>20</v>
          </cell>
          <cell r="E19">
            <v>77.090909090909093</v>
          </cell>
          <cell r="F19">
            <v>93</v>
          </cell>
          <cell r="G19">
            <v>51</v>
          </cell>
          <cell r="H19">
            <v>12.6</v>
          </cell>
          <cell r="J19">
            <v>25.92</v>
          </cell>
          <cell r="K19">
            <v>0.8</v>
          </cell>
        </row>
        <row r="20">
          <cell r="B20">
            <v>24.352380952380958</v>
          </cell>
          <cell r="C20">
            <v>30.5</v>
          </cell>
          <cell r="D20">
            <v>19.899999999999999</v>
          </cell>
          <cell r="E20">
            <v>75.38095238095238</v>
          </cell>
          <cell r="F20">
            <v>95</v>
          </cell>
          <cell r="G20">
            <v>48</v>
          </cell>
          <cell r="H20">
            <v>17.28</v>
          </cell>
          <cell r="J20">
            <v>44.64</v>
          </cell>
          <cell r="K20">
            <v>7.2</v>
          </cell>
        </row>
        <row r="21">
          <cell r="B21">
            <v>25.513636363636373</v>
          </cell>
          <cell r="C21">
            <v>32</v>
          </cell>
          <cell r="D21">
            <v>21.4</v>
          </cell>
          <cell r="E21">
            <v>72.909090909090907</v>
          </cell>
          <cell r="F21">
            <v>89</v>
          </cell>
          <cell r="G21">
            <v>43</v>
          </cell>
          <cell r="H21">
            <v>20.52</v>
          </cell>
          <cell r="J21">
            <v>41.76</v>
          </cell>
          <cell r="K21">
            <v>15.600000000000001</v>
          </cell>
        </row>
        <row r="22">
          <cell r="B22">
            <v>26.142857142857149</v>
          </cell>
          <cell r="C22">
            <v>32.4</v>
          </cell>
          <cell r="D22">
            <v>21.4</v>
          </cell>
          <cell r="E22">
            <v>72.61904761904762</v>
          </cell>
          <cell r="F22">
            <v>90</v>
          </cell>
          <cell r="G22">
            <v>43</v>
          </cell>
          <cell r="H22">
            <v>11.879999999999999</v>
          </cell>
          <cell r="J22">
            <v>38.519999999999996</v>
          </cell>
          <cell r="K22">
            <v>1</v>
          </cell>
        </row>
        <row r="23">
          <cell r="B23">
            <v>26.533333333333331</v>
          </cell>
          <cell r="C23">
            <v>32.9</v>
          </cell>
          <cell r="D23">
            <v>21.9</v>
          </cell>
          <cell r="E23">
            <v>68.714285714285708</v>
          </cell>
          <cell r="F23">
            <v>87</v>
          </cell>
          <cell r="G23">
            <v>41</v>
          </cell>
          <cell r="H23">
            <v>10.44</v>
          </cell>
          <cell r="J23">
            <v>26.64</v>
          </cell>
          <cell r="K23">
            <v>0</v>
          </cell>
        </row>
        <row r="24">
          <cell r="B24">
            <v>25.056521739130432</v>
          </cell>
          <cell r="C24">
            <v>33.299999999999997</v>
          </cell>
          <cell r="D24">
            <v>21.6</v>
          </cell>
          <cell r="E24">
            <v>74.739130434782609</v>
          </cell>
          <cell r="F24">
            <v>91</v>
          </cell>
          <cell r="G24">
            <v>41</v>
          </cell>
          <cell r="H24">
            <v>25.92</v>
          </cell>
          <cell r="J24">
            <v>52.92</v>
          </cell>
          <cell r="K24">
            <v>10</v>
          </cell>
        </row>
        <row r="25">
          <cell r="B25">
            <v>24.886363636363637</v>
          </cell>
          <cell r="C25">
            <v>31.4</v>
          </cell>
          <cell r="D25">
            <v>20.9</v>
          </cell>
          <cell r="E25">
            <v>78.590909090909093</v>
          </cell>
          <cell r="F25">
            <v>95</v>
          </cell>
          <cell r="G25">
            <v>50</v>
          </cell>
          <cell r="H25">
            <v>17.64</v>
          </cell>
          <cell r="J25">
            <v>34.200000000000003</v>
          </cell>
          <cell r="K25">
            <v>1.5999999999999999</v>
          </cell>
        </row>
        <row r="26">
          <cell r="B26">
            <v>24.359090909090909</v>
          </cell>
          <cell r="C26">
            <v>30.5</v>
          </cell>
          <cell r="D26">
            <v>18.8</v>
          </cell>
          <cell r="E26">
            <v>81.181818181818187</v>
          </cell>
          <cell r="F26">
            <v>96</v>
          </cell>
          <cell r="G26">
            <v>52</v>
          </cell>
          <cell r="H26">
            <v>15.48</v>
          </cell>
          <cell r="J26">
            <v>34.56</v>
          </cell>
          <cell r="K26">
            <v>52.199999999999996</v>
          </cell>
        </row>
        <row r="27">
          <cell r="B27">
            <v>23.622727272727275</v>
          </cell>
          <cell r="C27">
            <v>29.9</v>
          </cell>
          <cell r="D27">
            <v>19.7</v>
          </cell>
          <cell r="E27">
            <v>81.181818181818187</v>
          </cell>
          <cell r="F27">
            <v>96</v>
          </cell>
          <cell r="G27">
            <v>58</v>
          </cell>
          <cell r="H27">
            <v>10.08</v>
          </cell>
          <cell r="J27">
            <v>27.720000000000002</v>
          </cell>
          <cell r="K27">
            <v>0.2</v>
          </cell>
        </row>
        <row r="28">
          <cell r="B28">
            <v>23.745454545454546</v>
          </cell>
          <cell r="C28">
            <v>28.6</v>
          </cell>
          <cell r="D28">
            <v>20.7</v>
          </cell>
          <cell r="E28">
            <v>83.36363636363636</v>
          </cell>
          <cell r="F28">
            <v>95</v>
          </cell>
          <cell r="G28">
            <v>62</v>
          </cell>
          <cell r="H28">
            <v>11.879999999999999</v>
          </cell>
          <cell r="J28">
            <v>27.720000000000002</v>
          </cell>
          <cell r="K28">
            <v>6.2000000000000011</v>
          </cell>
        </row>
        <row r="29">
          <cell r="B29">
            <v>22.856521739130432</v>
          </cell>
          <cell r="C29">
            <v>29.4</v>
          </cell>
          <cell r="D29">
            <v>16.5</v>
          </cell>
          <cell r="E29">
            <v>73.304347826086953</v>
          </cell>
          <cell r="F29">
            <v>94</v>
          </cell>
          <cell r="G29">
            <v>34</v>
          </cell>
          <cell r="H29">
            <v>11.520000000000001</v>
          </cell>
          <cell r="J29">
            <v>25.92</v>
          </cell>
          <cell r="K29">
            <v>0</v>
          </cell>
        </row>
        <row r="30">
          <cell r="B30">
            <v>23.143478260869557</v>
          </cell>
          <cell r="C30">
            <v>29.4</v>
          </cell>
          <cell r="D30">
            <v>18.2</v>
          </cell>
          <cell r="E30">
            <v>68.347826086956516</v>
          </cell>
          <cell r="F30">
            <v>88</v>
          </cell>
          <cell r="G30">
            <v>35</v>
          </cell>
          <cell r="H30">
            <v>12.96</v>
          </cell>
          <cell r="J30">
            <v>23.759999999999998</v>
          </cell>
          <cell r="K30">
            <v>0</v>
          </cell>
        </row>
        <row r="31">
          <cell r="B31">
            <v>23.843478260869563</v>
          </cell>
          <cell r="C31">
            <v>29.8</v>
          </cell>
          <cell r="D31">
            <v>18.5</v>
          </cell>
          <cell r="E31">
            <v>59.521739130434781</v>
          </cell>
          <cell r="F31">
            <v>76</v>
          </cell>
          <cell r="G31">
            <v>38</v>
          </cell>
          <cell r="H31">
            <v>11.16</v>
          </cell>
          <cell r="J31">
            <v>31.680000000000003</v>
          </cell>
          <cell r="K31">
            <v>0</v>
          </cell>
        </row>
        <row r="32">
          <cell r="B32">
            <v>25.571428571428573</v>
          </cell>
          <cell r="C32">
            <v>32</v>
          </cell>
          <cell r="D32">
            <v>20.2</v>
          </cell>
          <cell r="E32">
            <v>54</v>
          </cell>
          <cell r="F32">
            <v>81</v>
          </cell>
          <cell r="G32">
            <v>17</v>
          </cell>
          <cell r="H32">
            <v>20.52</v>
          </cell>
          <cell r="J32">
            <v>44.28</v>
          </cell>
          <cell r="K32">
            <v>0</v>
          </cell>
        </row>
        <row r="33">
          <cell r="B33">
            <v>25.813636363636366</v>
          </cell>
          <cell r="C33">
            <v>32.799999999999997</v>
          </cell>
          <cell r="D33">
            <v>19.600000000000001</v>
          </cell>
          <cell r="E33">
            <v>49.454545454545453</v>
          </cell>
          <cell r="F33">
            <v>65</v>
          </cell>
          <cell r="G33">
            <v>28</v>
          </cell>
          <cell r="H33">
            <v>15.120000000000001</v>
          </cell>
          <cell r="J33">
            <v>33.840000000000003</v>
          </cell>
          <cell r="K33">
            <v>0</v>
          </cell>
        </row>
        <row r="34">
          <cell r="B34">
            <v>24.118181818181821</v>
          </cell>
          <cell r="C34">
            <v>32</v>
          </cell>
          <cell r="D34">
            <v>19.2</v>
          </cell>
          <cell r="E34">
            <v>67.409090909090907</v>
          </cell>
          <cell r="F34">
            <v>94</v>
          </cell>
          <cell r="G34">
            <v>33</v>
          </cell>
          <cell r="H34">
            <v>25.92</v>
          </cell>
          <cell r="J34">
            <v>43.56</v>
          </cell>
          <cell r="K34">
            <v>23.2</v>
          </cell>
        </row>
        <row r="35">
          <cell r="B35">
            <v>25.24761904761905</v>
          </cell>
          <cell r="C35">
            <v>32</v>
          </cell>
          <cell r="D35">
            <v>19</v>
          </cell>
          <cell r="E35">
            <v>61.333333333333336</v>
          </cell>
          <cell r="F35">
            <v>84</v>
          </cell>
          <cell r="G35">
            <v>36</v>
          </cell>
          <cell r="H35">
            <v>8.2799999999999994</v>
          </cell>
          <cell r="J35">
            <v>26.64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28.027272727272727</v>
          </cell>
          <cell r="C5">
            <v>30.8</v>
          </cell>
          <cell r="D5">
            <v>25.3</v>
          </cell>
          <cell r="E5">
            <v>76.181818181818187</v>
          </cell>
          <cell r="F5">
            <v>87</v>
          </cell>
          <cell r="G5">
            <v>61</v>
          </cell>
          <cell r="H5">
            <v>11.16</v>
          </cell>
          <cell r="J5">
            <v>23.040000000000003</v>
          </cell>
          <cell r="K5">
            <v>1.6</v>
          </cell>
        </row>
        <row r="6">
          <cell r="B6">
            <v>26.291666666666671</v>
          </cell>
          <cell r="C6">
            <v>32.200000000000003</v>
          </cell>
          <cell r="D6">
            <v>22.3</v>
          </cell>
          <cell r="E6">
            <v>83.25</v>
          </cell>
          <cell r="F6">
            <v>92</v>
          </cell>
          <cell r="G6">
            <v>62</v>
          </cell>
          <cell r="H6">
            <v>18.36</v>
          </cell>
          <cell r="J6">
            <v>48.96</v>
          </cell>
          <cell r="K6">
            <v>141.4</v>
          </cell>
        </row>
        <row r="7">
          <cell r="B7">
            <v>28.540000000000003</v>
          </cell>
          <cell r="C7">
            <v>33.700000000000003</v>
          </cell>
          <cell r="D7">
            <v>24.1</v>
          </cell>
          <cell r="E7">
            <v>73.55</v>
          </cell>
          <cell r="F7">
            <v>90</v>
          </cell>
          <cell r="G7">
            <v>51</v>
          </cell>
          <cell r="H7">
            <v>8.64</v>
          </cell>
          <cell r="J7">
            <v>30.240000000000002</v>
          </cell>
          <cell r="K7">
            <v>0</v>
          </cell>
        </row>
        <row r="8">
          <cell r="B8">
            <v>28.88095238095238</v>
          </cell>
          <cell r="C8">
            <v>34.9</v>
          </cell>
          <cell r="D8">
            <v>24.2</v>
          </cell>
          <cell r="E8">
            <v>72.61904761904762</v>
          </cell>
          <cell r="F8">
            <v>89</v>
          </cell>
          <cell r="G8">
            <v>52</v>
          </cell>
          <cell r="H8">
            <v>6.84</v>
          </cell>
          <cell r="J8">
            <v>19.440000000000001</v>
          </cell>
          <cell r="K8">
            <v>1</v>
          </cell>
        </row>
        <row r="9">
          <cell r="B9">
            <v>30.347826086956527</v>
          </cell>
          <cell r="C9">
            <v>36.1</v>
          </cell>
          <cell r="D9">
            <v>26</v>
          </cell>
          <cell r="E9">
            <v>70.434782608695656</v>
          </cell>
          <cell r="F9">
            <v>90</v>
          </cell>
          <cell r="G9">
            <v>43</v>
          </cell>
          <cell r="H9">
            <v>8.2799999999999994</v>
          </cell>
          <cell r="J9">
            <v>26.28</v>
          </cell>
          <cell r="K9">
            <v>0.4</v>
          </cell>
        </row>
        <row r="10">
          <cell r="B10">
            <v>31.028571428571428</v>
          </cell>
          <cell r="C10">
            <v>36.4</v>
          </cell>
          <cell r="D10">
            <v>26.5</v>
          </cell>
          <cell r="E10">
            <v>64.095238095238102</v>
          </cell>
          <cell r="F10">
            <v>84</v>
          </cell>
          <cell r="G10">
            <v>41</v>
          </cell>
          <cell r="H10">
            <v>6.84</v>
          </cell>
          <cell r="J10">
            <v>19.440000000000001</v>
          </cell>
          <cell r="K10">
            <v>0</v>
          </cell>
        </row>
        <row r="11">
          <cell r="B11">
            <v>31.527272727272724</v>
          </cell>
          <cell r="C11">
            <v>36.9</v>
          </cell>
          <cell r="D11">
            <v>26.4</v>
          </cell>
          <cell r="E11">
            <v>64</v>
          </cell>
          <cell r="F11">
            <v>83</v>
          </cell>
          <cell r="G11">
            <v>44</v>
          </cell>
          <cell r="H11">
            <v>6.12</v>
          </cell>
          <cell r="J11">
            <v>19.440000000000001</v>
          </cell>
          <cell r="K11">
            <v>0</v>
          </cell>
        </row>
        <row r="12">
          <cell r="B12">
            <v>31.695238095238089</v>
          </cell>
          <cell r="C12">
            <v>36.799999999999997</v>
          </cell>
          <cell r="D12">
            <v>27.5</v>
          </cell>
          <cell r="E12">
            <v>63.047619047619051</v>
          </cell>
          <cell r="F12">
            <v>80</v>
          </cell>
          <cell r="G12">
            <v>43</v>
          </cell>
          <cell r="H12">
            <v>7.2</v>
          </cell>
          <cell r="J12">
            <v>21.96</v>
          </cell>
          <cell r="K12">
            <v>0</v>
          </cell>
        </row>
        <row r="13">
          <cell r="B13">
            <v>32.159090909090907</v>
          </cell>
          <cell r="C13">
            <v>37.299999999999997</v>
          </cell>
          <cell r="D13">
            <v>28</v>
          </cell>
          <cell r="E13">
            <v>63.272727272727273</v>
          </cell>
          <cell r="F13">
            <v>80</v>
          </cell>
          <cell r="G13">
            <v>41</v>
          </cell>
          <cell r="H13">
            <v>9.3600000000000012</v>
          </cell>
          <cell r="J13">
            <v>19.440000000000001</v>
          </cell>
          <cell r="K13">
            <v>0</v>
          </cell>
        </row>
        <row r="14">
          <cell r="B14">
            <v>31.868181818181814</v>
          </cell>
          <cell r="C14">
            <v>36.5</v>
          </cell>
          <cell r="D14">
            <v>28.1</v>
          </cell>
          <cell r="E14">
            <v>62.363636363636367</v>
          </cell>
          <cell r="F14">
            <v>81</v>
          </cell>
          <cell r="G14">
            <v>44</v>
          </cell>
          <cell r="H14">
            <v>10.08</v>
          </cell>
          <cell r="J14">
            <v>25.56</v>
          </cell>
          <cell r="K14">
            <v>0</v>
          </cell>
        </row>
        <row r="15">
          <cell r="B15">
            <v>30.161904761904761</v>
          </cell>
          <cell r="C15">
            <v>36</v>
          </cell>
          <cell r="D15">
            <v>25.7</v>
          </cell>
          <cell r="E15">
            <v>65.761904761904759</v>
          </cell>
          <cell r="F15">
            <v>85</v>
          </cell>
          <cell r="G15">
            <v>44</v>
          </cell>
          <cell r="H15">
            <v>15.120000000000001</v>
          </cell>
          <cell r="J15">
            <v>39.24</v>
          </cell>
          <cell r="K15">
            <v>0</v>
          </cell>
        </row>
        <row r="16">
          <cell r="B16">
            <v>27.735000000000003</v>
          </cell>
          <cell r="C16">
            <v>32.9</v>
          </cell>
          <cell r="D16">
            <v>23.2</v>
          </cell>
          <cell r="E16">
            <v>72.7</v>
          </cell>
          <cell r="F16">
            <v>89</v>
          </cell>
          <cell r="G16">
            <v>56</v>
          </cell>
          <cell r="H16">
            <v>8.64</v>
          </cell>
          <cell r="J16">
            <v>24.12</v>
          </cell>
          <cell r="K16">
            <v>0.8</v>
          </cell>
        </row>
        <row r="17">
          <cell r="B17">
            <v>27.830000000000002</v>
          </cell>
          <cell r="C17">
            <v>32.700000000000003</v>
          </cell>
          <cell r="D17">
            <v>24.8</v>
          </cell>
          <cell r="E17">
            <v>78.650000000000006</v>
          </cell>
          <cell r="F17">
            <v>90</v>
          </cell>
          <cell r="G17">
            <v>59</v>
          </cell>
          <cell r="H17">
            <v>13.32</v>
          </cell>
          <cell r="J17">
            <v>31.680000000000003</v>
          </cell>
          <cell r="K17">
            <v>0</v>
          </cell>
        </row>
        <row r="18">
          <cell r="B18">
            <v>30.155000000000008</v>
          </cell>
          <cell r="C18">
            <v>36.299999999999997</v>
          </cell>
          <cell r="D18">
            <v>25.8</v>
          </cell>
          <cell r="E18">
            <v>69.400000000000006</v>
          </cell>
          <cell r="F18">
            <v>87</v>
          </cell>
          <cell r="G18">
            <v>45</v>
          </cell>
          <cell r="H18">
            <v>10.8</v>
          </cell>
          <cell r="J18">
            <v>29.16</v>
          </cell>
          <cell r="K18">
            <v>0</v>
          </cell>
        </row>
        <row r="19">
          <cell r="B19">
            <v>30.638095238095236</v>
          </cell>
          <cell r="C19">
            <v>35.9</v>
          </cell>
          <cell r="D19">
            <v>26.4</v>
          </cell>
          <cell r="E19">
            <v>65.38095238095238</v>
          </cell>
          <cell r="F19">
            <v>83</v>
          </cell>
          <cell r="G19">
            <v>43</v>
          </cell>
          <cell r="H19">
            <v>8.64</v>
          </cell>
          <cell r="J19">
            <v>27.720000000000002</v>
          </cell>
          <cell r="K19">
            <v>0</v>
          </cell>
        </row>
        <row r="20">
          <cell r="B20">
            <v>30.389999999999997</v>
          </cell>
          <cell r="C20">
            <v>36.1</v>
          </cell>
          <cell r="D20">
            <v>25.1</v>
          </cell>
          <cell r="E20">
            <v>66.599999999999994</v>
          </cell>
          <cell r="F20">
            <v>87</v>
          </cell>
          <cell r="G20">
            <v>44</v>
          </cell>
          <cell r="H20">
            <v>11.520000000000001</v>
          </cell>
          <cell r="J20">
            <v>36.72</v>
          </cell>
          <cell r="K20">
            <v>0</v>
          </cell>
        </row>
        <row r="21">
          <cell r="B21">
            <v>30.295454545454547</v>
          </cell>
          <cell r="C21">
            <v>36.200000000000003</v>
          </cell>
          <cell r="D21">
            <v>26.5</v>
          </cell>
          <cell r="E21">
            <v>66</v>
          </cell>
          <cell r="F21">
            <v>80</v>
          </cell>
          <cell r="G21">
            <v>45</v>
          </cell>
          <cell r="H21">
            <v>8.64</v>
          </cell>
          <cell r="J21">
            <v>25.92</v>
          </cell>
          <cell r="K21">
            <v>0</v>
          </cell>
        </row>
        <row r="22">
          <cell r="B22">
            <v>31.45454545454546</v>
          </cell>
          <cell r="C22">
            <v>37.9</v>
          </cell>
          <cell r="D22">
            <v>27.1</v>
          </cell>
          <cell r="E22">
            <v>61.363636363636367</v>
          </cell>
          <cell r="F22">
            <v>80</v>
          </cell>
          <cell r="G22">
            <v>36</v>
          </cell>
          <cell r="H22">
            <v>9.3600000000000012</v>
          </cell>
          <cell r="J22">
            <v>25.2</v>
          </cell>
          <cell r="K22">
            <v>0</v>
          </cell>
        </row>
        <row r="23">
          <cell r="B23">
            <v>31.63636363636363</v>
          </cell>
          <cell r="C23">
            <v>38.299999999999997</v>
          </cell>
          <cell r="D23">
            <v>27.5</v>
          </cell>
          <cell r="E23">
            <v>56.045454545454547</v>
          </cell>
          <cell r="F23">
            <v>69</v>
          </cell>
          <cell r="G23">
            <v>34</v>
          </cell>
          <cell r="H23">
            <v>8.64</v>
          </cell>
          <cell r="J23">
            <v>39.96</v>
          </cell>
          <cell r="K23">
            <v>0</v>
          </cell>
        </row>
        <row r="24">
          <cell r="B24">
            <v>31.645833333333329</v>
          </cell>
          <cell r="C24">
            <v>37.9</v>
          </cell>
          <cell r="D24">
            <v>27.2</v>
          </cell>
          <cell r="E24">
            <v>60.041666666666664</v>
          </cell>
          <cell r="F24">
            <v>78</v>
          </cell>
          <cell r="G24">
            <v>35</v>
          </cell>
          <cell r="H24">
            <v>9.7200000000000006</v>
          </cell>
          <cell r="J24">
            <v>21.96</v>
          </cell>
          <cell r="K24">
            <v>0</v>
          </cell>
        </row>
        <row r="25">
          <cell r="B25">
            <v>31.627272727272729</v>
          </cell>
          <cell r="C25">
            <v>37.5</v>
          </cell>
          <cell r="D25">
            <v>27.8</v>
          </cell>
          <cell r="E25">
            <v>57.409090909090907</v>
          </cell>
          <cell r="F25">
            <v>76</v>
          </cell>
          <cell r="G25">
            <v>38</v>
          </cell>
          <cell r="H25">
            <v>9.7200000000000006</v>
          </cell>
          <cell r="J25">
            <v>34.200000000000003</v>
          </cell>
          <cell r="K25">
            <v>0</v>
          </cell>
        </row>
        <row r="26">
          <cell r="B26">
            <v>27.139130434782604</v>
          </cell>
          <cell r="C26">
            <v>32.200000000000003</v>
          </cell>
          <cell r="D26">
            <v>23.1</v>
          </cell>
          <cell r="E26">
            <v>77.909090909090907</v>
          </cell>
          <cell r="F26">
            <v>91</v>
          </cell>
          <cell r="G26">
            <v>55</v>
          </cell>
          <cell r="H26">
            <v>21.240000000000002</v>
          </cell>
          <cell r="J26">
            <v>43.92</v>
          </cell>
          <cell r="K26">
            <v>61.800000000000004</v>
          </cell>
        </row>
        <row r="27">
          <cell r="B27">
            <v>25.573913043478257</v>
          </cell>
          <cell r="C27">
            <v>31.8</v>
          </cell>
          <cell r="D27">
            <v>23</v>
          </cell>
          <cell r="E27">
            <v>80.347826086956516</v>
          </cell>
          <cell r="F27">
            <v>90</v>
          </cell>
          <cell r="G27">
            <v>54</v>
          </cell>
          <cell r="H27">
            <v>15.120000000000001</v>
          </cell>
          <cell r="J27">
            <v>33.119999999999997</v>
          </cell>
          <cell r="K27">
            <v>1.2</v>
          </cell>
        </row>
        <row r="28">
          <cell r="B28">
            <v>28.831818181818186</v>
          </cell>
          <cell r="C28">
            <v>34.1</v>
          </cell>
          <cell r="D28">
            <v>23.4</v>
          </cell>
          <cell r="E28">
            <v>62.045454545454547</v>
          </cell>
          <cell r="F28">
            <v>88</v>
          </cell>
          <cell r="G28">
            <v>31</v>
          </cell>
          <cell r="H28">
            <v>7.9200000000000008</v>
          </cell>
          <cell r="J28">
            <v>24.12</v>
          </cell>
          <cell r="K28">
            <v>0</v>
          </cell>
        </row>
        <row r="29">
          <cell r="B29">
            <v>30.495454545454546</v>
          </cell>
          <cell r="C29">
            <v>34.799999999999997</v>
          </cell>
          <cell r="D29">
            <v>24.3</v>
          </cell>
          <cell r="E29">
            <v>45.5</v>
          </cell>
          <cell r="F29">
            <v>80</v>
          </cell>
          <cell r="G29">
            <v>28</v>
          </cell>
          <cell r="H29">
            <v>12.6</v>
          </cell>
          <cell r="J29">
            <v>30.240000000000002</v>
          </cell>
          <cell r="K29">
            <v>0</v>
          </cell>
        </row>
        <row r="30">
          <cell r="B30">
            <v>28.574999999999999</v>
          </cell>
          <cell r="C30">
            <v>34.1</v>
          </cell>
          <cell r="D30">
            <v>20.7</v>
          </cell>
          <cell r="E30">
            <v>50.291666666666664</v>
          </cell>
          <cell r="F30">
            <v>86</v>
          </cell>
          <cell r="G30">
            <v>25</v>
          </cell>
          <cell r="H30">
            <v>10.44</v>
          </cell>
          <cell r="J30">
            <v>23.040000000000003</v>
          </cell>
          <cell r="K30">
            <v>0</v>
          </cell>
        </row>
        <row r="31">
          <cell r="B31">
            <v>27.933333333333334</v>
          </cell>
          <cell r="C31">
            <v>34.9</v>
          </cell>
          <cell r="D31">
            <v>19.8</v>
          </cell>
          <cell r="E31">
            <v>54.285714285714285</v>
          </cell>
          <cell r="F31">
            <v>87</v>
          </cell>
          <cell r="G31">
            <v>25</v>
          </cell>
          <cell r="H31">
            <v>10.8</v>
          </cell>
          <cell r="J31">
            <v>19.8</v>
          </cell>
          <cell r="K31">
            <v>0</v>
          </cell>
        </row>
        <row r="32">
          <cell r="B32">
            <v>29.742857142857144</v>
          </cell>
          <cell r="C32">
            <v>37.200000000000003</v>
          </cell>
          <cell r="D32">
            <v>20.9</v>
          </cell>
          <cell r="E32">
            <v>48.571428571428569</v>
          </cell>
          <cell r="F32">
            <v>81</v>
          </cell>
          <cell r="G32">
            <v>22</v>
          </cell>
          <cell r="H32">
            <v>10.08</v>
          </cell>
          <cell r="J32">
            <v>20.88</v>
          </cell>
          <cell r="K32">
            <v>0</v>
          </cell>
        </row>
        <row r="33">
          <cell r="B33">
            <v>29.347619047619052</v>
          </cell>
          <cell r="C33">
            <v>37.1</v>
          </cell>
          <cell r="D33">
            <v>25.3</v>
          </cell>
          <cell r="E33">
            <v>62.333333333333336</v>
          </cell>
          <cell r="F33">
            <v>85</v>
          </cell>
          <cell r="G33">
            <v>35</v>
          </cell>
          <cell r="H33">
            <v>19.8</v>
          </cell>
          <cell r="J33">
            <v>46.440000000000005</v>
          </cell>
          <cell r="K33">
            <v>0.6</v>
          </cell>
        </row>
        <row r="34">
          <cell r="B34">
            <v>28.486956521739138</v>
          </cell>
          <cell r="C34">
            <v>36.4</v>
          </cell>
          <cell r="D34">
            <v>24.1</v>
          </cell>
          <cell r="E34">
            <v>68.086956521739125</v>
          </cell>
          <cell r="F34">
            <v>86</v>
          </cell>
          <cell r="G34">
            <v>41</v>
          </cell>
          <cell r="H34">
            <v>15.120000000000001</v>
          </cell>
          <cell r="J34">
            <v>44.64</v>
          </cell>
          <cell r="K34">
            <v>0</v>
          </cell>
        </row>
        <row r="35">
          <cell r="B35">
            <v>29.490909090909078</v>
          </cell>
          <cell r="C35">
            <v>36.200000000000003</v>
          </cell>
          <cell r="D35">
            <v>24.4</v>
          </cell>
          <cell r="E35">
            <v>62.5</v>
          </cell>
          <cell r="F35">
            <v>80</v>
          </cell>
          <cell r="G35">
            <v>38</v>
          </cell>
          <cell r="H35">
            <v>11.879999999999999</v>
          </cell>
          <cell r="J35">
            <v>25.2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23.441666666666674</v>
          </cell>
          <cell r="C5">
            <v>30.7</v>
          </cell>
          <cell r="D5">
            <v>21</v>
          </cell>
          <cell r="E5">
            <v>92.041666666666671</v>
          </cell>
          <cell r="F5">
            <v>100</v>
          </cell>
          <cell r="G5">
            <v>53</v>
          </cell>
          <cell r="H5">
            <v>23.040000000000003</v>
          </cell>
          <cell r="J5">
            <v>37.800000000000004</v>
          </cell>
          <cell r="K5">
            <v>17.399999999999999</v>
          </cell>
        </row>
        <row r="6">
          <cell r="B6">
            <v>24.587500000000002</v>
          </cell>
          <cell r="C6">
            <v>30.4</v>
          </cell>
          <cell r="D6">
            <v>21.1</v>
          </cell>
          <cell r="E6">
            <v>85.416666666666671</v>
          </cell>
          <cell r="F6">
            <v>100</v>
          </cell>
          <cell r="G6">
            <v>55</v>
          </cell>
          <cell r="H6">
            <v>21.96</v>
          </cell>
          <cell r="J6">
            <v>33.840000000000003</v>
          </cell>
          <cell r="K6">
            <v>3.8000000000000003</v>
          </cell>
        </row>
        <row r="7">
          <cell r="B7">
            <v>25.212500000000002</v>
          </cell>
          <cell r="C7">
            <v>31.5</v>
          </cell>
          <cell r="D7">
            <v>21.4</v>
          </cell>
          <cell r="E7">
            <v>84.166666666666671</v>
          </cell>
          <cell r="F7">
            <v>100</v>
          </cell>
          <cell r="G7">
            <v>53</v>
          </cell>
          <cell r="H7">
            <v>19.079999999999998</v>
          </cell>
          <cell r="J7">
            <v>28.8</v>
          </cell>
          <cell r="K7">
            <v>0.2</v>
          </cell>
        </row>
        <row r="8">
          <cell r="B8">
            <v>24.42916666666666</v>
          </cell>
          <cell r="C8">
            <v>31.8</v>
          </cell>
          <cell r="D8">
            <v>20</v>
          </cell>
          <cell r="E8">
            <v>85.041666666666671</v>
          </cell>
          <cell r="F8">
            <v>100</v>
          </cell>
          <cell r="G8">
            <v>57</v>
          </cell>
          <cell r="H8">
            <v>25.56</v>
          </cell>
          <cell r="J8">
            <v>42.12</v>
          </cell>
          <cell r="K8">
            <v>36.4</v>
          </cell>
        </row>
        <row r="9">
          <cell r="B9">
            <v>24.987499999999997</v>
          </cell>
          <cell r="C9">
            <v>32.6</v>
          </cell>
          <cell r="D9">
            <v>20.2</v>
          </cell>
          <cell r="E9">
            <v>78.458333333333329</v>
          </cell>
          <cell r="F9">
            <v>100</v>
          </cell>
          <cell r="G9">
            <v>42</v>
          </cell>
          <cell r="H9">
            <v>16.559999999999999</v>
          </cell>
          <cell r="J9">
            <v>88.56</v>
          </cell>
          <cell r="K9">
            <v>1.2</v>
          </cell>
        </row>
        <row r="10">
          <cell r="B10">
            <v>25.191666666666666</v>
          </cell>
          <cell r="C10">
            <v>32.799999999999997</v>
          </cell>
          <cell r="D10">
            <v>19.7</v>
          </cell>
          <cell r="E10">
            <v>76.541666666666671</v>
          </cell>
          <cell r="F10">
            <v>97</v>
          </cell>
          <cell r="G10">
            <v>48</v>
          </cell>
          <cell r="H10">
            <v>31.680000000000003</v>
          </cell>
          <cell r="J10">
            <v>47.519999999999996</v>
          </cell>
          <cell r="K10">
            <v>0</v>
          </cell>
        </row>
        <row r="11">
          <cell r="B11">
            <v>25.858333333333338</v>
          </cell>
          <cell r="C11">
            <v>33.5</v>
          </cell>
          <cell r="D11">
            <v>20.7</v>
          </cell>
          <cell r="E11">
            <v>72.791666666666671</v>
          </cell>
          <cell r="F11">
            <v>92</v>
          </cell>
          <cell r="G11">
            <v>39</v>
          </cell>
          <cell r="H11">
            <v>14.4</v>
          </cell>
          <cell r="J11">
            <v>26.28</v>
          </cell>
          <cell r="K11">
            <v>0</v>
          </cell>
        </row>
        <row r="12">
          <cell r="B12">
            <v>25.029166666666665</v>
          </cell>
          <cell r="C12">
            <v>33</v>
          </cell>
          <cell r="D12">
            <v>19.5</v>
          </cell>
          <cell r="E12">
            <v>76.916666666666671</v>
          </cell>
          <cell r="F12">
            <v>94</v>
          </cell>
          <cell r="G12">
            <v>51</v>
          </cell>
          <cell r="H12">
            <v>16.920000000000002</v>
          </cell>
          <cell r="J12">
            <v>68.760000000000005</v>
          </cell>
          <cell r="K12">
            <v>20.6</v>
          </cell>
        </row>
        <row r="13">
          <cell r="B13">
            <v>25.85217391304348</v>
          </cell>
          <cell r="C13">
            <v>33.1</v>
          </cell>
          <cell r="D13">
            <v>20.3</v>
          </cell>
          <cell r="E13">
            <v>73.869565217391298</v>
          </cell>
          <cell r="F13">
            <v>100</v>
          </cell>
          <cell r="G13">
            <v>41</v>
          </cell>
          <cell r="H13">
            <v>18.720000000000002</v>
          </cell>
          <cell r="J13">
            <v>27.36</v>
          </cell>
          <cell r="K13">
            <v>0</v>
          </cell>
        </row>
        <row r="14">
          <cell r="B14">
            <v>24.258333333333336</v>
          </cell>
          <cell r="C14">
            <v>29.8</v>
          </cell>
          <cell r="D14">
            <v>21.5</v>
          </cell>
          <cell r="E14">
            <v>84.208333333333329</v>
          </cell>
          <cell r="F14">
            <v>99</v>
          </cell>
          <cell r="G14">
            <v>59</v>
          </cell>
          <cell r="H14">
            <v>23.040000000000003</v>
          </cell>
          <cell r="J14">
            <v>35.64</v>
          </cell>
          <cell r="K14">
            <v>18</v>
          </cell>
        </row>
        <row r="15">
          <cell r="B15">
            <v>23.287500000000005</v>
          </cell>
          <cell r="C15">
            <v>29.8</v>
          </cell>
          <cell r="D15">
            <v>20.6</v>
          </cell>
          <cell r="E15">
            <v>86.958333333333329</v>
          </cell>
          <cell r="F15">
            <v>98</v>
          </cell>
          <cell r="G15">
            <v>58</v>
          </cell>
          <cell r="H15">
            <v>21.96</v>
          </cell>
          <cell r="J15">
            <v>39.96</v>
          </cell>
          <cell r="K15">
            <v>0.8</v>
          </cell>
        </row>
        <row r="16">
          <cell r="B16">
            <v>23.791666666666668</v>
          </cell>
          <cell r="C16">
            <v>31</v>
          </cell>
          <cell r="D16">
            <v>20.6</v>
          </cell>
          <cell r="E16">
            <v>86.875</v>
          </cell>
          <cell r="F16">
            <v>100</v>
          </cell>
          <cell r="G16">
            <v>54</v>
          </cell>
          <cell r="H16">
            <v>21.6</v>
          </cell>
          <cell r="J16">
            <v>46.080000000000005</v>
          </cell>
          <cell r="K16">
            <v>20.8</v>
          </cell>
        </row>
        <row r="17">
          <cell r="B17">
            <v>23.099999999999994</v>
          </cell>
          <cell r="C17">
            <v>28.4</v>
          </cell>
          <cell r="D17">
            <v>20.5</v>
          </cell>
          <cell r="E17">
            <v>92.708333333333329</v>
          </cell>
          <cell r="F17">
            <v>100</v>
          </cell>
          <cell r="G17">
            <v>65</v>
          </cell>
          <cell r="H17">
            <v>11.16</v>
          </cell>
          <cell r="J17">
            <v>34.92</v>
          </cell>
          <cell r="K17">
            <v>10</v>
          </cell>
        </row>
        <row r="18">
          <cell r="B18">
            <v>24.316666666666666</v>
          </cell>
          <cell r="C18">
            <v>32</v>
          </cell>
          <cell r="D18">
            <v>21.3</v>
          </cell>
          <cell r="E18">
            <v>86.625</v>
          </cell>
          <cell r="F18">
            <v>100</v>
          </cell>
          <cell r="G18">
            <v>55</v>
          </cell>
          <cell r="H18">
            <v>21.6</v>
          </cell>
          <cell r="J18">
            <v>45</v>
          </cell>
          <cell r="K18">
            <v>9.1999999999999993</v>
          </cell>
        </row>
        <row r="19">
          <cell r="B19">
            <v>24.091666666666665</v>
          </cell>
          <cell r="C19">
            <v>31.1</v>
          </cell>
          <cell r="D19">
            <v>20.399999999999999</v>
          </cell>
          <cell r="E19">
            <v>81.625</v>
          </cell>
          <cell r="F19">
            <v>100</v>
          </cell>
          <cell r="G19">
            <v>48</v>
          </cell>
          <cell r="H19">
            <v>23.400000000000002</v>
          </cell>
          <cell r="J19">
            <v>38.880000000000003</v>
          </cell>
          <cell r="K19">
            <v>2.2000000000000002</v>
          </cell>
        </row>
        <row r="20">
          <cell r="B20">
            <v>24.033333333333331</v>
          </cell>
          <cell r="C20">
            <v>31</v>
          </cell>
          <cell r="D20">
            <v>20.3</v>
          </cell>
          <cell r="E20">
            <v>85.291666666666671</v>
          </cell>
          <cell r="F20">
            <v>100</v>
          </cell>
          <cell r="G20">
            <v>50</v>
          </cell>
          <cell r="H20">
            <v>17.64</v>
          </cell>
          <cell r="J20">
            <v>34.200000000000003</v>
          </cell>
          <cell r="K20">
            <v>25.000000000000004</v>
          </cell>
        </row>
        <row r="21">
          <cell r="B21">
            <v>25.720833333333331</v>
          </cell>
          <cell r="C21">
            <v>32.200000000000003</v>
          </cell>
          <cell r="D21">
            <v>20.8</v>
          </cell>
          <cell r="E21">
            <v>76.75</v>
          </cell>
          <cell r="F21">
            <v>96</v>
          </cell>
          <cell r="G21">
            <v>44</v>
          </cell>
          <cell r="H21">
            <v>18.720000000000002</v>
          </cell>
          <cell r="J21">
            <v>38.519999999999996</v>
          </cell>
          <cell r="K21">
            <v>0</v>
          </cell>
        </row>
        <row r="22">
          <cell r="B22">
            <v>25.583333333333339</v>
          </cell>
          <cell r="C22">
            <v>34.4</v>
          </cell>
          <cell r="D22">
            <v>20.8</v>
          </cell>
          <cell r="E22">
            <v>79.916666666666671</v>
          </cell>
          <cell r="F22">
            <v>100</v>
          </cell>
          <cell r="G22">
            <v>37</v>
          </cell>
          <cell r="H22">
            <v>37.080000000000005</v>
          </cell>
          <cell r="J22">
            <v>57.960000000000008</v>
          </cell>
          <cell r="K22">
            <v>7.4</v>
          </cell>
        </row>
        <row r="23">
          <cell r="B23">
            <v>26.583333333333329</v>
          </cell>
          <cell r="C23">
            <v>33.700000000000003</v>
          </cell>
          <cell r="D23">
            <v>20.9</v>
          </cell>
          <cell r="E23">
            <v>73.666666666666671</v>
          </cell>
          <cell r="F23">
            <v>100</v>
          </cell>
          <cell r="G23">
            <v>44</v>
          </cell>
          <cell r="H23">
            <v>15.48</v>
          </cell>
          <cell r="J23">
            <v>31.680000000000003</v>
          </cell>
          <cell r="K23">
            <v>0</v>
          </cell>
        </row>
        <row r="24">
          <cell r="B24">
            <v>25.295833333333334</v>
          </cell>
          <cell r="C24">
            <v>33.299999999999997</v>
          </cell>
          <cell r="D24">
            <v>21.2</v>
          </cell>
          <cell r="E24">
            <v>75.291666666666671</v>
          </cell>
          <cell r="F24">
            <v>90</v>
          </cell>
          <cell r="G24">
            <v>44</v>
          </cell>
          <cell r="H24">
            <v>32.76</v>
          </cell>
          <cell r="J24">
            <v>48.6</v>
          </cell>
          <cell r="K24">
            <v>0</v>
          </cell>
        </row>
        <row r="25">
          <cell r="B25">
            <v>24.979166666666661</v>
          </cell>
          <cell r="C25">
            <v>31.4</v>
          </cell>
          <cell r="D25">
            <v>20.7</v>
          </cell>
          <cell r="E25">
            <v>81.875</v>
          </cell>
          <cell r="F25">
            <v>100</v>
          </cell>
          <cell r="G25">
            <v>54</v>
          </cell>
          <cell r="H25">
            <v>18.36</v>
          </cell>
          <cell r="J25">
            <v>31.319999999999997</v>
          </cell>
          <cell r="K25">
            <v>10.4</v>
          </cell>
        </row>
        <row r="26">
          <cell r="B26">
            <v>24.095833333333331</v>
          </cell>
          <cell r="C26">
            <v>30.4</v>
          </cell>
          <cell r="D26">
            <v>21.1</v>
          </cell>
          <cell r="E26">
            <v>88.166666666666671</v>
          </cell>
          <cell r="F26">
            <v>100</v>
          </cell>
          <cell r="G26">
            <v>61</v>
          </cell>
          <cell r="H26">
            <v>25.2</v>
          </cell>
          <cell r="J26">
            <v>42.480000000000004</v>
          </cell>
          <cell r="K26">
            <v>5.4</v>
          </cell>
        </row>
        <row r="27">
          <cell r="B27">
            <v>23.554166666666664</v>
          </cell>
          <cell r="C27">
            <v>29.2</v>
          </cell>
          <cell r="D27">
            <v>20.3</v>
          </cell>
          <cell r="E27">
            <v>88.333333333333329</v>
          </cell>
          <cell r="F27">
            <v>100</v>
          </cell>
          <cell r="G27">
            <v>61</v>
          </cell>
          <cell r="H27">
            <v>18.36</v>
          </cell>
          <cell r="J27">
            <v>32.04</v>
          </cell>
          <cell r="K27">
            <v>1.6</v>
          </cell>
        </row>
        <row r="28">
          <cell r="B28">
            <v>24.599999999999998</v>
          </cell>
          <cell r="C28">
            <v>30.5</v>
          </cell>
          <cell r="D28">
            <v>21.3</v>
          </cell>
          <cell r="E28">
            <v>84.125</v>
          </cell>
          <cell r="F28">
            <v>100</v>
          </cell>
          <cell r="G28">
            <v>56</v>
          </cell>
          <cell r="H28">
            <v>15.48</v>
          </cell>
          <cell r="J28">
            <v>28.44</v>
          </cell>
          <cell r="K28">
            <v>17.000000000000004</v>
          </cell>
        </row>
        <row r="29">
          <cell r="B29">
            <v>24.512499999999999</v>
          </cell>
          <cell r="C29">
            <v>30.9</v>
          </cell>
          <cell r="D29">
            <v>18.399999999999999</v>
          </cell>
          <cell r="E29">
            <v>68.75</v>
          </cell>
          <cell r="F29">
            <v>100</v>
          </cell>
          <cell r="G29">
            <v>31</v>
          </cell>
          <cell r="H29">
            <v>14.04</v>
          </cell>
          <cell r="J29">
            <v>27.36</v>
          </cell>
          <cell r="K29">
            <v>0</v>
          </cell>
        </row>
        <row r="30">
          <cell r="B30">
            <v>24.425000000000001</v>
          </cell>
          <cell r="C30">
            <v>31.3</v>
          </cell>
          <cell r="D30">
            <v>18.600000000000001</v>
          </cell>
          <cell r="E30">
            <v>64.791666666666671</v>
          </cell>
          <cell r="F30">
            <v>92</v>
          </cell>
          <cell r="G30">
            <v>33</v>
          </cell>
          <cell r="H30">
            <v>16.559999999999999</v>
          </cell>
          <cell r="J30">
            <v>27.36</v>
          </cell>
          <cell r="K30">
            <v>0</v>
          </cell>
        </row>
        <row r="31">
          <cell r="B31">
            <v>24.345833333333335</v>
          </cell>
          <cell r="C31">
            <v>32.200000000000003</v>
          </cell>
          <cell r="D31">
            <v>16.600000000000001</v>
          </cell>
          <cell r="E31">
            <v>61</v>
          </cell>
          <cell r="F31">
            <v>91</v>
          </cell>
          <cell r="G31">
            <v>31</v>
          </cell>
          <cell r="H31">
            <v>17.28</v>
          </cell>
          <cell r="J31">
            <v>26.64</v>
          </cell>
          <cell r="K31">
            <v>0</v>
          </cell>
        </row>
        <row r="32">
          <cell r="B32">
            <v>25.670833333333331</v>
          </cell>
          <cell r="C32">
            <v>32.9</v>
          </cell>
          <cell r="D32">
            <v>18.5</v>
          </cell>
          <cell r="E32">
            <v>56.708333333333336</v>
          </cell>
          <cell r="F32">
            <v>91</v>
          </cell>
          <cell r="G32">
            <v>20</v>
          </cell>
          <cell r="H32">
            <v>21.6</v>
          </cell>
          <cell r="J32">
            <v>40.680000000000007</v>
          </cell>
          <cell r="K32">
            <v>0</v>
          </cell>
        </row>
        <row r="33">
          <cell r="B33">
            <v>25.008333333333336</v>
          </cell>
          <cell r="C33">
            <v>32.700000000000003</v>
          </cell>
          <cell r="D33">
            <v>17.8</v>
          </cell>
          <cell r="E33">
            <v>55.25</v>
          </cell>
          <cell r="F33">
            <v>76</v>
          </cell>
          <cell r="G33">
            <v>31</v>
          </cell>
          <cell r="H33">
            <v>20.52</v>
          </cell>
          <cell r="J33">
            <v>40.32</v>
          </cell>
          <cell r="K33">
            <v>0</v>
          </cell>
        </row>
        <row r="34">
          <cell r="B34">
            <v>23.816666666666674</v>
          </cell>
          <cell r="C34">
            <v>31.2</v>
          </cell>
          <cell r="D34">
            <v>19.899999999999999</v>
          </cell>
          <cell r="E34">
            <v>72.75</v>
          </cell>
          <cell r="F34">
            <v>100</v>
          </cell>
          <cell r="G34">
            <v>49</v>
          </cell>
          <cell r="H34">
            <v>24.12</v>
          </cell>
          <cell r="J34">
            <v>47.88</v>
          </cell>
          <cell r="K34">
            <v>7.3999999999999995</v>
          </cell>
        </row>
        <row r="35">
          <cell r="B35">
            <v>24.637499999999999</v>
          </cell>
          <cell r="C35">
            <v>31.9</v>
          </cell>
          <cell r="D35">
            <v>18.100000000000001</v>
          </cell>
          <cell r="E35">
            <v>70.708333333333329</v>
          </cell>
          <cell r="F35">
            <v>100</v>
          </cell>
          <cell r="G35">
            <v>38</v>
          </cell>
          <cell r="H35">
            <v>16.2</v>
          </cell>
          <cell r="J35">
            <v>27.720000000000002</v>
          </cell>
          <cell r="K35">
            <v>0.6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26.33636363636364</v>
          </cell>
          <cell r="C5">
            <v>34.700000000000003</v>
          </cell>
          <cell r="D5">
            <v>22.8</v>
          </cell>
          <cell r="E5">
            <v>82.909090909090907</v>
          </cell>
          <cell r="F5">
            <v>98</v>
          </cell>
          <cell r="G5">
            <v>44</v>
          </cell>
          <cell r="H5">
            <v>11.16</v>
          </cell>
          <cell r="J5">
            <v>39.24</v>
          </cell>
          <cell r="K5">
            <v>0.60000000000000009</v>
          </cell>
        </row>
        <row r="6">
          <cell r="B6">
            <v>26.599999999999998</v>
          </cell>
          <cell r="C6">
            <v>31</v>
          </cell>
          <cell r="D6">
            <v>23.5</v>
          </cell>
          <cell r="E6">
            <v>82.958333333333329</v>
          </cell>
          <cell r="F6">
            <v>98</v>
          </cell>
          <cell r="G6">
            <v>62</v>
          </cell>
          <cell r="H6">
            <v>12.96</v>
          </cell>
          <cell r="J6">
            <v>25.92</v>
          </cell>
          <cell r="K6">
            <v>0</v>
          </cell>
        </row>
        <row r="7">
          <cell r="B7">
            <v>28.120000000000005</v>
          </cell>
          <cell r="C7">
            <v>33.5</v>
          </cell>
          <cell r="D7">
            <v>23.3</v>
          </cell>
          <cell r="E7">
            <v>74.75</v>
          </cell>
          <cell r="F7">
            <v>97</v>
          </cell>
          <cell r="G7">
            <v>47</v>
          </cell>
          <cell r="H7">
            <v>14.76</v>
          </cell>
          <cell r="J7">
            <v>27.36</v>
          </cell>
          <cell r="K7">
            <v>0</v>
          </cell>
        </row>
        <row r="8">
          <cell r="B8">
            <v>28.063636363636363</v>
          </cell>
          <cell r="C8">
            <v>34.799999999999997</v>
          </cell>
          <cell r="D8">
            <v>24.6</v>
          </cell>
          <cell r="E8">
            <v>75.545454545454547</v>
          </cell>
          <cell r="F8">
            <v>93</v>
          </cell>
          <cell r="G8">
            <v>44</v>
          </cell>
          <cell r="H8">
            <v>10.08</v>
          </cell>
          <cell r="J8">
            <v>32.76</v>
          </cell>
          <cell r="K8">
            <v>0.8</v>
          </cell>
        </row>
        <row r="9">
          <cell r="B9">
            <v>28.352380952380958</v>
          </cell>
          <cell r="C9">
            <v>36.5</v>
          </cell>
          <cell r="D9">
            <v>22.3</v>
          </cell>
          <cell r="E9">
            <v>72.333333333333329</v>
          </cell>
          <cell r="F9">
            <v>98</v>
          </cell>
          <cell r="G9">
            <v>36</v>
          </cell>
          <cell r="H9">
            <v>11.16</v>
          </cell>
          <cell r="J9">
            <v>28.08</v>
          </cell>
          <cell r="K9">
            <v>0.4</v>
          </cell>
        </row>
        <row r="10">
          <cell r="B10">
            <v>27.931818181818191</v>
          </cell>
          <cell r="C10">
            <v>36</v>
          </cell>
          <cell r="D10">
            <v>22.4</v>
          </cell>
          <cell r="E10">
            <v>74.454545454545453</v>
          </cell>
          <cell r="F10">
            <v>98</v>
          </cell>
          <cell r="G10">
            <v>39</v>
          </cell>
          <cell r="H10">
            <v>17.28</v>
          </cell>
          <cell r="J10">
            <v>39.96</v>
          </cell>
          <cell r="K10">
            <v>0.60000000000000009</v>
          </cell>
        </row>
        <row r="11">
          <cell r="B11">
            <v>29.113043478260867</v>
          </cell>
          <cell r="C11">
            <v>37.6</v>
          </cell>
          <cell r="D11">
            <v>22.4</v>
          </cell>
          <cell r="E11">
            <v>70.043478260869563</v>
          </cell>
          <cell r="F11">
            <v>98</v>
          </cell>
          <cell r="G11">
            <v>35</v>
          </cell>
          <cell r="H11">
            <v>10.08</v>
          </cell>
          <cell r="J11">
            <v>25.2</v>
          </cell>
          <cell r="K11">
            <v>0</v>
          </cell>
        </row>
        <row r="12">
          <cell r="B12">
            <v>29.640909090909091</v>
          </cell>
          <cell r="C12">
            <v>37.4</v>
          </cell>
          <cell r="D12">
            <v>22.1</v>
          </cell>
          <cell r="E12">
            <v>69.13636363636364</v>
          </cell>
          <cell r="F12">
            <v>93</v>
          </cell>
          <cell r="G12">
            <v>34</v>
          </cell>
          <cell r="H12">
            <v>12.96</v>
          </cell>
          <cell r="J12">
            <v>69.12</v>
          </cell>
          <cell r="K12">
            <v>2.4</v>
          </cell>
        </row>
        <row r="13">
          <cell r="B13">
            <v>29.165000000000003</v>
          </cell>
          <cell r="C13">
            <v>36.9</v>
          </cell>
          <cell r="D13">
            <v>22</v>
          </cell>
          <cell r="E13">
            <v>67.3</v>
          </cell>
          <cell r="F13">
            <v>96</v>
          </cell>
          <cell r="G13">
            <v>34</v>
          </cell>
          <cell r="H13">
            <v>7.5600000000000005</v>
          </cell>
          <cell r="J13">
            <v>27.720000000000002</v>
          </cell>
          <cell r="K13">
            <v>0</v>
          </cell>
        </row>
        <row r="14">
          <cell r="B14">
            <v>29.530434782608701</v>
          </cell>
          <cell r="C14">
            <v>36.1</v>
          </cell>
          <cell r="D14">
            <v>24.1</v>
          </cell>
          <cell r="E14">
            <v>67.043478260869563</v>
          </cell>
          <cell r="F14">
            <v>91</v>
          </cell>
          <cell r="G14">
            <v>39</v>
          </cell>
          <cell r="H14">
            <v>12.96</v>
          </cell>
          <cell r="J14">
            <v>31.319999999999997</v>
          </cell>
          <cell r="K14">
            <v>2.2000000000000002</v>
          </cell>
        </row>
        <row r="15">
          <cell r="B15">
            <v>25.25454545454545</v>
          </cell>
          <cell r="C15">
            <v>30.5</v>
          </cell>
          <cell r="D15">
            <v>22.6</v>
          </cell>
          <cell r="E15">
            <v>88.181818181818187</v>
          </cell>
          <cell r="F15">
            <v>98</v>
          </cell>
          <cell r="G15">
            <v>62</v>
          </cell>
          <cell r="H15">
            <v>15.48</v>
          </cell>
          <cell r="J15">
            <v>39.96</v>
          </cell>
          <cell r="K15">
            <v>17.600000000000001</v>
          </cell>
        </row>
        <row r="16">
          <cell r="B16">
            <v>25.859999999999996</v>
          </cell>
          <cell r="C16">
            <v>32.1</v>
          </cell>
          <cell r="D16">
            <v>23</v>
          </cell>
          <cell r="E16">
            <v>85.4</v>
          </cell>
          <cell r="F16">
            <v>98</v>
          </cell>
          <cell r="G16">
            <v>54</v>
          </cell>
          <cell r="H16">
            <v>14.76</v>
          </cell>
          <cell r="J16">
            <v>33.840000000000003</v>
          </cell>
          <cell r="K16">
            <v>2.8000000000000003</v>
          </cell>
        </row>
        <row r="17">
          <cell r="B17">
            <v>27.080952380952379</v>
          </cell>
          <cell r="C17">
            <v>32.9</v>
          </cell>
          <cell r="D17">
            <v>23.3</v>
          </cell>
          <cell r="E17">
            <v>82.238095238095241</v>
          </cell>
          <cell r="F17">
            <v>98</v>
          </cell>
          <cell r="G17">
            <v>54</v>
          </cell>
          <cell r="H17">
            <v>9.7200000000000006</v>
          </cell>
          <cell r="J17">
            <v>24.12</v>
          </cell>
          <cell r="K17">
            <v>0.8</v>
          </cell>
        </row>
        <row r="18">
          <cell r="B18">
            <v>27.900000000000002</v>
          </cell>
          <cell r="C18">
            <v>35</v>
          </cell>
          <cell r="D18">
            <v>23.1</v>
          </cell>
          <cell r="E18">
            <v>76.227272727272734</v>
          </cell>
          <cell r="F18">
            <v>98</v>
          </cell>
          <cell r="G18">
            <v>44</v>
          </cell>
          <cell r="H18">
            <v>14.4</v>
          </cell>
          <cell r="J18">
            <v>32.04</v>
          </cell>
          <cell r="K18">
            <v>0</v>
          </cell>
        </row>
        <row r="19">
          <cell r="B19">
            <v>26.752380952380957</v>
          </cell>
          <cell r="C19">
            <v>33.4</v>
          </cell>
          <cell r="D19">
            <v>23.5</v>
          </cell>
          <cell r="E19">
            <v>82.523809523809518</v>
          </cell>
          <cell r="F19">
            <v>97</v>
          </cell>
          <cell r="G19">
            <v>50</v>
          </cell>
          <cell r="H19">
            <v>14.76</v>
          </cell>
          <cell r="J19">
            <v>33.840000000000003</v>
          </cell>
          <cell r="K19">
            <v>27</v>
          </cell>
        </row>
        <row r="20">
          <cell r="B20">
            <v>27.785714285714292</v>
          </cell>
          <cell r="C20">
            <v>34.1</v>
          </cell>
          <cell r="D20">
            <v>23</v>
          </cell>
          <cell r="E20">
            <v>74.904761904761898</v>
          </cell>
          <cell r="F20">
            <v>97</v>
          </cell>
          <cell r="G20">
            <v>42</v>
          </cell>
          <cell r="H20">
            <v>8.64</v>
          </cell>
          <cell r="J20">
            <v>29.52</v>
          </cell>
          <cell r="K20">
            <v>0.2</v>
          </cell>
        </row>
        <row r="21">
          <cell r="B21">
            <v>27.50454545454545</v>
          </cell>
          <cell r="C21">
            <v>33.299999999999997</v>
          </cell>
          <cell r="D21">
            <v>24.3</v>
          </cell>
          <cell r="E21">
            <v>80.409090909090907</v>
          </cell>
          <cell r="F21">
            <v>95</v>
          </cell>
          <cell r="G21">
            <v>54</v>
          </cell>
          <cell r="H21">
            <v>8.2799999999999994</v>
          </cell>
          <cell r="J21">
            <v>27</v>
          </cell>
          <cell r="K21">
            <v>1</v>
          </cell>
        </row>
        <row r="22">
          <cell r="B22">
            <v>28.791304347826085</v>
          </cell>
          <cell r="C22">
            <v>36.4</v>
          </cell>
          <cell r="D22">
            <v>23.2</v>
          </cell>
          <cell r="E22">
            <v>73.260869565217391</v>
          </cell>
          <cell r="F22">
            <v>98</v>
          </cell>
          <cell r="G22">
            <v>41</v>
          </cell>
          <cell r="H22">
            <v>16.559999999999999</v>
          </cell>
          <cell r="J22">
            <v>44.28</v>
          </cell>
          <cell r="K22">
            <v>0</v>
          </cell>
        </row>
        <row r="23">
          <cell r="B23">
            <v>28.354545454545448</v>
          </cell>
          <cell r="C23">
            <v>36.200000000000003</v>
          </cell>
          <cell r="D23">
            <v>22.6</v>
          </cell>
          <cell r="E23">
            <v>72.318181818181813</v>
          </cell>
          <cell r="F23">
            <v>97</v>
          </cell>
          <cell r="G23">
            <v>35</v>
          </cell>
          <cell r="H23">
            <v>16.920000000000002</v>
          </cell>
          <cell r="J23">
            <v>32.04</v>
          </cell>
          <cell r="K23">
            <v>0</v>
          </cell>
        </row>
        <row r="24">
          <cell r="B24">
            <v>29.35217391304348</v>
          </cell>
          <cell r="C24">
            <v>36.200000000000003</v>
          </cell>
          <cell r="D24">
            <v>23.5</v>
          </cell>
          <cell r="E24">
            <v>69.521739130434781</v>
          </cell>
          <cell r="F24">
            <v>96</v>
          </cell>
          <cell r="G24">
            <v>34</v>
          </cell>
          <cell r="H24">
            <v>14.04</v>
          </cell>
          <cell r="J24">
            <v>30.240000000000002</v>
          </cell>
          <cell r="K24">
            <v>0</v>
          </cell>
        </row>
        <row r="25">
          <cell r="B25">
            <v>27.678260869565218</v>
          </cell>
          <cell r="C25">
            <v>35.200000000000003</v>
          </cell>
          <cell r="D25">
            <v>23.5</v>
          </cell>
          <cell r="E25">
            <v>75.043478260869563</v>
          </cell>
          <cell r="F25">
            <v>93</v>
          </cell>
          <cell r="G25">
            <v>45</v>
          </cell>
          <cell r="H25">
            <v>16.2</v>
          </cell>
          <cell r="J25">
            <v>62.639999999999993</v>
          </cell>
          <cell r="K25">
            <v>15.4</v>
          </cell>
        </row>
        <row r="26">
          <cell r="B26">
            <v>25.518181818181823</v>
          </cell>
          <cell r="C26">
            <v>29.2</v>
          </cell>
          <cell r="D26">
            <v>24.2</v>
          </cell>
          <cell r="E26">
            <v>90.772727272727266</v>
          </cell>
          <cell r="F26">
            <v>98</v>
          </cell>
          <cell r="G26">
            <v>74</v>
          </cell>
          <cell r="H26">
            <v>17.28</v>
          </cell>
          <cell r="J26">
            <v>37.440000000000005</v>
          </cell>
          <cell r="K26">
            <v>39.199999999999996</v>
          </cell>
        </row>
        <row r="27">
          <cell r="B27">
            <v>26.445454545454538</v>
          </cell>
          <cell r="C27">
            <v>31.6</v>
          </cell>
          <cell r="D27">
            <v>23.4</v>
          </cell>
          <cell r="E27">
            <v>80.272727272727266</v>
          </cell>
          <cell r="F27">
            <v>98</v>
          </cell>
          <cell r="G27">
            <v>54</v>
          </cell>
          <cell r="H27">
            <v>11.879999999999999</v>
          </cell>
          <cell r="J27">
            <v>23.400000000000002</v>
          </cell>
          <cell r="K27">
            <v>0.2</v>
          </cell>
        </row>
        <row r="28">
          <cell r="B28">
            <v>28.090909090909086</v>
          </cell>
          <cell r="C28">
            <v>34.1</v>
          </cell>
          <cell r="D28">
            <v>23.1</v>
          </cell>
          <cell r="E28">
            <v>73.727272727272734</v>
          </cell>
          <cell r="F28">
            <v>96</v>
          </cell>
          <cell r="G28">
            <v>43</v>
          </cell>
          <cell r="H28">
            <v>11.16</v>
          </cell>
          <cell r="J28">
            <v>23.400000000000002</v>
          </cell>
          <cell r="K28">
            <v>0</v>
          </cell>
        </row>
        <row r="29">
          <cell r="B29">
            <v>27.980952380952377</v>
          </cell>
          <cell r="C29">
            <v>34.700000000000003</v>
          </cell>
          <cell r="D29">
            <v>21.2</v>
          </cell>
          <cell r="E29">
            <v>62.523809523809526</v>
          </cell>
          <cell r="F29">
            <v>94</v>
          </cell>
          <cell r="G29">
            <v>26</v>
          </cell>
          <cell r="H29">
            <v>9.7200000000000006</v>
          </cell>
          <cell r="J29">
            <v>33.840000000000003</v>
          </cell>
          <cell r="K29">
            <v>0</v>
          </cell>
        </row>
        <row r="30">
          <cell r="B30">
            <v>27</v>
          </cell>
          <cell r="C30">
            <v>33.9</v>
          </cell>
          <cell r="D30">
            <v>21.1</v>
          </cell>
          <cell r="E30">
            <v>61.75</v>
          </cell>
          <cell r="F30">
            <v>89</v>
          </cell>
          <cell r="G30">
            <v>30</v>
          </cell>
          <cell r="H30">
            <v>8.64</v>
          </cell>
          <cell r="J30">
            <v>23.400000000000002</v>
          </cell>
          <cell r="K30">
            <v>0</v>
          </cell>
        </row>
        <row r="31">
          <cell r="B31">
            <v>26.422727272727272</v>
          </cell>
          <cell r="C31">
            <v>35.200000000000003</v>
          </cell>
          <cell r="D31">
            <v>18.7</v>
          </cell>
          <cell r="E31">
            <v>62.363636363636367</v>
          </cell>
          <cell r="F31">
            <v>92</v>
          </cell>
          <cell r="G31">
            <v>28</v>
          </cell>
          <cell r="H31">
            <v>8.2799999999999994</v>
          </cell>
          <cell r="J31">
            <v>20.16</v>
          </cell>
          <cell r="K31">
            <v>0</v>
          </cell>
        </row>
        <row r="32">
          <cell r="B32">
            <v>27.847619047619052</v>
          </cell>
          <cell r="C32">
            <v>36.799999999999997</v>
          </cell>
          <cell r="D32">
            <v>18.7</v>
          </cell>
          <cell r="E32">
            <v>55.38095238095238</v>
          </cell>
          <cell r="F32">
            <v>94</v>
          </cell>
          <cell r="G32">
            <v>20</v>
          </cell>
          <cell r="H32">
            <v>15.48</v>
          </cell>
          <cell r="J32">
            <v>37.440000000000005</v>
          </cell>
          <cell r="K32">
            <v>0</v>
          </cell>
        </row>
        <row r="33">
          <cell r="B33">
            <v>26.861904761904764</v>
          </cell>
          <cell r="C33">
            <v>35.700000000000003</v>
          </cell>
          <cell r="D33">
            <v>17.7</v>
          </cell>
          <cell r="E33">
            <v>60</v>
          </cell>
          <cell r="F33">
            <v>94</v>
          </cell>
          <cell r="G33">
            <v>30</v>
          </cell>
          <cell r="H33">
            <v>12.6</v>
          </cell>
          <cell r="J33">
            <v>30.240000000000002</v>
          </cell>
          <cell r="K33">
            <v>0</v>
          </cell>
        </row>
        <row r="34">
          <cell r="B34">
            <v>26.72608695652174</v>
          </cell>
          <cell r="C34">
            <v>34.9</v>
          </cell>
          <cell r="D34">
            <v>22.4</v>
          </cell>
          <cell r="E34">
            <v>73.347826086956516</v>
          </cell>
          <cell r="F34">
            <v>96</v>
          </cell>
          <cell r="G34">
            <v>42</v>
          </cell>
          <cell r="H34">
            <v>17.64</v>
          </cell>
          <cell r="J34">
            <v>42.480000000000004</v>
          </cell>
          <cell r="K34">
            <v>20.8</v>
          </cell>
        </row>
        <row r="35">
          <cell r="B35">
            <v>26.145454545454541</v>
          </cell>
          <cell r="C35">
            <v>35.1</v>
          </cell>
          <cell r="D35">
            <v>19.399999999999999</v>
          </cell>
          <cell r="E35">
            <v>75.13636363636364</v>
          </cell>
          <cell r="F35">
            <v>99</v>
          </cell>
          <cell r="G35">
            <v>36</v>
          </cell>
          <cell r="H35">
            <v>10.08</v>
          </cell>
          <cell r="J35">
            <v>21.240000000000002</v>
          </cell>
          <cell r="K35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26.541666666666661</v>
          </cell>
          <cell r="C5">
            <v>32.5</v>
          </cell>
          <cell r="D5">
            <v>22.3</v>
          </cell>
          <cell r="E5">
            <v>75.708333333333329</v>
          </cell>
          <cell r="F5">
            <v>94</v>
          </cell>
          <cell r="G5">
            <v>51</v>
          </cell>
          <cell r="H5">
            <v>12.24</v>
          </cell>
          <cell r="J5">
            <v>27.720000000000002</v>
          </cell>
          <cell r="K5">
            <v>0</v>
          </cell>
        </row>
        <row r="6">
          <cell r="B6">
            <v>24.191666666666666</v>
          </cell>
          <cell r="C6">
            <v>29.8</v>
          </cell>
          <cell r="D6">
            <v>20.5</v>
          </cell>
          <cell r="E6">
            <v>85.208333333333329</v>
          </cell>
          <cell r="F6">
            <v>98</v>
          </cell>
          <cell r="G6">
            <v>65</v>
          </cell>
          <cell r="H6">
            <v>19.079999999999998</v>
          </cell>
          <cell r="J6">
            <v>35.28</v>
          </cell>
          <cell r="K6">
            <v>28.999999999999996</v>
          </cell>
        </row>
        <row r="7">
          <cell r="B7">
            <v>26.675000000000001</v>
          </cell>
          <cell r="C7">
            <v>32.9</v>
          </cell>
          <cell r="D7">
            <v>21.9</v>
          </cell>
          <cell r="E7">
            <v>78.75</v>
          </cell>
          <cell r="F7">
            <v>99</v>
          </cell>
          <cell r="G7">
            <v>50</v>
          </cell>
          <cell r="H7">
            <v>6.48</v>
          </cell>
          <cell r="J7">
            <v>17.28</v>
          </cell>
          <cell r="K7">
            <v>0</v>
          </cell>
        </row>
        <row r="8">
          <cell r="B8">
            <v>27.933333333333337</v>
          </cell>
          <cell r="C8">
            <v>34.299999999999997</v>
          </cell>
          <cell r="D8">
            <v>22.9</v>
          </cell>
          <cell r="E8">
            <v>73.25</v>
          </cell>
          <cell r="F8">
            <v>92</v>
          </cell>
          <cell r="G8">
            <v>45</v>
          </cell>
          <cell r="H8">
            <v>12.6</v>
          </cell>
          <cell r="J8">
            <v>23.759999999999998</v>
          </cell>
          <cell r="K8">
            <v>0</v>
          </cell>
        </row>
        <row r="9">
          <cell r="B9">
            <v>27.804166666666671</v>
          </cell>
          <cell r="C9">
            <v>34.4</v>
          </cell>
          <cell r="D9">
            <v>22.2</v>
          </cell>
          <cell r="E9">
            <v>68.375</v>
          </cell>
          <cell r="F9">
            <v>94</v>
          </cell>
          <cell r="G9">
            <v>36</v>
          </cell>
          <cell r="H9">
            <v>11.16</v>
          </cell>
          <cell r="J9">
            <v>26.64</v>
          </cell>
          <cell r="K9">
            <v>0</v>
          </cell>
        </row>
        <row r="10">
          <cell r="B10">
            <v>28.487499999999994</v>
          </cell>
          <cell r="C10">
            <v>34.799999999999997</v>
          </cell>
          <cell r="D10">
            <v>21.3</v>
          </cell>
          <cell r="E10">
            <v>61.416666666666664</v>
          </cell>
          <cell r="F10">
            <v>86</v>
          </cell>
          <cell r="G10">
            <v>37</v>
          </cell>
          <cell r="H10">
            <v>11.520000000000001</v>
          </cell>
          <cell r="J10">
            <v>23.759999999999998</v>
          </cell>
          <cell r="K10">
            <v>0</v>
          </cell>
        </row>
        <row r="11">
          <cell r="B11">
            <v>29.029166666666665</v>
          </cell>
          <cell r="C11">
            <v>35.6</v>
          </cell>
          <cell r="D11">
            <v>23.3</v>
          </cell>
          <cell r="E11">
            <v>62.583333333333336</v>
          </cell>
          <cell r="F11">
            <v>86</v>
          </cell>
          <cell r="G11">
            <v>40</v>
          </cell>
          <cell r="H11">
            <v>12.24</v>
          </cell>
          <cell r="J11">
            <v>35.64</v>
          </cell>
          <cell r="K11">
            <v>0</v>
          </cell>
        </row>
        <row r="12">
          <cell r="B12">
            <v>28.595833333333331</v>
          </cell>
          <cell r="C12">
            <v>35.6</v>
          </cell>
          <cell r="D12">
            <v>23</v>
          </cell>
          <cell r="E12">
            <v>66.583333333333329</v>
          </cell>
          <cell r="F12">
            <v>86</v>
          </cell>
          <cell r="G12">
            <v>35</v>
          </cell>
          <cell r="H12">
            <v>10.8</v>
          </cell>
          <cell r="J12">
            <v>29.16</v>
          </cell>
          <cell r="K12">
            <v>0</v>
          </cell>
        </row>
        <row r="13">
          <cell r="B13">
            <v>29.762499999999992</v>
          </cell>
          <cell r="C13">
            <v>35.799999999999997</v>
          </cell>
          <cell r="D13">
            <v>24.2</v>
          </cell>
          <cell r="E13">
            <v>66.166666666666671</v>
          </cell>
          <cell r="F13">
            <v>92</v>
          </cell>
          <cell r="G13">
            <v>43</v>
          </cell>
          <cell r="H13">
            <v>11.879999999999999</v>
          </cell>
          <cell r="J13">
            <v>41.4</v>
          </cell>
          <cell r="K13">
            <v>0</v>
          </cell>
        </row>
        <row r="14">
          <cell r="B14">
            <v>27.320833333333329</v>
          </cell>
          <cell r="C14">
            <v>34.6</v>
          </cell>
          <cell r="D14">
            <v>21.1</v>
          </cell>
          <cell r="E14">
            <v>67.833333333333329</v>
          </cell>
          <cell r="F14">
            <v>87</v>
          </cell>
          <cell r="G14">
            <v>48</v>
          </cell>
          <cell r="H14">
            <v>28.08</v>
          </cell>
          <cell r="J14">
            <v>56.519999999999996</v>
          </cell>
          <cell r="K14">
            <v>0</v>
          </cell>
        </row>
        <row r="15">
          <cell r="B15">
            <v>26.074999999999992</v>
          </cell>
          <cell r="C15">
            <v>33.5</v>
          </cell>
          <cell r="D15">
            <v>22</v>
          </cell>
          <cell r="E15">
            <v>81.541666666666671</v>
          </cell>
          <cell r="F15">
            <v>97</v>
          </cell>
          <cell r="G15">
            <v>53</v>
          </cell>
          <cell r="H15">
            <v>17.64</v>
          </cell>
          <cell r="J15">
            <v>42.84</v>
          </cell>
          <cell r="K15">
            <v>23</v>
          </cell>
        </row>
        <row r="16">
          <cell r="B16">
            <v>25.595833333333335</v>
          </cell>
          <cell r="C16">
            <v>32.799999999999997</v>
          </cell>
          <cell r="D16">
            <v>22.6</v>
          </cell>
          <cell r="E16">
            <v>84.958333333333329</v>
          </cell>
          <cell r="F16">
            <v>97</v>
          </cell>
          <cell r="G16">
            <v>55</v>
          </cell>
          <cell r="H16">
            <v>9</v>
          </cell>
          <cell r="J16">
            <v>22.68</v>
          </cell>
          <cell r="K16">
            <v>1</v>
          </cell>
        </row>
        <row r="17">
          <cell r="B17">
            <v>26.629166666666666</v>
          </cell>
          <cell r="C17">
            <v>32.799999999999997</v>
          </cell>
          <cell r="D17">
            <v>23.1</v>
          </cell>
          <cell r="E17">
            <v>79.416666666666671</v>
          </cell>
          <cell r="F17">
            <v>98</v>
          </cell>
          <cell r="G17">
            <v>49</v>
          </cell>
          <cell r="H17">
            <v>12.6</v>
          </cell>
          <cell r="J17">
            <v>25.92</v>
          </cell>
          <cell r="K17">
            <v>0</v>
          </cell>
        </row>
        <row r="18">
          <cell r="B18">
            <v>27.666666666666668</v>
          </cell>
          <cell r="C18">
            <v>33.9</v>
          </cell>
          <cell r="D18">
            <v>23.2</v>
          </cell>
          <cell r="E18">
            <v>75.583333333333329</v>
          </cell>
          <cell r="F18">
            <v>93</v>
          </cell>
          <cell r="G18">
            <v>50</v>
          </cell>
          <cell r="H18">
            <v>13.68</v>
          </cell>
          <cell r="J18">
            <v>29.16</v>
          </cell>
          <cell r="K18">
            <v>0</v>
          </cell>
        </row>
        <row r="19">
          <cell r="B19">
            <v>25.57083333333334</v>
          </cell>
          <cell r="C19">
            <v>32</v>
          </cell>
          <cell r="D19">
            <v>22.8</v>
          </cell>
          <cell r="E19">
            <v>86</v>
          </cell>
          <cell r="F19">
            <v>96</v>
          </cell>
          <cell r="G19">
            <v>61</v>
          </cell>
          <cell r="H19">
            <v>18.36</v>
          </cell>
          <cell r="J19">
            <v>34.200000000000003</v>
          </cell>
          <cell r="K19">
            <v>6.2</v>
          </cell>
        </row>
        <row r="20">
          <cell r="B20">
            <v>27.270833333333339</v>
          </cell>
          <cell r="C20">
            <v>33.799999999999997</v>
          </cell>
          <cell r="D20">
            <v>22.6</v>
          </cell>
          <cell r="E20">
            <v>80.208333333333329</v>
          </cell>
          <cell r="F20">
            <v>98</v>
          </cell>
          <cell r="G20">
            <v>50</v>
          </cell>
          <cell r="H20">
            <v>16.559999999999999</v>
          </cell>
          <cell r="J20">
            <v>38.880000000000003</v>
          </cell>
          <cell r="K20">
            <v>0</v>
          </cell>
        </row>
        <row r="21">
          <cell r="B21">
            <v>27.608333333333334</v>
          </cell>
          <cell r="C21">
            <v>32.6</v>
          </cell>
          <cell r="D21">
            <v>23.8</v>
          </cell>
          <cell r="E21">
            <v>76.333333333333329</v>
          </cell>
          <cell r="F21">
            <v>90</v>
          </cell>
          <cell r="G21">
            <v>57</v>
          </cell>
          <cell r="H21">
            <v>18.36</v>
          </cell>
          <cell r="J21">
            <v>37.440000000000005</v>
          </cell>
          <cell r="K21">
            <v>1.7999999999999998</v>
          </cell>
        </row>
        <row r="22">
          <cell r="B22">
            <v>28.558333333333337</v>
          </cell>
          <cell r="C22">
            <v>35.299999999999997</v>
          </cell>
          <cell r="D22">
            <v>23.3</v>
          </cell>
          <cell r="E22">
            <v>71.125</v>
          </cell>
          <cell r="F22">
            <v>92</v>
          </cell>
          <cell r="G22">
            <v>42</v>
          </cell>
          <cell r="H22">
            <v>18.720000000000002</v>
          </cell>
          <cell r="J22">
            <v>37.080000000000005</v>
          </cell>
          <cell r="K22">
            <v>0</v>
          </cell>
        </row>
        <row r="23">
          <cell r="B23">
            <v>29.787499999999998</v>
          </cell>
          <cell r="C23">
            <v>35.799999999999997</v>
          </cell>
          <cell r="D23">
            <v>25.4</v>
          </cell>
          <cell r="E23">
            <v>61.541666666666664</v>
          </cell>
          <cell r="F23">
            <v>78</v>
          </cell>
          <cell r="G23">
            <v>36</v>
          </cell>
          <cell r="H23">
            <v>24.12</v>
          </cell>
          <cell r="J23">
            <v>42.84</v>
          </cell>
          <cell r="K23">
            <v>0</v>
          </cell>
        </row>
        <row r="24">
          <cell r="B24">
            <v>26.849999999999998</v>
          </cell>
          <cell r="C24">
            <v>33.9</v>
          </cell>
          <cell r="D24">
            <v>22.9</v>
          </cell>
          <cell r="E24">
            <v>77</v>
          </cell>
          <cell r="F24">
            <v>94</v>
          </cell>
          <cell r="G24">
            <v>51</v>
          </cell>
          <cell r="H24">
            <v>21.6</v>
          </cell>
          <cell r="J24">
            <v>38.519999999999996</v>
          </cell>
          <cell r="K24">
            <v>2.2000000000000002</v>
          </cell>
        </row>
        <row r="25">
          <cell r="B25">
            <v>25.037499999999998</v>
          </cell>
          <cell r="C25">
            <v>31.2</v>
          </cell>
          <cell r="D25">
            <v>21.3</v>
          </cell>
          <cell r="E25">
            <v>86.458333333333329</v>
          </cell>
          <cell r="F25">
            <v>98</v>
          </cell>
          <cell r="G25">
            <v>63</v>
          </cell>
          <cell r="H25">
            <v>23.040000000000003</v>
          </cell>
          <cell r="J25">
            <v>47.88</v>
          </cell>
          <cell r="K25">
            <v>19.2</v>
          </cell>
        </row>
        <row r="26">
          <cell r="B26">
            <v>24.470833333333342</v>
          </cell>
          <cell r="C26">
            <v>28.4</v>
          </cell>
          <cell r="D26">
            <v>21.4</v>
          </cell>
          <cell r="E26">
            <v>85.625</v>
          </cell>
          <cell r="F26">
            <v>97</v>
          </cell>
          <cell r="G26">
            <v>70</v>
          </cell>
          <cell r="H26">
            <v>23.400000000000002</v>
          </cell>
          <cell r="J26">
            <v>40.32</v>
          </cell>
          <cell r="K26">
            <v>1</v>
          </cell>
        </row>
        <row r="27">
          <cell r="B27">
            <v>22.908333333333331</v>
          </cell>
          <cell r="C27">
            <v>27.7</v>
          </cell>
          <cell r="D27">
            <v>19.8</v>
          </cell>
          <cell r="E27">
            <v>88.5</v>
          </cell>
          <cell r="F27">
            <v>99</v>
          </cell>
          <cell r="G27">
            <v>68</v>
          </cell>
          <cell r="H27">
            <v>15.120000000000001</v>
          </cell>
          <cell r="J27">
            <v>32.4</v>
          </cell>
          <cell r="K27">
            <v>0</v>
          </cell>
        </row>
        <row r="28">
          <cell r="B28">
            <v>23.574999999999999</v>
          </cell>
          <cell r="C28">
            <v>28.9</v>
          </cell>
          <cell r="D28">
            <v>20.8</v>
          </cell>
          <cell r="E28">
            <v>76.583333333333329</v>
          </cell>
          <cell r="F28">
            <v>93</v>
          </cell>
          <cell r="G28">
            <v>51</v>
          </cell>
          <cell r="H28">
            <v>13.68</v>
          </cell>
          <cell r="J28">
            <v>28.08</v>
          </cell>
          <cell r="K28">
            <v>0</v>
          </cell>
        </row>
        <row r="29">
          <cell r="B29">
            <v>23.983333333333331</v>
          </cell>
          <cell r="C29">
            <v>30.2</v>
          </cell>
          <cell r="D29">
            <v>18.2</v>
          </cell>
          <cell r="E29">
            <v>67.791666666666671</v>
          </cell>
          <cell r="F29">
            <v>95</v>
          </cell>
          <cell r="G29">
            <v>31</v>
          </cell>
          <cell r="H29">
            <v>13.32</v>
          </cell>
          <cell r="J29">
            <v>24.48</v>
          </cell>
          <cell r="K29">
            <v>0</v>
          </cell>
        </row>
        <row r="30">
          <cell r="B30">
            <v>23.408333333333335</v>
          </cell>
          <cell r="C30">
            <v>29.5</v>
          </cell>
          <cell r="D30">
            <v>18.899999999999999</v>
          </cell>
          <cell r="E30">
            <v>64.458333333333329</v>
          </cell>
          <cell r="F30">
            <v>86</v>
          </cell>
          <cell r="G30">
            <v>37</v>
          </cell>
          <cell r="H30">
            <v>17.28</v>
          </cell>
          <cell r="J30">
            <v>30.96</v>
          </cell>
          <cell r="K30">
            <v>0</v>
          </cell>
        </row>
        <row r="31">
          <cell r="B31">
            <v>24.404166666666669</v>
          </cell>
          <cell r="C31">
            <v>30.9</v>
          </cell>
          <cell r="D31">
            <v>19</v>
          </cell>
          <cell r="E31">
            <v>58.208333333333336</v>
          </cell>
          <cell r="F31">
            <v>79</v>
          </cell>
          <cell r="G31">
            <v>28</v>
          </cell>
          <cell r="H31">
            <v>12.6</v>
          </cell>
          <cell r="J31">
            <v>26.28</v>
          </cell>
          <cell r="K31">
            <v>0</v>
          </cell>
        </row>
        <row r="32">
          <cell r="B32">
            <v>25.737500000000008</v>
          </cell>
          <cell r="C32">
            <v>34</v>
          </cell>
          <cell r="D32">
            <v>18.2</v>
          </cell>
          <cell r="E32">
            <v>54.916666666666664</v>
          </cell>
          <cell r="F32">
            <v>87</v>
          </cell>
          <cell r="G32">
            <v>23</v>
          </cell>
          <cell r="H32">
            <v>10.8</v>
          </cell>
          <cell r="J32">
            <v>30.240000000000002</v>
          </cell>
          <cell r="K32">
            <v>0</v>
          </cell>
        </row>
        <row r="33">
          <cell r="B33">
            <v>27.237499999999997</v>
          </cell>
          <cell r="C33">
            <v>36.299999999999997</v>
          </cell>
          <cell r="D33">
            <v>19</v>
          </cell>
          <cell r="E33">
            <v>46.5</v>
          </cell>
          <cell r="F33">
            <v>78</v>
          </cell>
          <cell r="G33">
            <v>16</v>
          </cell>
          <cell r="H33">
            <v>15.48</v>
          </cell>
          <cell r="J33">
            <v>36</v>
          </cell>
          <cell r="K33">
            <v>0</v>
          </cell>
        </row>
        <row r="34">
          <cell r="B34">
            <v>28.299999999999997</v>
          </cell>
          <cell r="C34">
            <v>37</v>
          </cell>
          <cell r="D34">
            <v>20.9</v>
          </cell>
          <cell r="E34">
            <v>46.75</v>
          </cell>
          <cell r="F34">
            <v>71</v>
          </cell>
          <cell r="G34">
            <v>24</v>
          </cell>
          <cell r="H34">
            <v>12.6</v>
          </cell>
          <cell r="J34">
            <v>29.16</v>
          </cell>
          <cell r="K34">
            <v>0.2</v>
          </cell>
        </row>
        <row r="35">
          <cell r="B35">
            <v>24.820833333333336</v>
          </cell>
          <cell r="C35">
            <v>35</v>
          </cell>
          <cell r="D35">
            <v>20</v>
          </cell>
          <cell r="E35">
            <v>69.5</v>
          </cell>
          <cell r="F35">
            <v>90</v>
          </cell>
          <cell r="G35">
            <v>31</v>
          </cell>
          <cell r="H35">
            <v>21.6</v>
          </cell>
          <cell r="J35">
            <v>69.84</v>
          </cell>
          <cell r="K35">
            <v>0.8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27.012499999999999</v>
          </cell>
          <cell r="C5">
            <v>34.1</v>
          </cell>
          <cell r="D5">
            <v>23.2</v>
          </cell>
          <cell r="E5">
            <v>82.708333333333329</v>
          </cell>
          <cell r="F5">
            <v>100</v>
          </cell>
          <cell r="G5">
            <v>49</v>
          </cell>
          <cell r="H5">
            <v>21.240000000000002</v>
          </cell>
          <cell r="J5">
            <v>37.800000000000004</v>
          </cell>
          <cell r="K5">
            <v>10.4</v>
          </cell>
        </row>
        <row r="6">
          <cell r="B6">
            <v>25.591666666666669</v>
          </cell>
          <cell r="C6">
            <v>32.6</v>
          </cell>
          <cell r="D6">
            <v>21.1</v>
          </cell>
          <cell r="E6">
            <v>85.25</v>
          </cell>
          <cell r="F6">
            <v>100</v>
          </cell>
          <cell r="G6">
            <v>57</v>
          </cell>
          <cell r="H6">
            <v>23.040000000000003</v>
          </cell>
          <cell r="J6">
            <v>37.080000000000005</v>
          </cell>
          <cell r="K6">
            <v>16.599999999999998</v>
          </cell>
        </row>
        <row r="7">
          <cell r="B7">
            <v>27.558333333333334</v>
          </cell>
          <cell r="C7">
            <v>34.200000000000003</v>
          </cell>
          <cell r="D7">
            <v>22.4</v>
          </cell>
          <cell r="E7">
            <v>81.375</v>
          </cell>
          <cell r="F7">
            <v>100</v>
          </cell>
          <cell r="G7">
            <v>48</v>
          </cell>
          <cell r="H7">
            <v>9</v>
          </cell>
          <cell r="J7">
            <v>19.8</v>
          </cell>
          <cell r="K7">
            <v>0</v>
          </cell>
        </row>
        <row r="8">
          <cell r="B8">
            <v>28.0695652173913</v>
          </cell>
          <cell r="C8">
            <v>34.700000000000003</v>
          </cell>
          <cell r="D8">
            <v>24</v>
          </cell>
          <cell r="E8">
            <v>78.826086956521735</v>
          </cell>
          <cell r="F8">
            <v>100</v>
          </cell>
          <cell r="G8">
            <v>48</v>
          </cell>
          <cell r="H8">
            <v>15.840000000000002</v>
          </cell>
          <cell r="J8">
            <v>41.4</v>
          </cell>
          <cell r="K8">
            <v>0</v>
          </cell>
        </row>
        <row r="9">
          <cell r="B9">
            <v>27.795833333333334</v>
          </cell>
          <cell r="C9">
            <v>35</v>
          </cell>
          <cell r="D9">
            <v>21.9</v>
          </cell>
          <cell r="E9">
            <v>77.833333333333329</v>
          </cell>
          <cell r="F9">
            <v>100</v>
          </cell>
          <cell r="G9">
            <v>40</v>
          </cell>
          <cell r="H9">
            <v>15.120000000000001</v>
          </cell>
          <cell r="J9">
            <v>26.28</v>
          </cell>
          <cell r="K9">
            <v>0.2</v>
          </cell>
        </row>
        <row r="10">
          <cell r="B10">
            <v>28.633333333333336</v>
          </cell>
          <cell r="C10">
            <v>36.6</v>
          </cell>
          <cell r="D10">
            <v>22.2</v>
          </cell>
          <cell r="E10">
            <v>68.833333333333329</v>
          </cell>
          <cell r="F10">
            <v>98</v>
          </cell>
          <cell r="G10">
            <v>25</v>
          </cell>
          <cell r="H10">
            <v>14.04</v>
          </cell>
          <cell r="J10">
            <v>25.2</v>
          </cell>
          <cell r="K10">
            <v>0</v>
          </cell>
        </row>
        <row r="11">
          <cell r="B11">
            <v>28.358333333333331</v>
          </cell>
          <cell r="C11">
            <v>37.299999999999997</v>
          </cell>
          <cell r="D11">
            <v>21.5</v>
          </cell>
          <cell r="E11">
            <v>71.125</v>
          </cell>
          <cell r="F11">
            <v>98</v>
          </cell>
          <cell r="G11">
            <v>38</v>
          </cell>
          <cell r="H11">
            <v>29.16</v>
          </cell>
          <cell r="J11">
            <v>47.88</v>
          </cell>
          <cell r="K11">
            <v>0</v>
          </cell>
        </row>
        <row r="12">
          <cell r="B12">
            <v>28.691304347826087</v>
          </cell>
          <cell r="C12">
            <v>37.4</v>
          </cell>
          <cell r="D12">
            <v>21.3</v>
          </cell>
          <cell r="E12">
            <v>72.086956521739125</v>
          </cell>
          <cell r="F12">
            <v>100</v>
          </cell>
          <cell r="G12">
            <v>40</v>
          </cell>
          <cell r="H12">
            <v>18.720000000000002</v>
          </cell>
          <cell r="J12">
            <v>39.24</v>
          </cell>
          <cell r="K12">
            <v>0</v>
          </cell>
        </row>
        <row r="13">
          <cell r="B13">
            <v>29.791666666666661</v>
          </cell>
          <cell r="C13">
            <v>37.4</v>
          </cell>
          <cell r="D13">
            <v>24</v>
          </cell>
          <cell r="E13">
            <v>71.5</v>
          </cell>
          <cell r="F13">
            <v>100</v>
          </cell>
          <cell r="G13">
            <v>40</v>
          </cell>
          <cell r="H13">
            <v>36.36</v>
          </cell>
          <cell r="J13">
            <v>58.32</v>
          </cell>
          <cell r="K13">
            <v>0</v>
          </cell>
        </row>
        <row r="14">
          <cell r="B14">
            <v>27.204166666666666</v>
          </cell>
          <cell r="C14">
            <v>35.700000000000003</v>
          </cell>
          <cell r="D14">
            <v>22</v>
          </cell>
          <cell r="E14">
            <v>76.739130434782609</v>
          </cell>
          <cell r="F14">
            <v>100</v>
          </cell>
          <cell r="G14">
            <v>49</v>
          </cell>
          <cell r="H14">
            <v>26.64</v>
          </cell>
          <cell r="J14">
            <v>68.400000000000006</v>
          </cell>
          <cell r="K14">
            <v>9.7999999999999989</v>
          </cell>
        </row>
        <row r="15">
          <cell r="B15">
            <v>27.320833333333326</v>
          </cell>
          <cell r="C15">
            <v>33.4</v>
          </cell>
          <cell r="D15">
            <v>23.5</v>
          </cell>
          <cell r="E15">
            <v>85.666666666666671</v>
          </cell>
          <cell r="F15">
            <v>100</v>
          </cell>
          <cell r="G15">
            <v>61</v>
          </cell>
          <cell r="H15">
            <v>19.8</v>
          </cell>
          <cell r="J15">
            <v>34.92</v>
          </cell>
          <cell r="K15">
            <v>0</v>
          </cell>
        </row>
        <row r="16">
          <cell r="B16">
            <v>27.137500000000006</v>
          </cell>
          <cell r="C16">
            <v>34.5</v>
          </cell>
          <cell r="D16">
            <v>23.4</v>
          </cell>
          <cell r="E16">
            <v>84.458333333333329</v>
          </cell>
          <cell r="F16">
            <v>100</v>
          </cell>
          <cell r="G16">
            <v>51</v>
          </cell>
          <cell r="H16">
            <v>11.16</v>
          </cell>
          <cell r="J16">
            <v>32.04</v>
          </cell>
          <cell r="K16">
            <v>12</v>
          </cell>
        </row>
        <row r="17">
          <cell r="B17">
            <v>27.26956521739131</v>
          </cell>
          <cell r="C17">
            <v>33.200000000000003</v>
          </cell>
          <cell r="D17">
            <v>23.7</v>
          </cell>
          <cell r="E17">
            <v>85</v>
          </cell>
          <cell r="F17">
            <v>100</v>
          </cell>
          <cell r="G17">
            <v>54</v>
          </cell>
          <cell r="H17">
            <v>17.28</v>
          </cell>
          <cell r="J17">
            <v>29.16</v>
          </cell>
          <cell r="K17">
            <v>0.6</v>
          </cell>
        </row>
        <row r="18">
          <cell r="B18">
            <v>28.008333333333329</v>
          </cell>
          <cell r="C18">
            <v>35.1</v>
          </cell>
          <cell r="D18">
            <v>23.4</v>
          </cell>
          <cell r="E18">
            <v>84.083333333333329</v>
          </cell>
          <cell r="F18">
            <v>100</v>
          </cell>
          <cell r="G18">
            <v>51</v>
          </cell>
          <cell r="H18">
            <v>23.759999999999998</v>
          </cell>
          <cell r="J18">
            <v>39.96</v>
          </cell>
          <cell r="K18">
            <v>2.4000000000000004</v>
          </cell>
        </row>
        <row r="19">
          <cell r="B19">
            <v>26.420833333333334</v>
          </cell>
          <cell r="C19">
            <v>30.2</v>
          </cell>
          <cell r="D19">
            <v>24.2</v>
          </cell>
          <cell r="E19">
            <v>91.083333333333329</v>
          </cell>
          <cell r="F19">
            <v>100</v>
          </cell>
          <cell r="G19">
            <v>73</v>
          </cell>
          <cell r="H19">
            <v>26.64</v>
          </cell>
          <cell r="J19">
            <v>41.04</v>
          </cell>
          <cell r="K19">
            <v>0</v>
          </cell>
        </row>
        <row r="20">
          <cell r="B20">
            <v>28.260869565217391</v>
          </cell>
          <cell r="C20">
            <v>35.6</v>
          </cell>
          <cell r="D20">
            <v>23.7</v>
          </cell>
          <cell r="E20">
            <v>80.826086956521735</v>
          </cell>
          <cell r="F20">
            <v>100</v>
          </cell>
          <cell r="G20">
            <v>48</v>
          </cell>
          <cell r="H20">
            <v>29.16</v>
          </cell>
          <cell r="J20">
            <v>42.84</v>
          </cell>
          <cell r="K20">
            <v>0</v>
          </cell>
        </row>
        <row r="21">
          <cell r="B21">
            <v>28.287499999999994</v>
          </cell>
          <cell r="C21">
            <v>36</v>
          </cell>
          <cell r="D21">
            <v>23.9</v>
          </cell>
          <cell r="E21">
            <v>80.541666666666671</v>
          </cell>
          <cell r="F21">
            <v>100</v>
          </cell>
          <cell r="G21">
            <v>49</v>
          </cell>
          <cell r="H21">
            <v>28.8</v>
          </cell>
          <cell r="J21">
            <v>47.88</v>
          </cell>
          <cell r="K21">
            <v>0</v>
          </cell>
        </row>
        <row r="22">
          <cell r="B22">
            <v>29.608333333333334</v>
          </cell>
          <cell r="C22">
            <v>37.799999999999997</v>
          </cell>
          <cell r="D22">
            <v>23.8</v>
          </cell>
          <cell r="E22">
            <v>76</v>
          </cell>
          <cell r="F22">
            <v>100</v>
          </cell>
          <cell r="G22">
            <v>40</v>
          </cell>
          <cell r="H22">
            <v>25.92</v>
          </cell>
          <cell r="J22">
            <v>42.84</v>
          </cell>
          <cell r="K22">
            <v>0</v>
          </cell>
        </row>
        <row r="23">
          <cell r="B23">
            <v>28.687499999999996</v>
          </cell>
          <cell r="C23">
            <v>37.200000000000003</v>
          </cell>
          <cell r="D23">
            <v>24.2</v>
          </cell>
          <cell r="E23">
            <v>75.416666666666671</v>
          </cell>
          <cell r="F23">
            <v>99</v>
          </cell>
          <cell r="G23">
            <v>44</v>
          </cell>
          <cell r="H23">
            <v>27.720000000000002</v>
          </cell>
          <cell r="J23">
            <v>43.92</v>
          </cell>
          <cell r="K23">
            <v>0</v>
          </cell>
        </row>
        <row r="24">
          <cell r="B24">
            <v>25.566666666666666</v>
          </cell>
          <cell r="C24">
            <v>31</v>
          </cell>
          <cell r="D24">
            <v>22.6</v>
          </cell>
          <cell r="E24">
            <v>89.583333333333329</v>
          </cell>
          <cell r="F24">
            <v>100</v>
          </cell>
          <cell r="G24">
            <v>69</v>
          </cell>
          <cell r="H24">
            <v>18.720000000000002</v>
          </cell>
          <cell r="J24">
            <v>55.800000000000004</v>
          </cell>
          <cell r="K24">
            <v>10.4</v>
          </cell>
        </row>
        <row r="25">
          <cell r="B25">
            <v>26.460869565217394</v>
          </cell>
          <cell r="C25">
            <v>33.200000000000003</v>
          </cell>
          <cell r="D25">
            <v>22</v>
          </cell>
          <cell r="E25">
            <v>86.173913043478265</v>
          </cell>
          <cell r="F25">
            <v>100</v>
          </cell>
          <cell r="G25">
            <v>61</v>
          </cell>
          <cell r="H25">
            <v>19.8</v>
          </cell>
          <cell r="J25">
            <v>40.680000000000007</v>
          </cell>
          <cell r="K25">
            <v>2</v>
          </cell>
        </row>
        <row r="26">
          <cell r="B26">
            <v>24.358333333333334</v>
          </cell>
          <cell r="C26">
            <v>28.9</v>
          </cell>
          <cell r="D26">
            <v>22.2</v>
          </cell>
          <cell r="E26">
            <v>94.958333333333329</v>
          </cell>
          <cell r="F26">
            <v>100</v>
          </cell>
          <cell r="G26">
            <v>75</v>
          </cell>
          <cell r="J26">
            <v>43.92</v>
          </cell>
          <cell r="K26">
            <v>67.400000000000006</v>
          </cell>
        </row>
        <row r="27">
          <cell r="B27">
            <v>23.008333333333336</v>
          </cell>
          <cell r="C27">
            <v>27.3</v>
          </cell>
          <cell r="D27">
            <v>20.8</v>
          </cell>
          <cell r="E27">
            <v>93.541666666666671</v>
          </cell>
          <cell r="F27">
            <v>100</v>
          </cell>
          <cell r="G27">
            <v>74</v>
          </cell>
          <cell r="H27">
            <v>19.079999999999998</v>
          </cell>
          <cell r="J27">
            <v>32.04</v>
          </cell>
        </row>
        <row r="28">
          <cell r="B28">
            <v>23.858333333333334</v>
          </cell>
          <cell r="C28">
            <v>29.7</v>
          </cell>
          <cell r="D28">
            <v>20.5</v>
          </cell>
          <cell r="E28">
            <v>81.083333333333329</v>
          </cell>
          <cell r="F28">
            <v>100</v>
          </cell>
          <cell r="G28">
            <v>54</v>
          </cell>
          <cell r="H28">
            <v>17.64</v>
          </cell>
          <cell r="J28">
            <v>29.52</v>
          </cell>
        </row>
        <row r="29">
          <cell r="B29">
            <v>24.158333333333331</v>
          </cell>
          <cell r="C29">
            <v>31.3</v>
          </cell>
          <cell r="D29">
            <v>19</v>
          </cell>
          <cell r="E29">
            <v>74.166666666666671</v>
          </cell>
          <cell r="F29">
            <v>100</v>
          </cell>
          <cell r="G29">
            <v>39</v>
          </cell>
          <cell r="H29">
            <v>14.04</v>
          </cell>
          <cell r="J29">
            <v>25.56</v>
          </cell>
        </row>
        <row r="30">
          <cell r="B30">
            <v>23.699999999999992</v>
          </cell>
          <cell r="C30">
            <v>30.8</v>
          </cell>
          <cell r="D30">
            <v>18.100000000000001</v>
          </cell>
          <cell r="E30">
            <v>68.375</v>
          </cell>
          <cell r="F30">
            <v>97</v>
          </cell>
          <cell r="G30">
            <v>40</v>
          </cell>
          <cell r="H30">
            <v>19.8</v>
          </cell>
          <cell r="J30">
            <v>36</v>
          </cell>
        </row>
        <row r="31">
          <cell r="B31">
            <v>24.020833333333332</v>
          </cell>
          <cell r="C31">
            <v>32.299999999999997</v>
          </cell>
          <cell r="D31">
            <v>17.600000000000001</v>
          </cell>
          <cell r="E31">
            <v>67.833333333333329</v>
          </cell>
          <cell r="F31">
            <v>98</v>
          </cell>
          <cell r="G31">
            <v>32</v>
          </cell>
          <cell r="H31">
            <v>17.28</v>
          </cell>
          <cell r="J31">
            <v>25.56</v>
          </cell>
        </row>
        <row r="32">
          <cell r="B32">
            <v>25.795833333333331</v>
          </cell>
          <cell r="C32">
            <v>34.4</v>
          </cell>
          <cell r="D32">
            <v>17.899999999999999</v>
          </cell>
          <cell r="E32">
            <v>63.541666666666664</v>
          </cell>
          <cell r="F32">
            <v>98</v>
          </cell>
          <cell r="G32">
            <v>25</v>
          </cell>
          <cell r="H32">
            <v>14.04</v>
          </cell>
          <cell r="J32">
            <v>29.16</v>
          </cell>
        </row>
        <row r="33">
          <cell r="B33">
            <v>26.612499999999994</v>
          </cell>
          <cell r="C33">
            <v>36.299999999999997</v>
          </cell>
          <cell r="D33">
            <v>18.100000000000001</v>
          </cell>
          <cell r="E33">
            <v>64</v>
          </cell>
          <cell r="F33">
            <v>100</v>
          </cell>
          <cell r="G33">
            <v>26</v>
          </cell>
          <cell r="H33">
            <v>15.840000000000002</v>
          </cell>
          <cell r="J33">
            <v>32.4</v>
          </cell>
        </row>
        <row r="34">
          <cell r="B34">
            <v>28.091304347826082</v>
          </cell>
          <cell r="C34">
            <v>37.6</v>
          </cell>
          <cell r="D34">
            <v>18.899999999999999</v>
          </cell>
          <cell r="E34">
            <v>57.739130434782609</v>
          </cell>
          <cell r="F34">
            <v>98</v>
          </cell>
          <cell r="G34">
            <v>25</v>
          </cell>
          <cell r="H34">
            <v>11.16</v>
          </cell>
          <cell r="J34">
            <v>24.12</v>
          </cell>
        </row>
        <row r="35">
          <cell r="B35">
            <v>25.762499999999999</v>
          </cell>
          <cell r="C35">
            <v>36</v>
          </cell>
          <cell r="D35">
            <v>19.8</v>
          </cell>
          <cell r="E35">
            <v>72.875</v>
          </cell>
          <cell r="F35">
            <v>98</v>
          </cell>
          <cell r="G35">
            <v>31</v>
          </cell>
          <cell r="H35">
            <v>23.400000000000002</v>
          </cell>
          <cell r="J35">
            <v>51.480000000000004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25.325000000000003</v>
          </cell>
          <cell r="C5">
            <v>34</v>
          </cell>
          <cell r="D5">
            <v>20.9</v>
          </cell>
          <cell r="E5">
            <v>83.25</v>
          </cell>
          <cell r="F5">
            <v>97</v>
          </cell>
          <cell r="G5">
            <v>55</v>
          </cell>
          <cell r="H5">
            <v>19.079999999999998</v>
          </cell>
          <cell r="J5">
            <v>34.56</v>
          </cell>
          <cell r="K5">
            <v>14.6</v>
          </cell>
        </row>
        <row r="6">
          <cell r="B6">
            <v>25.604166666666661</v>
          </cell>
          <cell r="C6">
            <v>31.5</v>
          </cell>
          <cell r="D6">
            <v>21.8</v>
          </cell>
          <cell r="E6">
            <v>81.75</v>
          </cell>
          <cell r="F6">
            <v>97</v>
          </cell>
          <cell r="G6">
            <v>56</v>
          </cell>
          <cell r="H6">
            <v>21.96</v>
          </cell>
          <cell r="J6">
            <v>43.92</v>
          </cell>
          <cell r="K6">
            <v>22.4</v>
          </cell>
        </row>
        <row r="7">
          <cell r="B7">
            <v>27.129166666666666</v>
          </cell>
          <cell r="C7">
            <v>34.4</v>
          </cell>
          <cell r="D7">
            <v>20.8</v>
          </cell>
          <cell r="E7">
            <v>77.625</v>
          </cell>
          <cell r="F7">
            <v>98</v>
          </cell>
          <cell r="G7">
            <v>47</v>
          </cell>
          <cell r="H7">
            <v>11.16</v>
          </cell>
          <cell r="J7">
            <v>21.6</v>
          </cell>
          <cell r="K7">
            <v>0.2</v>
          </cell>
        </row>
        <row r="8">
          <cell r="B8">
            <v>28.11666666666666</v>
          </cell>
          <cell r="C8">
            <v>34.799999999999997</v>
          </cell>
          <cell r="D8">
            <v>21.7</v>
          </cell>
          <cell r="E8">
            <v>70.333333333333329</v>
          </cell>
          <cell r="F8">
            <v>97</v>
          </cell>
          <cell r="G8">
            <v>40</v>
          </cell>
          <cell r="H8">
            <v>24.840000000000003</v>
          </cell>
          <cell r="J8">
            <v>35.64</v>
          </cell>
          <cell r="K8">
            <v>0</v>
          </cell>
        </row>
        <row r="9">
          <cell r="B9">
            <v>27.270833333333332</v>
          </cell>
          <cell r="C9">
            <v>34.6</v>
          </cell>
          <cell r="D9">
            <v>19.899999999999999</v>
          </cell>
          <cell r="E9">
            <v>69.333333333333329</v>
          </cell>
          <cell r="F9">
            <v>96</v>
          </cell>
          <cell r="G9">
            <v>36</v>
          </cell>
          <cell r="H9">
            <v>11.16</v>
          </cell>
          <cell r="J9">
            <v>28.08</v>
          </cell>
          <cell r="K9">
            <v>0</v>
          </cell>
        </row>
        <row r="10">
          <cell r="B10">
            <v>27.939130434782609</v>
          </cell>
          <cell r="C10">
            <v>36.4</v>
          </cell>
          <cell r="D10">
            <v>20.100000000000001</v>
          </cell>
          <cell r="E10">
            <v>65.608695652173907</v>
          </cell>
          <cell r="F10">
            <v>95</v>
          </cell>
          <cell r="G10">
            <v>31</v>
          </cell>
          <cell r="H10">
            <v>16.920000000000002</v>
          </cell>
          <cell r="J10">
            <v>29.52</v>
          </cell>
          <cell r="K10">
            <v>0</v>
          </cell>
        </row>
        <row r="11">
          <cell r="B11">
            <v>29.566666666666666</v>
          </cell>
          <cell r="C11">
            <v>38.4</v>
          </cell>
          <cell r="D11">
            <v>21.3</v>
          </cell>
          <cell r="E11">
            <v>63.208333333333336</v>
          </cell>
          <cell r="F11">
            <v>93</v>
          </cell>
          <cell r="G11">
            <v>28</v>
          </cell>
          <cell r="H11">
            <v>14.4</v>
          </cell>
          <cell r="J11">
            <v>28.8</v>
          </cell>
          <cell r="K11">
            <v>0</v>
          </cell>
        </row>
        <row r="12">
          <cell r="B12">
            <v>29.762499999999999</v>
          </cell>
          <cell r="C12">
            <v>38.4</v>
          </cell>
          <cell r="D12">
            <v>21</v>
          </cell>
          <cell r="E12">
            <v>63.416666666666664</v>
          </cell>
          <cell r="F12">
            <v>91</v>
          </cell>
          <cell r="G12">
            <v>36</v>
          </cell>
          <cell r="H12">
            <v>15.120000000000001</v>
          </cell>
          <cell r="J12">
            <v>24.840000000000003</v>
          </cell>
          <cell r="K12">
            <v>0</v>
          </cell>
        </row>
        <row r="13">
          <cell r="B13">
            <v>30.691304347826087</v>
          </cell>
          <cell r="C13">
            <v>39.5</v>
          </cell>
          <cell r="D13">
            <v>23.3</v>
          </cell>
          <cell r="E13">
            <v>65.217391304347828</v>
          </cell>
          <cell r="F13">
            <v>94</v>
          </cell>
          <cell r="G13">
            <v>32</v>
          </cell>
          <cell r="H13">
            <v>32.4</v>
          </cell>
          <cell r="J13">
            <v>51.480000000000004</v>
          </cell>
          <cell r="K13">
            <v>0.2</v>
          </cell>
        </row>
        <row r="14">
          <cell r="B14">
            <v>27.791666666666668</v>
          </cell>
          <cell r="C14">
            <v>35.200000000000003</v>
          </cell>
          <cell r="D14">
            <v>21.1</v>
          </cell>
          <cell r="E14">
            <v>70.25</v>
          </cell>
          <cell r="F14">
            <v>97</v>
          </cell>
          <cell r="G14">
            <v>50</v>
          </cell>
          <cell r="H14">
            <v>42.480000000000004</v>
          </cell>
          <cell r="J14">
            <v>76.680000000000007</v>
          </cell>
          <cell r="K14">
            <v>53</v>
          </cell>
        </row>
        <row r="15">
          <cell r="B15">
            <v>26.721739130434788</v>
          </cell>
          <cell r="C15">
            <v>30.3</v>
          </cell>
          <cell r="D15">
            <v>23.7</v>
          </cell>
          <cell r="E15">
            <v>80.826086956521735</v>
          </cell>
          <cell r="F15">
            <v>94</v>
          </cell>
          <cell r="G15">
            <v>64</v>
          </cell>
          <cell r="H15">
            <v>14.04</v>
          </cell>
          <cell r="J15">
            <v>32.76</v>
          </cell>
          <cell r="K15">
            <v>0</v>
          </cell>
        </row>
        <row r="16">
          <cell r="B16">
            <v>26.070833333333326</v>
          </cell>
          <cell r="C16">
            <v>34.1</v>
          </cell>
          <cell r="D16">
            <v>20.9</v>
          </cell>
          <cell r="E16">
            <v>81.083333333333329</v>
          </cell>
          <cell r="F16">
            <v>97</v>
          </cell>
          <cell r="G16">
            <v>50</v>
          </cell>
          <cell r="H16">
            <v>18.720000000000002</v>
          </cell>
          <cell r="J16">
            <v>34.200000000000003</v>
          </cell>
          <cell r="K16">
            <v>38.799999999999997</v>
          </cell>
        </row>
        <row r="17">
          <cell r="B17">
            <v>26.900000000000002</v>
          </cell>
          <cell r="C17">
            <v>33.200000000000003</v>
          </cell>
          <cell r="D17">
            <v>22.9</v>
          </cell>
          <cell r="E17">
            <v>81.958333333333329</v>
          </cell>
          <cell r="F17">
            <v>97</v>
          </cell>
          <cell r="G17">
            <v>56</v>
          </cell>
          <cell r="H17">
            <v>25.56</v>
          </cell>
          <cell r="J17">
            <v>38.519999999999996</v>
          </cell>
          <cell r="K17">
            <v>0</v>
          </cell>
        </row>
        <row r="18">
          <cell r="B18">
            <v>28.995833333333334</v>
          </cell>
          <cell r="C18">
            <v>35.299999999999997</v>
          </cell>
          <cell r="D18">
            <v>23.9</v>
          </cell>
          <cell r="E18">
            <v>73.541666666666671</v>
          </cell>
          <cell r="F18">
            <v>92</v>
          </cell>
          <cell r="G18">
            <v>46</v>
          </cell>
          <cell r="H18">
            <v>24.12</v>
          </cell>
          <cell r="J18">
            <v>37.440000000000005</v>
          </cell>
          <cell r="K18">
            <v>0</v>
          </cell>
        </row>
        <row r="19">
          <cell r="B19">
            <v>26.683333333333334</v>
          </cell>
          <cell r="C19">
            <v>32.9</v>
          </cell>
          <cell r="D19">
            <v>23.1</v>
          </cell>
          <cell r="E19">
            <v>85.041666666666671</v>
          </cell>
          <cell r="F19">
            <v>97</v>
          </cell>
          <cell r="G19">
            <v>60</v>
          </cell>
          <cell r="H19">
            <v>20.16</v>
          </cell>
          <cell r="J19">
            <v>37.800000000000004</v>
          </cell>
          <cell r="K19">
            <v>39.6</v>
          </cell>
        </row>
        <row r="20">
          <cell r="B20">
            <v>28.258333333333336</v>
          </cell>
          <cell r="C20">
            <v>35.5</v>
          </cell>
          <cell r="D20">
            <v>23.4</v>
          </cell>
          <cell r="E20">
            <v>77.458333333333329</v>
          </cell>
          <cell r="F20">
            <v>96</v>
          </cell>
          <cell r="G20">
            <v>48</v>
          </cell>
          <cell r="H20">
            <v>23.040000000000003</v>
          </cell>
          <cell r="J20">
            <v>38.159999999999997</v>
          </cell>
          <cell r="K20">
            <v>0</v>
          </cell>
        </row>
        <row r="21">
          <cell r="B21">
            <v>28.862499999999997</v>
          </cell>
          <cell r="C21">
            <v>35.5</v>
          </cell>
          <cell r="D21">
            <v>24.5</v>
          </cell>
          <cell r="F21">
            <v>93</v>
          </cell>
          <cell r="G21">
            <v>48</v>
          </cell>
          <cell r="H21">
            <v>19.079999999999998</v>
          </cell>
          <cell r="J21">
            <v>39.6</v>
          </cell>
          <cell r="K21">
            <v>0</v>
          </cell>
        </row>
        <row r="22">
          <cell r="B22">
            <v>28.204166666666669</v>
          </cell>
          <cell r="C22">
            <v>35.5</v>
          </cell>
          <cell r="D22">
            <v>23.9</v>
          </cell>
          <cell r="E22">
            <v>78.958333333333329</v>
          </cell>
          <cell r="F22">
            <v>95</v>
          </cell>
          <cell r="G22">
            <v>50</v>
          </cell>
          <cell r="H22">
            <v>18.36</v>
          </cell>
          <cell r="J22">
            <v>52.56</v>
          </cell>
          <cell r="K22">
            <v>6.8</v>
          </cell>
        </row>
        <row r="23">
          <cell r="B23">
            <v>26.891666666666662</v>
          </cell>
          <cell r="C23">
            <v>32</v>
          </cell>
          <cell r="D23">
            <v>24.8</v>
          </cell>
          <cell r="E23">
            <v>84.875</v>
          </cell>
          <cell r="F23">
            <v>95</v>
          </cell>
          <cell r="G23">
            <v>64</v>
          </cell>
          <cell r="H23">
            <v>12.6</v>
          </cell>
          <cell r="J23">
            <v>36.36</v>
          </cell>
          <cell r="K23">
            <v>23.4</v>
          </cell>
        </row>
        <row r="24">
          <cell r="B24">
            <v>26.129166666666659</v>
          </cell>
          <cell r="C24">
            <v>30.4</v>
          </cell>
          <cell r="D24">
            <v>22.9</v>
          </cell>
          <cell r="E24">
            <v>84.166666666666671</v>
          </cell>
          <cell r="F24">
            <v>96</v>
          </cell>
          <cell r="G24">
            <v>65</v>
          </cell>
          <cell r="H24">
            <v>27.36</v>
          </cell>
          <cell r="J24">
            <v>42.84</v>
          </cell>
          <cell r="K24">
            <v>0.8</v>
          </cell>
        </row>
        <row r="25">
          <cell r="B25">
            <v>25.979166666666668</v>
          </cell>
          <cell r="C25">
            <v>32.4</v>
          </cell>
          <cell r="D25">
            <v>22.1</v>
          </cell>
          <cell r="E25">
            <v>84.208333333333329</v>
          </cell>
          <cell r="F25">
            <v>97</v>
          </cell>
          <cell r="G25">
            <v>62</v>
          </cell>
          <cell r="H25">
            <v>11.16</v>
          </cell>
          <cell r="J25">
            <v>41.4</v>
          </cell>
          <cell r="K25">
            <v>0</v>
          </cell>
        </row>
        <row r="26">
          <cell r="B26">
            <v>24.079166666666662</v>
          </cell>
          <cell r="C26">
            <v>27.1</v>
          </cell>
          <cell r="D26">
            <v>22</v>
          </cell>
          <cell r="E26">
            <v>88.291666666666671</v>
          </cell>
          <cell r="F26">
            <v>95</v>
          </cell>
          <cell r="G26">
            <v>71</v>
          </cell>
          <cell r="H26">
            <v>24.48</v>
          </cell>
          <cell r="J26">
            <v>41.76</v>
          </cell>
          <cell r="K26">
            <v>2.2000000000000002</v>
          </cell>
        </row>
        <row r="27">
          <cell r="B27">
            <v>22.558333333333334</v>
          </cell>
          <cell r="C27">
            <v>26</v>
          </cell>
          <cell r="D27">
            <v>20</v>
          </cell>
          <cell r="E27">
            <v>86.75</v>
          </cell>
          <cell r="F27">
            <v>96</v>
          </cell>
          <cell r="G27">
            <v>68</v>
          </cell>
          <cell r="H27">
            <v>20.52</v>
          </cell>
          <cell r="J27">
            <v>32.04</v>
          </cell>
        </row>
        <row r="28">
          <cell r="B28">
            <v>23.591666666666669</v>
          </cell>
          <cell r="C28">
            <v>29.5</v>
          </cell>
          <cell r="D28">
            <v>18</v>
          </cell>
          <cell r="E28">
            <v>78.833333333333329</v>
          </cell>
          <cell r="F28">
            <v>97</v>
          </cell>
          <cell r="G28">
            <v>50</v>
          </cell>
          <cell r="H28">
            <v>14.4</v>
          </cell>
          <cell r="J28">
            <v>24.840000000000003</v>
          </cell>
        </row>
        <row r="29">
          <cell r="B29">
            <v>23.474999999999994</v>
          </cell>
          <cell r="C29">
            <v>29.5</v>
          </cell>
          <cell r="D29">
            <v>15.9</v>
          </cell>
          <cell r="E29">
            <v>71</v>
          </cell>
          <cell r="F29">
            <v>97</v>
          </cell>
          <cell r="G29">
            <v>44</v>
          </cell>
          <cell r="H29">
            <v>16.920000000000002</v>
          </cell>
          <cell r="J29">
            <v>34.200000000000003</v>
          </cell>
        </row>
        <row r="30">
          <cell r="B30">
            <v>22.717391304347824</v>
          </cell>
          <cell r="C30">
            <v>29.3</v>
          </cell>
          <cell r="D30">
            <v>15</v>
          </cell>
          <cell r="E30">
            <v>69.956521739130437</v>
          </cell>
          <cell r="F30">
            <v>97</v>
          </cell>
          <cell r="G30">
            <v>40</v>
          </cell>
          <cell r="H30">
            <v>13.32</v>
          </cell>
          <cell r="J30">
            <v>34.200000000000003</v>
          </cell>
        </row>
        <row r="31">
          <cell r="B31">
            <v>22.345833333333331</v>
          </cell>
          <cell r="C31">
            <v>31.3</v>
          </cell>
          <cell r="D31">
            <v>15.1</v>
          </cell>
          <cell r="E31">
            <v>70.583333333333329</v>
          </cell>
          <cell r="F31">
            <v>96</v>
          </cell>
          <cell r="G31">
            <v>34</v>
          </cell>
          <cell r="H31">
            <v>25.2</v>
          </cell>
          <cell r="J31">
            <v>37.800000000000004</v>
          </cell>
        </row>
        <row r="32">
          <cell r="B32">
            <v>23.683333333333341</v>
          </cell>
          <cell r="C32">
            <v>33.1</v>
          </cell>
          <cell r="D32">
            <v>14.8</v>
          </cell>
          <cell r="E32">
            <v>68.041666666666671</v>
          </cell>
          <cell r="F32">
            <v>97</v>
          </cell>
          <cell r="G32">
            <v>31</v>
          </cell>
          <cell r="H32">
            <v>10.44</v>
          </cell>
          <cell r="J32">
            <v>25.2</v>
          </cell>
        </row>
        <row r="33">
          <cell r="B33">
            <v>25.754166666666666</v>
          </cell>
          <cell r="C33">
            <v>34.9</v>
          </cell>
          <cell r="D33">
            <v>16.600000000000001</v>
          </cell>
          <cell r="E33">
            <v>63.875</v>
          </cell>
          <cell r="F33">
            <v>96</v>
          </cell>
          <cell r="G33">
            <v>29</v>
          </cell>
          <cell r="H33">
            <v>10.08</v>
          </cell>
          <cell r="J33">
            <v>23.040000000000003</v>
          </cell>
        </row>
        <row r="34">
          <cell r="B34">
            <v>25.670833333333338</v>
          </cell>
          <cell r="C34">
            <v>35.799999999999997</v>
          </cell>
          <cell r="D34">
            <v>16</v>
          </cell>
          <cell r="E34">
            <v>61.958333333333336</v>
          </cell>
          <cell r="F34">
            <v>93</v>
          </cell>
          <cell r="G34">
            <v>28</v>
          </cell>
          <cell r="H34">
            <v>13.68</v>
          </cell>
          <cell r="J34">
            <v>30.240000000000002</v>
          </cell>
        </row>
        <row r="35">
          <cell r="B35">
            <v>25.970833333333335</v>
          </cell>
          <cell r="C35">
            <v>35.9</v>
          </cell>
          <cell r="D35">
            <v>17.600000000000001</v>
          </cell>
          <cell r="E35">
            <v>65.833333333333329</v>
          </cell>
          <cell r="F35">
            <v>93</v>
          </cell>
          <cell r="G35">
            <v>36</v>
          </cell>
          <cell r="H35">
            <v>22.68</v>
          </cell>
          <cell r="J35">
            <v>44.28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26.329166666666666</v>
          </cell>
          <cell r="C5">
            <v>35</v>
          </cell>
          <cell r="D5">
            <v>22.5</v>
          </cell>
          <cell r="E5">
            <v>74.041666666666671</v>
          </cell>
          <cell r="F5">
            <v>93</v>
          </cell>
          <cell r="G5">
            <v>33</v>
          </cell>
          <cell r="H5" t="str">
            <v>*</v>
          </cell>
          <cell r="J5">
            <v>24.840000000000003</v>
          </cell>
          <cell r="K5">
            <v>12.600000000000001</v>
          </cell>
        </row>
        <row r="6">
          <cell r="B6">
            <v>25.216666666666669</v>
          </cell>
          <cell r="C6">
            <v>32.299999999999997</v>
          </cell>
          <cell r="D6">
            <v>20.7</v>
          </cell>
          <cell r="E6">
            <v>82.958333333333329</v>
          </cell>
          <cell r="F6">
            <v>100</v>
          </cell>
          <cell r="G6">
            <v>53</v>
          </cell>
          <cell r="H6" t="str">
            <v>*</v>
          </cell>
          <cell r="J6">
            <v>23.400000000000002</v>
          </cell>
          <cell r="K6">
            <v>19.799999999999997</v>
          </cell>
        </row>
        <row r="7">
          <cell r="B7">
            <v>26.412499999999994</v>
          </cell>
          <cell r="C7">
            <v>34.6</v>
          </cell>
          <cell r="D7">
            <v>20.5</v>
          </cell>
          <cell r="E7">
            <v>78.416666666666671</v>
          </cell>
          <cell r="F7">
            <v>100</v>
          </cell>
          <cell r="G7">
            <v>39</v>
          </cell>
          <cell r="H7" t="str">
            <v>*</v>
          </cell>
          <cell r="J7">
            <v>12.96</v>
          </cell>
          <cell r="K7">
            <v>0</v>
          </cell>
        </row>
        <row r="8">
          <cell r="B8">
            <v>27.254166666666674</v>
          </cell>
          <cell r="C8">
            <v>35.1</v>
          </cell>
          <cell r="D8">
            <v>21.4</v>
          </cell>
          <cell r="E8">
            <v>70.416666666666671</v>
          </cell>
          <cell r="F8">
            <v>99</v>
          </cell>
          <cell r="G8">
            <v>35</v>
          </cell>
          <cell r="H8" t="str">
            <v>*</v>
          </cell>
          <cell r="J8">
            <v>17.64</v>
          </cell>
          <cell r="K8">
            <v>0</v>
          </cell>
        </row>
        <row r="9">
          <cell r="B9">
            <v>26.320833333333336</v>
          </cell>
          <cell r="C9">
            <v>35.5</v>
          </cell>
          <cell r="D9">
            <v>18.8</v>
          </cell>
          <cell r="E9">
            <v>64.541666666666671</v>
          </cell>
          <cell r="F9">
            <v>92</v>
          </cell>
          <cell r="G9">
            <v>25</v>
          </cell>
          <cell r="H9" t="str">
            <v>*</v>
          </cell>
          <cell r="J9">
            <v>17.64</v>
          </cell>
          <cell r="K9">
            <v>0</v>
          </cell>
        </row>
        <row r="10">
          <cell r="B10">
            <v>26.916666666666661</v>
          </cell>
          <cell r="C10">
            <v>36.6</v>
          </cell>
          <cell r="D10">
            <v>18.8</v>
          </cell>
          <cell r="E10">
            <v>61.541666666666664</v>
          </cell>
          <cell r="F10">
            <v>91</v>
          </cell>
          <cell r="G10">
            <v>20</v>
          </cell>
          <cell r="H10" t="str">
            <v>*</v>
          </cell>
          <cell r="J10">
            <v>20.16</v>
          </cell>
          <cell r="K10">
            <v>0</v>
          </cell>
        </row>
        <row r="11">
          <cell r="B11">
            <v>28.095833333333331</v>
          </cell>
          <cell r="C11">
            <v>37.6</v>
          </cell>
          <cell r="D11">
            <v>20</v>
          </cell>
          <cell r="E11">
            <v>61.041666666666664</v>
          </cell>
          <cell r="F11">
            <v>90</v>
          </cell>
          <cell r="G11">
            <v>26</v>
          </cell>
          <cell r="H11" t="str">
            <v>*</v>
          </cell>
          <cell r="J11">
            <v>24.12</v>
          </cell>
          <cell r="K11">
            <v>0</v>
          </cell>
        </row>
        <row r="12">
          <cell r="B12">
            <v>28.858333333333331</v>
          </cell>
          <cell r="C12">
            <v>37.1</v>
          </cell>
          <cell r="D12">
            <v>20.399999999999999</v>
          </cell>
          <cell r="E12">
            <v>62.583333333333336</v>
          </cell>
          <cell r="F12">
            <v>91</v>
          </cell>
          <cell r="G12">
            <v>32</v>
          </cell>
          <cell r="H12" t="str">
            <v>*</v>
          </cell>
          <cell r="J12">
            <v>19.8</v>
          </cell>
          <cell r="K12">
            <v>0</v>
          </cell>
        </row>
        <row r="13">
          <cell r="B13">
            <v>29.516666666666669</v>
          </cell>
          <cell r="C13">
            <v>37.799999999999997</v>
          </cell>
          <cell r="D13">
            <v>22.3</v>
          </cell>
          <cell r="E13">
            <v>64.916666666666671</v>
          </cell>
          <cell r="F13">
            <v>91</v>
          </cell>
          <cell r="G13">
            <v>32</v>
          </cell>
          <cell r="H13" t="str">
            <v>*</v>
          </cell>
          <cell r="J13">
            <v>27</v>
          </cell>
          <cell r="K13">
            <v>0</v>
          </cell>
        </row>
        <row r="14">
          <cell r="B14">
            <v>27.295833333333338</v>
          </cell>
          <cell r="C14">
            <v>35.9</v>
          </cell>
          <cell r="D14">
            <v>19.399999999999999</v>
          </cell>
          <cell r="E14">
            <v>66.208333333333329</v>
          </cell>
          <cell r="F14">
            <v>95</v>
          </cell>
          <cell r="G14">
            <v>39</v>
          </cell>
          <cell r="H14" t="str">
            <v>*</v>
          </cell>
          <cell r="J14">
            <v>50.76</v>
          </cell>
          <cell r="K14">
            <v>0.8</v>
          </cell>
        </row>
        <row r="15">
          <cell r="B15">
            <v>25.341666666666665</v>
          </cell>
          <cell r="C15">
            <v>32.6</v>
          </cell>
          <cell r="D15">
            <v>22.2</v>
          </cell>
          <cell r="E15">
            <v>83.666666666666671</v>
          </cell>
          <cell r="F15">
            <v>95</v>
          </cell>
          <cell r="G15">
            <v>55</v>
          </cell>
          <cell r="H15" t="str">
            <v>*</v>
          </cell>
          <cell r="J15">
            <v>23.040000000000003</v>
          </cell>
          <cell r="K15">
            <v>6.8000000000000007</v>
          </cell>
        </row>
        <row r="16">
          <cell r="B16">
            <v>26.404166666666665</v>
          </cell>
          <cell r="C16">
            <v>34.200000000000003</v>
          </cell>
          <cell r="D16">
            <v>21.2</v>
          </cell>
          <cell r="E16">
            <v>76.708333333333329</v>
          </cell>
          <cell r="F16">
            <v>100</v>
          </cell>
          <cell r="G16">
            <v>46</v>
          </cell>
          <cell r="H16" t="str">
            <v>*</v>
          </cell>
          <cell r="J16">
            <v>24.48</v>
          </cell>
          <cell r="K16">
            <v>0.2</v>
          </cell>
        </row>
        <row r="17">
          <cell r="B17">
            <v>26.666666666666668</v>
          </cell>
          <cell r="C17">
            <v>34.5</v>
          </cell>
          <cell r="D17">
            <v>21.5</v>
          </cell>
          <cell r="E17">
            <v>78.041666666666671</v>
          </cell>
          <cell r="F17">
            <v>100</v>
          </cell>
          <cell r="G17">
            <v>40</v>
          </cell>
          <cell r="H17" t="str">
            <v>*</v>
          </cell>
          <cell r="J17">
            <v>29.52</v>
          </cell>
          <cell r="K17">
            <v>0</v>
          </cell>
        </row>
        <row r="18">
          <cell r="B18">
            <v>28.137499999999999</v>
          </cell>
          <cell r="C18">
            <v>36.200000000000003</v>
          </cell>
          <cell r="D18">
            <v>22.5</v>
          </cell>
          <cell r="E18">
            <v>71.125</v>
          </cell>
          <cell r="F18">
            <v>100</v>
          </cell>
          <cell r="G18">
            <v>37</v>
          </cell>
          <cell r="H18" t="str">
            <v>*</v>
          </cell>
          <cell r="J18">
            <v>26.28</v>
          </cell>
          <cell r="K18">
            <v>0</v>
          </cell>
        </row>
        <row r="19">
          <cell r="B19">
            <v>25.966666666666658</v>
          </cell>
          <cell r="C19">
            <v>34</v>
          </cell>
          <cell r="D19">
            <v>22.2</v>
          </cell>
          <cell r="E19">
            <v>81.166666666666671</v>
          </cell>
          <cell r="F19">
            <v>100</v>
          </cell>
          <cell r="G19">
            <v>52</v>
          </cell>
          <cell r="H19" t="str">
            <v>*</v>
          </cell>
          <cell r="J19">
            <v>41.04</v>
          </cell>
          <cell r="K19">
            <v>68.399999999999991</v>
          </cell>
        </row>
        <row r="20">
          <cell r="B20">
            <v>27.762500000000003</v>
          </cell>
          <cell r="C20">
            <v>35.4</v>
          </cell>
          <cell r="D20">
            <v>22.5</v>
          </cell>
          <cell r="E20">
            <v>76.875</v>
          </cell>
          <cell r="F20">
            <v>100</v>
          </cell>
          <cell r="G20">
            <v>40</v>
          </cell>
          <cell r="H20" t="str">
            <v>*</v>
          </cell>
          <cell r="J20">
            <v>31.680000000000003</v>
          </cell>
          <cell r="K20">
            <v>0.8</v>
          </cell>
        </row>
        <row r="21">
          <cell r="B21">
            <v>28.791666666666661</v>
          </cell>
          <cell r="C21">
            <v>36</v>
          </cell>
          <cell r="D21">
            <v>23.4</v>
          </cell>
          <cell r="E21">
            <v>68.541666666666671</v>
          </cell>
          <cell r="F21">
            <v>88</v>
          </cell>
          <cell r="G21">
            <v>41</v>
          </cell>
          <cell r="H21" t="str">
            <v>*</v>
          </cell>
          <cell r="J21">
            <v>30.240000000000002</v>
          </cell>
          <cell r="K21">
            <v>0</v>
          </cell>
        </row>
        <row r="22">
          <cell r="B22">
            <v>29.158333333333331</v>
          </cell>
          <cell r="C22">
            <v>36</v>
          </cell>
          <cell r="D22">
            <v>22.9</v>
          </cell>
          <cell r="E22">
            <v>65.125</v>
          </cell>
          <cell r="F22">
            <v>88</v>
          </cell>
          <cell r="G22">
            <v>37</v>
          </cell>
          <cell r="H22" t="str">
            <v>*</v>
          </cell>
          <cell r="J22">
            <v>38.880000000000003</v>
          </cell>
          <cell r="K22">
            <v>0</v>
          </cell>
        </row>
        <row r="23">
          <cell r="B23">
            <v>29.687499999999996</v>
          </cell>
          <cell r="C23">
            <v>35.799999999999997</v>
          </cell>
          <cell r="D23">
            <v>24</v>
          </cell>
          <cell r="E23">
            <v>62.5</v>
          </cell>
          <cell r="F23">
            <v>85</v>
          </cell>
          <cell r="G23">
            <v>40</v>
          </cell>
          <cell r="H23" t="str">
            <v>*</v>
          </cell>
          <cell r="J23">
            <v>34.92</v>
          </cell>
          <cell r="K23">
            <v>0</v>
          </cell>
        </row>
        <row r="24">
          <cell r="B24">
            <v>25.662500000000005</v>
          </cell>
          <cell r="C24">
            <v>31.7</v>
          </cell>
          <cell r="D24">
            <v>21.5</v>
          </cell>
          <cell r="E24">
            <v>81.708333333333329</v>
          </cell>
          <cell r="F24">
            <v>92</v>
          </cell>
          <cell r="G24">
            <v>58</v>
          </cell>
          <cell r="H24" t="str">
            <v>*</v>
          </cell>
          <cell r="J24">
            <v>32.04</v>
          </cell>
          <cell r="K24">
            <v>11</v>
          </cell>
        </row>
        <row r="25">
          <cell r="B25">
            <v>25.083333333333329</v>
          </cell>
          <cell r="C25">
            <v>34.200000000000003</v>
          </cell>
          <cell r="D25">
            <v>22</v>
          </cell>
          <cell r="E25">
            <v>84.791666666666671</v>
          </cell>
          <cell r="F25">
            <v>100</v>
          </cell>
          <cell r="G25">
            <v>46</v>
          </cell>
          <cell r="H25" t="str">
            <v>*</v>
          </cell>
          <cell r="J25">
            <v>43.2</v>
          </cell>
          <cell r="K25">
            <v>5.6000000000000014</v>
          </cell>
        </row>
        <row r="26">
          <cell r="B26">
            <v>23.741666666666664</v>
          </cell>
          <cell r="C26">
            <v>30.9</v>
          </cell>
          <cell r="D26">
            <v>20.6</v>
          </cell>
          <cell r="E26">
            <v>88.041666666666671</v>
          </cell>
          <cell r="F26">
            <v>100</v>
          </cell>
          <cell r="G26">
            <v>58</v>
          </cell>
          <cell r="H26" t="str">
            <v>*</v>
          </cell>
          <cell r="J26">
            <v>17.64</v>
          </cell>
          <cell r="K26">
            <v>0.60000000000000009</v>
          </cell>
        </row>
        <row r="27">
          <cell r="B27">
            <v>23.05</v>
          </cell>
          <cell r="C27">
            <v>29.3</v>
          </cell>
          <cell r="D27">
            <v>20.100000000000001</v>
          </cell>
          <cell r="E27">
            <v>86.208333333333329</v>
          </cell>
          <cell r="F27">
            <v>100</v>
          </cell>
          <cell r="G27">
            <v>60</v>
          </cell>
          <cell r="H27" t="str">
            <v>*</v>
          </cell>
          <cell r="J27">
            <v>22.32</v>
          </cell>
          <cell r="K27">
            <v>0.2</v>
          </cell>
        </row>
        <row r="28">
          <cell r="B28">
            <v>23.391666666666666</v>
          </cell>
          <cell r="C28">
            <v>31.3</v>
          </cell>
          <cell r="D28">
            <v>18.899999999999999</v>
          </cell>
          <cell r="E28">
            <v>78.208333333333329</v>
          </cell>
          <cell r="F28">
            <v>100</v>
          </cell>
          <cell r="G28">
            <v>38</v>
          </cell>
          <cell r="H28" t="str">
            <v>*</v>
          </cell>
          <cell r="J28">
            <v>23.759999999999998</v>
          </cell>
          <cell r="K28">
            <v>0</v>
          </cell>
        </row>
        <row r="29">
          <cell r="B29">
            <v>23.275000000000002</v>
          </cell>
          <cell r="C29">
            <v>31.7</v>
          </cell>
          <cell r="D29">
            <v>16.7</v>
          </cell>
          <cell r="E29">
            <v>68.416666666666671</v>
          </cell>
          <cell r="F29">
            <v>95</v>
          </cell>
          <cell r="G29">
            <v>27</v>
          </cell>
          <cell r="H29" t="str">
            <v>*</v>
          </cell>
          <cell r="J29">
            <v>20.52</v>
          </cell>
          <cell r="K29">
            <v>0</v>
          </cell>
        </row>
        <row r="30">
          <cell r="B30">
            <v>22.416666666666661</v>
          </cell>
          <cell r="C30">
            <v>30.6</v>
          </cell>
          <cell r="D30">
            <v>15.7</v>
          </cell>
          <cell r="E30">
            <v>66.666666666666671</v>
          </cell>
          <cell r="F30">
            <v>93</v>
          </cell>
          <cell r="G30">
            <v>31</v>
          </cell>
          <cell r="H30" t="str">
            <v>*</v>
          </cell>
          <cell r="J30">
            <v>27.36</v>
          </cell>
          <cell r="K30">
            <v>0</v>
          </cell>
        </row>
        <row r="31">
          <cell r="B31">
            <v>21.904166666666669</v>
          </cell>
          <cell r="C31">
            <v>30.7</v>
          </cell>
          <cell r="D31">
            <v>14.6</v>
          </cell>
          <cell r="E31">
            <v>66.916666666666671</v>
          </cell>
          <cell r="F31">
            <v>93</v>
          </cell>
          <cell r="G31">
            <v>28</v>
          </cell>
          <cell r="H31" t="str">
            <v>*</v>
          </cell>
          <cell r="J31">
            <v>22.32</v>
          </cell>
          <cell r="K31">
            <v>0</v>
          </cell>
        </row>
        <row r="32">
          <cell r="B32">
            <v>24.099999999999998</v>
          </cell>
          <cell r="C32">
            <v>33.9</v>
          </cell>
          <cell r="D32">
            <v>15.9</v>
          </cell>
          <cell r="E32">
            <v>58.416666666666664</v>
          </cell>
          <cell r="F32">
            <v>91</v>
          </cell>
          <cell r="G32">
            <v>17</v>
          </cell>
          <cell r="H32" t="str">
            <v>*</v>
          </cell>
          <cell r="J32">
            <v>15.840000000000002</v>
          </cell>
          <cell r="K32">
            <v>0</v>
          </cell>
        </row>
        <row r="33">
          <cell r="B33">
            <v>25.399999999999995</v>
          </cell>
          <cell r="C33">
            <v>36.6</v>
          </cell>
          <cell r="D33">
            <v>15.7</v>
          </cell>
          <cell r="E33">
            <v>56.041666666666664</v>
          </cell>
          <cell r="F33">
            <v>91</v>
          </cell>
          <cell r="G33">
            <v>14</v>
          </cell>
          <cell r="H33" t="str">
            <v>*</v>
          </cell>
          <cell r="J33">
            <v>25.56</v>
          </cell>
          <cell r="K33">
            <v>0</v>
          </cell>
        </row>
        <row r="34">
          <cell r="B34">
            <v>26.425000000000008</v>
          </cell>
          <cell r="C34">
            <v>37.4</v>
          </cell>
          <cell r="D34">
            <v>17.100000000000001</v>
          </cell>
          <cell r="E34">
            <v>55.875</v>
          </cell>
          <cell r="F34">
            <v>89</v>
          </cell>
          <cell r="G34">
            <v>24</v>
          </cell>
          <cell r="H34" t="str">
            <v>*</v>
          </cell>
          <cell r="J34">
            <v>28.44</v>
          </cell>
          <cell r="K34">
            <v>0</v>
          </cell>
        </row>
        <row r="35">
          <cell r="B35">
            <v>24.920833333333334</v>
          </cell>
          <cell r="C35">
            <v>36.4</v>
          </cell>
          <cell r="D35">
            <v>18.7</v>
          </cell>
          <cell r="E35">
            <v>66.208333333333329</v>
          </cell>
          <cell r="F35">
            <v>91</v>
          </cell>
          <cell r="G35">
            <v>28</v>
          </cell>
          <cell r="H35" t="str">
            <v>*</v>
          </cell>
          <cell r="J35">
            <v>29.16</v>
          </cell>
          <cell r="K35">
            <v>6.8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26.895833333333339</v>
          </cell>
          <cell r="C5">
            <v>33.200000000000003</v>
          </cell>
          <cell r="D5">
            <v>23.1</v>
          </cell>
          <cell r="E5">
            <v>81.833333333333329</v>
          </cell>
          <cell r="F5">
            <v>100</v>
          </cell>
          <cell r="G5">
            <v>52</v>
          </cell>
          <cell r="H5">
            <v>16.559999999999999</v>
          </cell>
          <cell r="J5">
            <v>32.04</v>
          </cell>
          <cell r="K5">
            <v>9.6</v>
          </cell>
        </row>
        <row r="6">
          <cell r="B6">
            <v>24.837500000000002</v>
          </cell>
          <cell r="C6">
            <v>30.9</v>
          </cell>
          <cell r="D6">
            <v>21.3</v>
          </cell>
          <cell r="E6">
            <v>90.875</v>
          </cell>
          <cell r="F6">
            <v>100</v>
          </cell>
          <cell r="G6">
            <v>64</v>
          </cell>
          <cell r="H6">
            <v>16.920000000000002</v>
          </cell>
          <cell r="J6">
            <v>33.119999999999997</v>
          </cell>
          <cell r="K6">
            <v>44.6</v>
          </cell>
        </row>
        <row r="7">
          <cell r="B7">
            <v>27.133333333333336</v>
          </cell>
          <cell r="C7">
            <v>33.700000000000003</v>
          </cell>
          <cell r="D7">
            <v>22.2</v>
          </cell>
          <cell r="E7">
            <v>83.041666666666671</v>
          </cell>
          <cell r="F7">
            <v>100</v>
          </cell>
          <cell r="G7">
            <v>47</v>
          </cell>
          <cell r="H7">
            <v>7.5600000000000005</v>
          </cell>
          <cell r="J7">
            <v>19.079999999999998</v>
          </cell>
          <cell r="K7">
            <v>0</v>
          </cell>
        </row>
        <row r="8">
          <cell r="B8">
            <v>28.866666666666671</v>
          </cell>
          <cell r="C8">
            <v>34.6</v>
          </cell>
          <cell r="D8">
            <v>24.3</v>
          </cell>
          <cell r="E8">
            <v>74.666666666666671</v>
          </cell>
          <cell r="F8">
            <v>98</v>
          </cell>
          <cell r="G8">
            <v>48</v>
          </cell>
          <cell r="H8">
            <v>10.08</v>
          </cell>
          <cell r="J8">
            <v>21.96</v>
          </cell>
          <cell r="K8">
            <v>0</v>
          </cell>
        </row>
        <row r="9">
          <cell r="B9">
            <v>28.258333333333329</v>
          </cell>
          <cell r="C9">
            <v>34.4</v>
          </cell>
          <cell r="D9">
            <v>22.4</v>
          </cell>
          <cell r="E9">
            <v>73.583333333333329</v>
          </cell>
          <cell r="F9">
            <v>100</v>
          </cell>
          <cell r="G9">
            <v>45</v>
          </cell>
          <cell r="H9">
            <v>13.32</v>
          </cell>
          <cell r="J9">
            <v>39.96</v>
          </cell>
          <cell r="K9">
            <v>17.8</v>
          </cell>
        </row>
        <row r="10">
          <cell r="B10">
            <v>28.691666666666659</v>
          </cell>
          <cell r="C10">
            <v>36.1</v>
          </cell>
          <cell r="D10">
            <v>21.2</v>
          </cell>
          <cell r="E10">
            <v>67.5</v>
          </cell>
          <cell r="F10">
            <v>100</v>
          </cell>
          <cell r="G10">
            <v>34</v>
          </cell>
          <cell r="H10">
            <v>10.08</v>
          </cell>
          <cell r="J10">
            <v>25.56</v>
          </cell>
          <cell r="K10">
            <v>0</v>
          </cell>
        </row>
        <row r="11">
          <cell r="B11">
            <v>28.787499999999994</v>
          </cell>
          <cell r="C11">
            <v>36.200000000000003</v>
          </cell>
          <cell r="D11">
            <v>22.2</v>
          </cell>
          <cell r="E11">
            <v>70.458333333333329</v>
          </cell>
          <cell r="F11">
            <v>100</v>
          </cell>
          <cell r="G11">
            <v>40</v>
          </cell>
          <cell r="H11">
            <v>20.16</v>
          </cell>
          <cell r="J11">
            <v>45</v>
          </cell>
          <cell r="K11">
            <v>0</v>
          </cell>
        </row>
        <row r="12">
          <cell r="B12">
            <v>28.583333333333339</v>
          </cell>
          <cell r="C12">
            <v>35.700000000000003</v>
          </cell>
          <cell r="D12">
            <v>22.2</v>
          </cell>
          <cell r="E12">
            <v>73.666666666666671</v>
          </cell>
          <cell r="F12">
            <v>100</v>
          </cell>
          <cell r="G12">
            <v>45</v>
          </cell>
          <cell r="H12">
            <v>16.559999999999999</v>
          </cell>
          <cell r="J12">
            <v>30.96</v>
          </cell>
          <cell r="K12">
            <v>0</v>
          </cell>
        </row>
        <row r="13">
          <cell r="B13">
            <v>29.679166666666664</v>
          </cell>
          <cell r="C13">
            <v>36.4</v>
          </cell>
          <cell r="D13">
            <v>24.7</v>
          </cell>
          <cell r="E13">
            <v>73.041666666666671</v>
          </cell>
          <cell r="F13">
            <v>100</v>
          </cell>
          <cell r="G13">
            <v>47</v>
          </cell>
          <cell r="H13">
            <v>17.28</v>
          </cell>
          <cell r="J13">
            <v>42.480000000000004</v>
          </cell>
          <cell r="K13">
            <v>0</v>
          </cell>
        </row>
        <row r="14">
          <cell r="B14">
            <v>27.612500000000001</v>
          </cell>
          <cell r="C14">
            <v>35.299999999999997</v>
          </cell>
          <cell r="D14">
            <v>21.3</v>
          </cell>
          <cell r="E14">
            <v>72.208333333333329</v>
          </cell>
          <cell r="F14">
            <v>98</v>
          </cell>
          <cell r="G14">
            <v>49</v>
          </cell>
          <cell r="H14">
            <v>25.2</v>
          </cell>
          <cell r="J14">
            <v>62.28</v>
          </cell>
          <cell r="K14">
            <v>0</v>
          </cell>
        </row>
        <row r="15">
          <cell r="B15">
            <v>26.866666666666671</v>
          </cell>
          <cell r="C15">
            <v>33.5</v>
          </cell>
          <cell r="D15">
            <v>23.7</v>
          </cell>
          <cell r="E15">
            <v>87.25</v>
          </cell>
          <cell r="F15">
            <v>100</v>
          </cell>
          <cell r="G15">
            <v>56</v>
          </cell>
          <cell r="H15">
            <v>13.68</v>
          </cell>
          <cell r="J15">
            <v>50.4</v>
          </cell>
          <cell r="K15">
            <v>4.2</v>
          </cell>
        </row>
        <row r="16">
          <cell r="B16">
            <v>26.508333333333329</v>
          </cell>
          <cell r="C16">
            <v>33.5</v>
          </cell>
          <cell r="D16">
            <v>23.3</v>
          </cell>
          <cell r="E16">
            <v>86.875</v>
          </cell>
          <cell r="F16">
            <v>100</v>
          </cell>
          <cell r="G16">
            <v>53</v>
          </cell>
          <cell r="H16">
            <v>14.76</v>
          </cell>
          <cell r="J16">
            <v>36.72</v>
          </cell>
          <cell r="K16">
            <v>0</v>
          </cell>
        </row>
        <row r="17">
          <cell r="B17">
            <v>27.187499999999996</v>
          </cell>
          <cell r="C17">
            <v>33.299999999999997</v>
          </cell>
          <cell r="D17">
            <v>23.5</v>
          </cell>
          <cell r="E17">
            <v>83.791666666666671</v>
          </cell>
          <cell r="F17">
            <v>100</v>
          </cell>
          <cell r="G17">
            <v>53</v>
          </cell>
          <cell r="H17">
            <v>12.6</v>
          </cell>
          <cell r="J17">
            <v>28.08</v>
          </cell>
          <cell r="K17">
            <v>0</v>
          </cell>
        </row>
        <row r="18">
          <cell r="B18">
            <v>28.329166666666666</v>
          </cell>
          <cell r="C18">
            <v>34.5</v>
          </cell>
          <cell r="D18">
            <v>23.4</v>
          </cell>
          <cell r="E18">
            <v>79.541666666666671</v>
          </cell>
          <cell r="F18">
            <v>100</v>
          </cell>
          <cell r="G18">
            <v>51</v>
          </cell>
          <cell r="H18">
            <v>16.559999999999999</v>
          </cell>
          <cell r="J18">
            <v>32.4</v>
          </cell>
          <cell r="K18">
            <v>0</v>
          </cell>
        </row>
        <row r="19">
          <cell r="B19">
            <v>26.370833333333326</v>
          </cell>
          <cell r="C19">
            <v>32.1</v>
          </cell>
          <cell r="D19">
            <v>23.5</v>
          </cell>
          <cell r="E19">
            <v>90.458333333333329</v>
          </cell>
          <cell r="F19">
            <v>100</v>
          </cell>
          <cell r="G19">
            <v>63</v>
          </cell>
          <cell r="H19">
            <v>19.079999999999998</v>
          </cell>
          <cell r="J19">
            <v>54</v>
          </cell>
          <cell r="K19">
            <v>7</v>
          </cell>
        </row>
        <row r="20">
          <cell r="B20">
            <v>27.900000000000006</v>
          </cell>
          <cell r="C20">
            <v>34.200000000000003</v>
          </cell>
          <cell r="D20">
            <v>23.6</v>
          </cell>
          <cell r="E20">
            <v>83</v>
          </cell>
          <cell r="F20">
            <v>100</v>
          </cell>
          <cell r="G20">
            <v>55</v>
          </cell>
          <cell r="H20">
            <v>20.52</v>
          </cell>
          <cell r="J20">
            <v>34.200000000000003</v>
          </cell>
          <cell r="K20">
            <v>0.2</v>
          </cell>
        </row>
        <row r="21">
          <cell r="B21">
            <v>28.208333333333339</v>
          </cell>
          <cell r="C21">
            <v>33.1</v>
          </cell>
          <cell r="D21">
            <v>24.6</v>
          </cell>
          <cell r="E21">
            <v>80.625</v>
          </cell>
          <cell r="F21">
            <v>100</v>
          </cell>
          <cell r="G21">
            <v>59</v>
          </cell>
          <cell r="H21">
            <v>15.840000000000002</v>
          </cell>
          <cell r="J21">
            <v>32.04</v>
          </cell>
          <cell r="K21">
            <v>0</v>
          </cell>
        </row>
        <row r="22">
          <cell r="B22">
            <v>29.112499999999997</v>
          </cell>
          <cell r="C22">
            <v>35.299999999999997</v>
          </cell>
          <cell r="D22">
            <v>23.6</v>
          </cell>
          <cell r="E22">
            <v>78.458333333333329</v>
          </cell>
          <cell r="F22">
            <v>100</v>
          </cell>
          <cell r="G22">
            <v>48</v>
          </cell>
          <cell r="H22">
            <v>18</v>
          </cell>
          <cell r="J22">
            <v>35.64</v>
          </cell>
          <cell r="K22">
            <v>0</v>
          </cell>
        </row>
        <row r="23">
          <cell r="B23">
            <v>29.570833333333329</v>
          </cell>
          <cell r="C23">
            <v>36.1</v>
          </cell>
          <cell r="D23">
            <v>24.6</v>
          </cell>
          <cell r="E23">
            <v>72.458333333333329</v>
          </cell>
          <cell r="F23">
            <v>98</v>
          </cell>
          <cell r="G23">
            <v>42</v>
          </cell>
          <cell r="H23">
            <v>24.48</v>
          </cell>
          <cell r="J23">
            <v>41.76</v>
          </cell>
          <cell r="K23">
            <v>0</v>
          </cell>
        </row>
        <row r="24">
          <cell r="B24">
            <v>26.8125</v>
          </cell>
          <cell r="C24">
            <v>34</v>
          </cell>
          <cell r="D24">
            <v>23.9</v>
          </cell>
          <cell r="E24">
            <v>86.416666666666671</v>
          </cell>
          <cell r="F24">
            <v>100</v>
          </cell>
          <cell r="G24">
            <v>55</v>
          </cell>
          <cell r="H24">
            <v>20.52</v>
          </cell>
          <cell r="J24">
            <v>67.319999999999993</v>
          </cell>
          <cell r="K24">
            <v>3.4000000000000004</v>
          </cell>
        </row>
        <row r="25">
          <cell r="B25">
            <v>25.666666666666671</v>
          </cell>
          <cell r="C25">
            <v>31.7</v>
          </cell>
          <cell r="D25">
            <v>22.1</v>
          </cell>
          <cell r="E25">
            <v>89.666666666666671</v>
          </cell>
          <cell r="F25">
            <v>100</v>
          </cell>
          <cell r="G25">
            <v>65</v>
          </cell>
          <cell r="H25">
            <v>19.8</v>
          </cell>
          <cell r="J25">
            <v>43.2</v>
          </cell>
          <cell r="K25">
            <v>16</v>
          </cell>
        </row>
        <row r="26">
          <cell r="B26">
            <v>25.095833333333331</v>
          </cell>
          <cell r="C26">
            <v>28.7</v>
          </cell>
          <cell r="D26">
            <v>21.6</v>
          </cell>
          <cell r="E26">
            <v>89.291666666666671</v>
          </cell>
          <cell r="F26">
            <v>100</v>
          </cell>
          <cell r="G26">
            <v>72</v>
          </cell>
          <cell r="H26">
            <v>14.4</v>
          </cell>
          <cell r="J26">
            <v>26.64</v>
          </cell>
          <cell r="K26">
            <v>0</v>
          </cell>
        </row>
        <row r="27">
          <cell r="B27">
            <v>24.045833333333334</v>
          </cell>
          <cell r="C27">
            <v>29.1</v>
          </cell>
          <cell r="D27">
            <v>20.7</v>
          </cell>
          <cell r="E27">
            <v>90.041666666666671</v>
          </cell>
          <cell r="F27">
            <v>100</v>
          </cell>
          <cell r="G27">
            <v>66</v>
          </cell>
          <cell r="H27">
            <v>13.32</v>
          </cell>
          <cell r="J27">
            <v>28.08</v>
          </cell>
          <cell r="K27">
            <v>0</v>
          </cell>
        </row>
        <row r="28">
          <cell r="B28">
            <v>24.091304347826089</v>
          </cell>
          <cell r="C28">
            <v>29.9</v>
          </cell>
          <cell r="D28">
            <v>20.6</v>
          </cell>
          <cell r="E28">
            <v>81.739130434782609</v>
          </cell>
          <cell r="F28">
            <v>100</v>
          </cell>
          <cell r="G28">
            <v>50</v>
          </cell>
          <cell r="H28">
            <v>14.04</v>
          </cell>
          <cell r="J28">
            <v>24.48</v>
          </cell>
          <cell r="K28">
            <v>0</v>
          </cell>
        </row>
        <row r="29">
          <cell r="B29">
            <v>24.575000000000003</v>
          </cell>
          <cell r="C29">
            <v>31.2</v>
          </cell>
          <cell r="D29">
            <v>19.2</v>
          </cell>
          <cell r="E29">
            <v>71.208333333333329</v>
          </cell>
          <cell r="F29">
            <v>100</v>
          </cell>
          <cell r="G29">
            <v>37</v>
          </cell>
          <cell r="H29">
            <v>10.08</v>
          </cell>
          <cell r="J29">
            <v>23.400000000000002</v>
          </cell>
          <cell r="K29">
            <v>0</v>
          </cell>
        </row>
        <row r="30">
          <cell r="B30">
            <v>23.7</v>
          </cell>
          <cell r="C30">
            <v>30.3</v>
          </cell>
          <cell r="D30">
            <v>18.2</v>
          </cell>
          <cell r="E30">
            <v>68.625</v>
          </cell>
          <cell r="F30">
            <v>98</v>
          </cell>
          <cell r="G30">
            <v>41</v>
          </cell>
          <cell r="H30">
            <v>11.879999999999999</v>
          </cell>
          <cell r="J30">
            <v>27.36</v>
          </cell>
          <cell r="K30">
            <v>0</v>
          </cell>
        </row>
        <row r="31">
          <cell r="B31">
            <v>24.612500000000001</v>
          </cell>
          <cell r="C31">
            <v>31.8</v>
          </cell>
          <cell r="D31">
            <v>17.399999999999999</v>
          </cell>
          <cell r="E31">
            <v>63.708333333333336</v>
          </cell>
          <cell r="F31">
            <v>99</v>
          </cell>
          <cell r="G31">
            <v>34</v>
          </cell>
          <cell r="H31">
            <v>10.8</v>
          </cell>
          <cell r="J31">
            <v>23.400000000000002</v>
          </cell>
          <cell r="K31">
            <v>0</v>
          </cell>
        </row>
        <row r="32">
          <cell r="B32">
            <v>26.245833333333337</v>
          </cell>
          <cell r="C32">
            <v>34.200000000000003</v>
          </cell>
          <cell r="D32">
            <v>17.600000000000001</v>
          </cell>
          <cell r="E32">
            <v>59</v>
          </cell>
          <cell r="F32">
            <v>100</v>
          </cell>
          <cell r="G32">
            <v>27</v>
          </cell>
          <cell r="H32">
            <v>10.44</v>
          </cell>
          <cell r="J32">
            <v>28.08</v>
          </cell>
          <cell r="K32">
            <v>0</v>
          </cell>
        </row>
        <row r="33">
          <cell r="B33">
            <v>27.956521739130441</v>
          </cell>
          <cell r="C33">
            <v>36.6</v>
          </cell>
          <cell r="D33">
            <v>17.100000000000001</v>
          </cell>
          <cell r="E33">
            <v>52</v>
          </cell>
          <cell r="F33">
            <v>100</v>
          </cell>
          <cell r="G33">
            <v>19</v>
          </cell>
          <cell r="H33">
            <v>12.96</v>
          </cell>
          <cell r="J33">
            <v>34.92</v>
          </cell>
          <cell r="K33">
            <v>0</v>
          </cell>
        </row>
        <row r="34">
          <cell r="B34">
            <v>28.979166666666668</v>
          </cell>
          <cell r="C34">
            <v>36.9</v>
          </cell>
          <cell r="D34">
            <v>18.899999999999999</v>
          </cell>
          <cell r="E34">
            <v>51.75</v>
          </cell>
          <cell r="F34">
            <v>96</v>
          </cell>
          <cell r="G34">
            <v>32</v>
          </cell>
          <cell r="H34">
            <v>17.28</v>
          </cell>
          <cell r="J34">
            <v>35.64</v>
          </cell>
          <cell r="K34">
            <v>0</v>
          </cell>
        </row>
        <row r="35">
          <cell r="B35">
            <v>25.245833333333326</v>
          </cell>
          <cell r="C35">
            <v>35.1</v>
          </cell>
          <cell r="D35">
            <v>19.100000000000001</v>
          </cell>
          <cell r="E35">
            <v>75.541666666666671</v>
          </cell>
          <cell r="F35">
            <v>100</v>
          </cell>
          <cell r="G35">
            <v>44</v>
          </cell>
          <cell r="H35">
            <v>26.28</v>
          </cell>
          <cell r="J35">
            <v>47.88</v>
          </cell>
          <cell r="K35">
            <v>24.2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25.975000000000005</v>
          </cell>
          <cell r="C5">
            <v>32.299999999999997</v>
          </cell>
          <cell r="D5">
            <v>21.5</v>
          </cell>
          <cell r="E5">
            <v>78.75</v>
          </cell>
          <cell r="F5">
            <v>100</v>
          </cell>
          <cell r="G5">
            <v>53</v>
          </cell>
          <cell r="H5">
            <v>11.16</v>
          </cell>
          <cell r="J5">
            <v>32.4</v>
          </cell>
          <cell r="K5">
            <v>1.4</v>
          </cell>
        </row>
        <row r="6">
          <cell r="B6">
            <v>25.820833333333336</v>
          </cell>
          <cell r="C6">
            <v>32.1</v>
          </cell>
          <cell r="D6">
            <v>21.7</v>
          </cell>
          <cell r="E6">
            <v>75.470588235294116</v>
          </cell>
          <cell r="F6">
            <v>100</v>
          </cell>
          <cell r="G6">
            <v>52</v>
          </cell>
          <cell r="H6">
            <v>12.96</v>
          </cell>
          <cell r="J6">
            <v>25.56</v>
          </cell>
          <cell r="K6">
            <v>4.1999999999999993</v>
          </cell>
        </row>
        <row r="7">
          <cell r="B7">
            <v>27.412499999999998</v>
          </cell>
          <cell r="C7">
            <v>33.700000000000003</v>
          </cell>
          <cell r="D7">
            <v>21.5</v>
          </cell>
          <cell r="E7">
            <v>65.733333333333334</v>
          </cell>
          <cell r="F7">
            <v>100</v>
          </cell>
          <cell r="G7">
            <v>49</v>
          </cell>
          <cell r="H7">
            <v>8.2799999999999994</v>
          </cell>
          <cell r="J7">
            <v>21.240000000000002</v>
          </cell>
          <cell r="K7">
            <v>0</v>
          </cell>
        </row>
        <row r="8">
          <cell r="B8">
            <v>27.587500000000002</v>
          </cell>
          <cell r="C8">
            <v>34.299999999999997</v>
          </cell>
          <cell r="D8">
            <v>22</v>
          </cell>
          <cell r="E8">
            <v>69.86363636363636</v>
          </cell>
          <cell r="F8">
            <v>100</v>
          </cell>
          <cell r="G8">
            <v>41</v>
          </cell>
          <cell r="H8">
            <v>13.32</v>
          </cell>
          <cell r="J8">
            <v>30.6</v>
          </cell>
          <cell r="K8">
            <v>0</v>
          </cell>
        </row>
        <row r="9">
          <cell r="B9">
            <v>27.904166666666669</v>
          </cell>
          <cell r="C9">
            <v>34.6</v>
          </cell>
          <cell r="D9">
            <v>21.6</v>
          </cell>
          <cell r="E9">
            <v>67.458333333333329</v>
          </cell>
          <cell r="F9">
            <v>100</v>
          </cell>
          <cell r="G9">
            <v>36</v>
          </cell>
          <cell r="H9">
            <v>11.16</v>
          </cell>
          <cell r="J9">
            <v>26.28</v>
          </cell>
          <cell r="K9">
            <v>0</v>
          </cell>
        </row>
        <row r="10">
          <cell r="B10">
            <v>28.075000000000003</v>
          </cell>
          <cell r="C10">
            <v>36</v>
          </cell>
          <cell r="D10">
            <v>21.6</v>
          </cell>
          <cell r="E10">
            <v>66.791666666666671</v>
          </cell>
          <cell r="F10">
            <v>96</v>
          </cell>
          <cell r="G10">
            <v>33</v>
          </cell>
          <cell r="H10">
            <v>13.32</v>
          </cell>
          <cell r="J10">
            <v>27.36</v>
          </cell>
          <cell r="K10">
            <v>0</v>
          </cell>
        </row>
        <row r="11">
          <cell r="B11">
            <v>29.733333333333334</v>
          </cell>
          <cell r="C11">
            <v>37.4</v>
          </cell>
          <cell r="D11">
            <v>22.6</v>
          </cell>
          <cell r="E11">
            <v>61</v>
          </cell>
          <cell r="F11">
            <v>89</v>
          </cell>
          <cell r="G11">
            <v>27</v>
          </cell>
          <cell r="H11">
            <v>14.4</v>
          </cell>
          <cell r="J11">
            <v>37.800000000000004</v>
          </cell>
          <cell r="K11">
            <v>0</v>
          </cell>
        </row>
        <row r="12">
          <cell r="B12">
            <v>29.579166666666662</v>
          </cell>
          <cell r="C12">
            <v>37.299999999999997</v>
          </cell>
          <cell r="D12">
            <v>22.5</v>
          </cell>
          <cell r="E12">
            <v>63.666666666666664</v>
          </cell>
          <cell r="F12">
            <v>95</v>
          </cell>
          <cell r="G12">
            <v>34</v>
          </cell>
          <cell r="H12">
            <v>10.08</v>
          </cell>
          <cell r="J12">
            <v>26.28</v>
          </cell>
          <cell r="K12">
            <v>0</v>
          </cell>
        </row>
        <row r="13">
          <cell r="B13">
            <v>31.016666666666676</v>
          </cell>
          <cell r="C13">
            <v>37.6</v>
          </cell>
          <cell r="D13">
            <v>24.1</v>
          </cell>
          <cell r="E13">
            <v>61.565217391304351</v>
          </cell>
          <cell r="F13">
            <v>100</v>
          </cell>
          <cell r="G13">
            <v>34</v>
          </cell>
          <cell r="H13">
            <v>10.8</v>
          </cell>
          <cell r="J13">
            <v>33.480000000000004</v>
          </cell>
          <cell r="K13">
            <v>0</v>
          </cell>
        </row>
        <row r="14">
          <cell r="B14">
            <v>27.304166666666674</v>
          </cell>
          <cell r="C14">
            <v>34.9</v>
          </cell>
          <cell r="D14">
            <v>21.3</v>
          </cell>
          <cell r="E14">
            <v>71.904761904761898</v>
          </cell>
          <cell r="F14">
            <v>100</v>
          </cell>
          <cell r="G14">
            <v>45</v>
          </cell>
          <cell r="H14">
            <v>34.200000000000003</v>
          </cell>
          <cell r="J14">
            <v>78.84</v>
          </cell>
          <cell r="K14">
            <v>40.4</v>
          </cell>
        </row>
        <row r="15">
          <cell r="B15">
            <v>27.75</v>
          </cell>
          <cell r="C15">
            <v>32.799999999999997</v>
          </cell>
          <cell r="D15">
            <v>23.8</v>
          </cell>
          <cell r="E15">
            <v>77.454545454545453</v>
          </cell>
          <cell r="F15">
            <v>100</v>
          </cell>
          <cell r="G15">
            <v>60</v>
          </cell>
          <cell r="H15">
            <v>12.6</v>
          </cell>
          <cell r="J15">
            <v>31.319999999999997</v>
          </cell>
          <cell r="K15">
            <v>0</v>
          </cell>
        </row>
        <row r="16">
          <cell r="B16">
            <v>26.612500000000001</v>
          </cell>
          <cell r="C16">
            <v>33.1</v>
          </cell>
          <cell r="D16">
            <v>22</v>
          </cell>
          <cell r="E16">
            <v>77.349999999999994</v>
          </cell>
          <cell r="F16">
            <v>100</v>
          </cell>
          <cell r="G16">
            <v>52</v>
          </cell>
          <cell r="H16">
            <v>14.04</v>
          </cell>
          <cell r="J16">
            <v>36.36</v>
          </cell>
          <cell r="K16">
            <v>0</v>
          </cell>
        </row>
        <row r="17">
          <cell r="B17">
            <v>26.958333333333332</v>
          </cell>
          <cell r="C17">
            <v>32.299999999999997</v>
          </cell>
          <cell r="D17">
            <v>23.3</v>
          </cell>
          <cell r="E17">
            <v>72.857142857142861</v>
          </cell>
          <cell r="F17">
            <v>100</v>
          </cell>
          <cell r="G17">
            <v>55</v>
          </cell>
          <cell r="H17">
            <v>18</v>
          </cell>
          <cell r="J17">
            <v>37.080000000000005</v>
          </cell>
          <cell r="K17">
            <v>0</v>
          </cell>
        </row>
        <row r="18">
          <cell r="B18">
            <v>28.108333333333338</v>
          </cell>
          <cell r="C18">
            <v>34.200000000000003</v>
          </cell>
          <cell r="D18">
            <v>23.8</v>
          </cell>
          <cell r="E18">
            <v>75.2</v>
          </cell>
          <cell r="F18">
            <v>99</v>
          </cell>
          <cell r="G18">
            <v>50</v>
          </cell>
          <cell r="H18">
            <v>15.120000000000001</v>
          </cell>
          <cell r="J18">
            <v>41.04</v>
          </cell>
          <cell r="K18">
            <v>0</v>
          </cell>
        </row>
        <row r="19">
          <cell r="B19">
            <v>26.141666666666669</v>
          </cell>
          <cell r="C19">
            <v>31.8</v>
          </cell>
          <cell r="D19">
            <v>23.4</v>
          </cell>
          <cell r="E19">
            <v>79.615384615384613</v>
          </cell>
          <cell r="F19">
            <v>100</v>
          </cell>
          <cell r="G19">
            <v>62</v>
          </cell>
          <cell r="H19">
            <v>17.28</v>
          </cell>
          <cell r="J19">
            <v>34.56</v>
          </cell>
          <cell r="K19">
            <v>8.6</v>
          </cell>
        </row>
        <row r="20">
          <cell r="B20">
            <v>27.362499999999997</v>
          </cell>
          <cell r="C20">
            <v>34.6</v>
          </cell>
          <cell r="D20">
            <v>22.9</v>
          </cell>
          <cell r="E20">
            <v>66.84615384615384</v>
          </cell>
          <cell r="F20">
            <v>100</v>
          </cell>
          <cell r="G20">
            <v>49</v>
          </cell>
          <cell r="H20">
            <v>13.32</v>
          </cell>
          <cell r="J20">
            <v>37.440000000000005</v>
          </cell>
          <cell r="K20">
            <v>0.2</v>
          </cell>
        </row>
        <row r="21">
          <cell r="B21">
            <v>28.4375</v>
          </cell>
          <cell r="C21">
            <v>35.700000000000003</v>
          </cell>
          <cell r="D21">
            <v>24.2</v>
          </cell>
          <cell r="E21">
            <v>74.904761904761898</v>
          </cell>
          <cell r="F21">
            <v>100</v>
          </cell>
          <cell r="G21">
            <v>47</v>
          </cell>
          <cell r="H21">
            <v>13.32</v>
          </cell>
          <cell r="J21">
            <v>43.56</v>
          </cell>
          <cell r="K21">
            <v>22.8</v>
          </cell>
        </row>
        <row r="22">
          <cell r="B22">
            <v>28.654166666666672</v>
          </cell>
          <cell r="C22">
            <v>35.6</v>
          </cell>
          <cell r="D22">
            <v>24.5</v>
          </cell>
          <cell r="E22">
            <v>62.928571428571431</v>
          </cell>
          <cell r="F22">
            <v>86</v>
          </cell>
          <cell r="G22">
            <v>43</v>
          </cell>
          <cell r="H22">
            <v>18</v>
          </cell>
          <cell r="J22">
            <v>41.04</v>
          </cell>
          <cell r="K22">
            <v>0</v>
          </cell>
        </row>
        <row r="23">
          <cell r="B23">
            <v>26.912500000000005</v>
          </cell>
          <cell r="C23">
            <v>29.5</v>
          </cell>
          <cell r="D23">
            <v>24.9</v>
          </cell>
          <cell r="E23">
            <v>86.38095238095238</v>
          </cell>
          <cell r="F23">
            <v>100</v>
          </cell>
          <cell r="G23">
            <v>69</v>
          </cell>
          <cell r="H23">
            <v>17.28</v>
          </cell>
          <cell r="J23">
            <v>43.92</v>
          </cell>
          <cell r="K23">
            <v>5.3999999999999995</v>
          </cell>
        </row>
        <row r="24">
          <cell r="B24">
            <v>25.504166666666663</v>
          </cell>
          <cell r="C24">
            <v>29.4</v>
          </cell>
          <cell r="D24">
            <v>22.4</v>
          </cell>
          <cell r="E24">
            <v>82.2</v>
          </cell>
          <cell r="F24">
            <v>100</v>
          </cell>
          <cell r="G24">
            <v>66</v>
          </cell>
          <cell r="H24">
            <v>20.88</v>
          </cell>
          <cell r="J24">
            <v>39.24</v>
          </cell>
          <cell r="K24">
            <v>0.6</v>
          </cell>
        </row>
        <row r="25">
          <cell r="B25">
            <v>25.204166666666662</v>
          </cell>
          <cell r="C25">
            <v>31.4</v>
          </cell>
          <cell r="D25">
            <v>21.7</v>
          </cell>
          <cell r="E25">
            <v>76.916666666666671</v>
          </cell>
          <cell r="F25">
            <v>100</v>
          </cell>
          <cell r="G25">
            <v>61</v>
          </cell>
          <cell r="H25">
            <v>16.559999999999999</v>
          </cell>
          <cell r="J25">
            <v>39.96</v>
          </cell>
          <cell r="K25">
            <v>0</v>
          </cell>
        </row>
        <row r="26">
          <cell r="B26">
            <v>23.520833333333329</v>
          </cell>
          <cell r="C26">
            <v>27.3</v>
          </cell>
          <cell r="D26">
            <v>20.399999999999999</v>
          </cell>
          <cell r="E26">
            <v>92.615384615384613</v>
          </cell>
          <cell r="F26">
            <v>100</v>
          </cell>
          <cell r="G26">
            <v>69</v>
          </cell>
          <cell r="H26">
            <v>18</v>
          </cell>
          <cell r="J26">
            <v>39.24</v>
          </cell>
          <cell r="K26">
            <v>24.599999999999998</v>
          </cell>
        </row>
        <row r="27">
          <cell r="B27">
            <v>22.008333333333336</v>
          </cell>
          <cell r="C27">
            <v>25.7</v>
          </cell>
          <cell r="D27">
            <v>19.8</v>
          </cell>
          <cell r="E27">
            <v>80.727272727272734</v>
          </cell>
          <cell r="F27">
            <v>100</v>
          </cell>
          <cell r="G27">
            <v>71</v>
          </cell>
          <cell r="H27">
            <v>16.2</v>
          </cell>
          <cell r="J27">
            <v>33.480000000000004</v>
          </cell>
          <cell r="K27">
            <v>0.2</v>
          </cell>
        </row>
        <row r="28">
          <cell r="B28">
            <v>23.375000000000004</v>
          </cell>
          <cell r="C28">
            <v>28.8</v>
          </cell>
          <cell r="D28">
            <v>19.5</v>
          </cell>
          <cell r="E28">
            <v>63.92307692307692</v>
          </cell>
          <cell r="F28">
            <v>100</v>
          </cell>
          <cell r="G28">
            <v>52</v>
          </cell>
          <cell r="H28">
            <v>11.879999999999999</v>
          </cell>
          <cell r="J28">
            <v>25.56</v>
          </cell>
          <cell r="K28">
            <v>0</v>
          </cell>
        </row>
        <row r="29">
          <cell r="B29">
            <v>22.929166666666664</v>
          </cell>
          <cell r="C29">
            <v>29</v>
          </cell>
          <cell r="D29">
            <v>17.899999999999999</v>
          </cell>
          <cell r="E29">
            <v>72.590909090909093</v>
          </cell>
          <cell r="F29">
            <v>100</v>
          </cell>
          <cell r="G29">
            <v>42</v>
          </cell>
          <cell r="H29">
            <v>20.16</v>
          </cell>
          <cell r="J29">
            <v>39.6</v>
          </cell>
          <cell r="K29">
            <v>0</v>
          </cell>
        </row>
        <row r="30">
          <cell r="B30">
            <v>22.229166666666668</v>
          </cell>
          <cell r="C30">
            <v>28.5</v>
          </cell>
          <cell r="D30">
            <v>16.8</v>
          </cell>
          <cell r="E30">
            <v>70.913043478260875</v>
          </cell>
          <cell r="F30">
            <v>100</v>
          </cell>
          <cell r="G30">
            <v>43</v>
          </cell>
          <cell r="H30">
            <v>14.04</v>
          </cell>
          <cell r="J30">
            <v>24.840000000000003</v>
          </cell>
          <cell r="K30">
            <v>0</v>
          </cell>
        </row>
        <row r="31">
          <cell r="B31">
            <v>23.216666666666669</v>
          </cell>
          <cell r="C31">
            <v>30.4</v>
          </cell>
          <cell r="D31">
            <v>16.7</v>
          </cell>
          <cell r="E31">
            <v>67.608695652173907</v>
          </cell>
          <cell r="F31">
            <v>100</v>
          </cell>
          <cell r="G31">
            <v>33</v>
          </cell>
          <cell r="H31">
            <v>20.52</v>
          </cell>
          <cell r="J31">
            <v>49.680000000000007</v>
          </cell>
          <cell r="K31">
            <v>26</v>
          </cell>
        </row>
        <row r="32">
          <cell r="B32">
            <v>23.979166666666668</v>
          </cell>
          <cell r="C32">
            <v>32.6</v>
          </cell>
          <cell r="D32">
            <v>17.2</v>
          </cell>
          <cell r="E32">
            <v>66.761904761904759</v>
          </cell>
          <cell r="F32">
            <v>100</v>
          </cell>
          <cell r="G32">
            <v>29</v>
          </cell>
          <cell r="H32">
            <v>10.44</v>
          </cell>
          <cell r="J32">
            <v>56.519999999999996</v>
          </cell>
          <cell r="K32">
            <v>24.2</v>
          </cell>
        </row>
        <row r="33">
          <cell r="B33">
            <v>26.008333333333329</v>
          </cell>
          <cell r="C33">
            <v>34.4</v>
          </cell>
          <cell r="D33">
            <v>19.5</v>
          </cell>
          <cell r="E33">
            <v>65.173913043478265</v>
          </cell>
          <cell r="F33">
            <v>100</v>
          </cell>
          <cell r="G33">
            <v>29</v>
          </cell>
          <cell r="H33">
            <v>8.64</v>
          </cell>
          <cell r="J33">
            <v>23.759999999999998</v>
          </cell>
          <cell r="K33">
            <v>0</v>
          </cell>
        </row>
        <row r="34">
          <cell r="B34">
            <v>27.079166666666666</v>
          </cell>
          <cell r="C34">
            <v>35.1</v>
          </cell>
          <cell r="D34">
            <v>18.3</v>
          </cell>
          <cell r="E34">
            <v>53.857142857142854</v>
          </cell>
          <cell r="F34">
            <v>100</v>
          </cell>
          <cell r="G34">
            <v>28</v>
          </cell>
          <cell r="H34">
            <v>12.96</v>
          </cell>
          <cell r="J34">
            <v>30.6</v>
          </cell>
          <cell r="K34">
            <v>0</v>
          </cell>
        </row>
        <row r="35">
          <cell r="B35">
            <v>26.625</v>
          </cell>
          <cell r="C35">
            <v>35</v>
          </cell>
          <cell r="D35">
            <v>20.100000000000001</v>
          </cell>
          <cell r="E35">
            <v>63.25</v>
          </cell>
          <cell r="F35">
            <v>90</v>
          </cell>
          <cell r="G35">
            <v>33</v>
          </cell>
          <cell r="H35">
            <v>20.88</v>
          </cell>
          <cell r="J35">
            <v>38.880000000000003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27.466666666666658</v>
          </cell>
          <cell r="C5">
            <v>34.4</v>
          </cell>
          <cell r="D5">
            <v>23.4</v>
          </cell>
          <cell r="E5">
            <v>70.958333333333329</v>
          </cell>
          <cell r="F5">
            <v>89</v>
          </cell>
          <cell r="G5">
            <v>42</v>
          </cell>
          <cell r="H5">
            <v>12.96</v>
          </cell>
          <cell r="J5">
            <v>32.76</v>
          </cell>
          <cell r="K5">
            <v>11.6</v>
          </cell>
        </row>
        <row r="6">
          <cell r="B6">
            <v>25.570833333333336</v>
          </cell>
          <cell r="C6">
            <v>30.8</v>
          </cell>
          <cell r="D6">
            <v>22.2</v>
          </cell>
          <cell r="E6">
            <v>78.25</v>
          </cell>
          <cell r="F6">
            <v>93</v>
          </cell>
          <cell r="G6">
            <v>56</v>
          </cell>
          <cell r="H6">
            <v>18.720000000000002</v>
          </cell>
          <cell r="J6">
            <v>38.519999999999996</v>
          </cell>
          <cell r="K6">
            <v>3.4</v>
          </cell>
        </row>
        <row r="7">
          <cell r="B7">
            <v>28.179166666666671</v>
          </cell>
          <cell r="C7">
            <v>34.6</v>
          </cell>
          <cell r="D7">
            <v>23.4</v>
          </cell>
          <cell r="E7">
            <v>71.916666666666671</v>
          </cell>
          <cell r="F7">
            <v>95</v>
          </cell>
          <cell r="G7">
            <v>43</v>
          </cell>
          <cell r="H7">
            <v>12.24</v>
          </cell>
          <cell r="J7">
            <v>23.400000000000002</v>
          </cell>
          <cell r="K7">
            <v>0</v>
          </cell>
        </row>
        <row r="8">
          <cell r="B8">
            <v>28.891666666666669</v>
          </cell>
          <cell r="C8">
            <v>34.5</v>
          </cell>
          <cell r="D8">
            <v>24.3</v>
          </cell>
          <cell r="E8">
            <v>65.458333333333329</v>
          </cell>
          <cell r="F8">
            <v>82</v>
          </cell>
          <cell r="G8">
            <v>44</v>
          </cell>
          <cell r="H8">
            <v>14.4</v>
          </cell>
          <cell r="J8">
            <v>47.88</v>
          </cell>
          <cell r="K8">
            <v>6.4</v>
          </cell>
        </row>
        <row r="9">
          <cell r="B9">
            <v>28.533333333333331</v>
          </cell>
          <cell r="C9">
            <v>35.700000000000003</v>
          </cell>
          <cell r="D9">
            <v>22.6</v>
          </cell>
          <cell r="E9">
            <v>65.958333333333329</v>
          </cell>
          <cell r="F9">
            <v>91</v>
          </cell>
          <cell r="G9">
            <v>31</v>
          </cell>
          <cell r="H9">
            <v>10.44</v>
          </cell>
          <cell r="J9">
            <v>25.92</v>
          </cell>
          <cell r="K9">
            <v>0</v>
          </cell>
        </row>
        <row r="10">
          <cell r="B10">
            <v>29.662500000000005</v>
          </cell>
          <cell r="C10">
            <v>36.6</v>
          </cell>
          <cell r="D10">
            <v>23.5</v>
          </cell>
          <cell r="E10">
            <v>58.583333333333336</v>
          </cell>
          <cell r="F10">
            <v>83</v>
          </cell>
          <cell r="G10">
            <v>25</v>
          </cell>
          <cell r="H10">
            <v>11.16</v>
          </cell>
          <cell r="J10">
            <v>34.200000000000003</v>
          </cell>
          <cell r="K10">
            <v>0</v>
          </cell>
        </row>
        <row r="11">
          <cell r="B11">
            <v>29.837500000000006</v>
          </cell>
          <cell r="C11">
            <v>37.799999999999997</v>
          </cell>
          <cell r="D11">
            <v>22</v>
          </cell>
          <cell r="E11">
            <v>56.083333333333336</v>
          </cell>
          <cell r="F11">
            <v>91</v>
          </cell>
          <cell r="G11">
            <v>29</v>
          </cell>
          <cell r="H11">
            <v>12.96</v>
          </cell>
          <cell r="J11">
            <v>50.76</v>
          </cell>
          <cell r="K11">
            <v>27.599999999999998</v>
          </cell>
        </row>
        <row r="12">
          <cell r="B12">
            <v>29.36666666666666</v>
          </cell>
          <cell r="C12">
            <v>37.200000000000003</v>
          </cell>
          <cell r="D12">
            <v>23.3</v>
          </cell>
          <cell r="E12">
            <v>62.791666666666664</v>
          </cell>
          <cell r="F12">
            <v>84</v>
          </cell>
          <cell r="G12">
            <v>33</v>
          </cell>
          <cell r="H12">
            <v>14.4</v>
          </cell>
          <cell r="J12">
            <v>25.2</v>
          </cell>
          <cell r="K12">
            <v>0</v>
          </cell>
        </row>
        <row r="13">
          <cell r="B13">
            <v>30.55217391304349</v>
          </cell>
          <cell r="C13">
            <v>37.299999999999997</v>
          </cell>
          <cell r="D13">
            <v>25.4</v>
          </cell>
          <cell r="E13">
            <v>61.652173913043477</v>
          </cell>
          <cell r="F13">
            <v>85</v>
          </cell>
          <cell r="G13">
            <v>33</v>
          </cell>
          <cell r="H13">
            <v>13.68</v>
          </cell>
          <cell r="J13">
            <v>39.6</v>
          </cell>
          <cell r="K13">
            <v>0</v>
          </cell>
        </row>
        <row r="14">
          <cell r="B14">
            <v>27.562499999999996</v>
          </cell>
          <cell r="C14">
            <v>35.4</v>
          </cell>
          <cell r="D14">
            <v>21.5</v>
          </cell>
          <cell r="E14">
            <v>68.041666666666671</v>
          </cell>
          <cell r="F14">
            <v>91</v>
          </cell>
          <cell r="G14">
            <v>41</v>
          </cell>
          <cell r="H14">
            <v>33.119999999999997</v>
          </cell>
          <cell r="J14">
            <v>65.88000000000001</v>
          </cell>
          <cell r="K14">
            <v>21.400000000000002</v>
          </cell>
        </row>
        <row r="15">
          <cell r="B15">
            <v>27.441666666666663</v>
          </cell>
          <cell r="C15">
            <v>34.200000000000003</v>
          </cell>
          <cell r="D15">
            <v>23.1</v>
          </cell>
          <cell r="E15">
            <v>74.916666666666671</v>
          </cell>
          <cell r="F15">
            <v>95</v>
          </cell>
          <cell r="G15">
            <v>48</v>
          </cell>
          <cell r="H15">
            <v>21.6</v>
          </cell>
          <cell r="J15">
            <v>36.72</v>
          </cell>
          <cell r="K15">
            <v>41</v>
          </cell>
        </row>
        <row r="16">
          <cell r="B16">
            <v>26.858333333333331</v>
          </cell>
          <cell r="C16">
            <v>34.200000000000003</v>
          </cell>
          <cell r="D16">
            <v>22.9</v>
          </cell>
          <cell r="E16">
            <v>79.25</v>
          </cell>
          <cell r="F16">
            <v>96</v>
          </cell>
          <cell r="G16">
            <v>47</v>
          </cell>
          <cell r="H16">
            <v>12.96</v>
          </cell>
          <cell r="J16">
            <v>35.64</v>
          </cell>
          <cell r="K16">
            <v>14.200000000000001</v>
          </cell>
        </row>
        <row r="17">
          <cell r="B17">
            <v>27.349999999999998</v>
          </cell>
          <cell r="C17">
            <v>33.4</v>
          </cell>
          <cell r="D17">
            <v>23.4</v>
          </cell>
          <cell r="E17">
            <v>77.166666666666671</v>
          </cell>
          <cell r="F17">
            <v>92</v>
          </cell>
          <cell r="G17">
            <v>50</v>
          </cell>
          <cell r="H17">
            <v>12.24</v>
          </cell>
          <cell r="J17">
            <v>25.92</v>
          </cell>
          <cell r="K17">
            <v>0.2</v>
          </cell>
        </row>
        <row r="18">
          <cell r="B18">
            <v>27.770833333333332</v>
          </cell>
          <cell r="C18">
            <v>32.9</v>
          </cell>
          <cell r="D18">
            <v>23.9</v>
          </cell>
          <cell r="E18">
            <v>77.75</v>
          </cell>
          <cell r="F18">
            <v>93</v>
          </cell>
          <cell r="G18">
            <v>52</v>
          </cell>
          <cell r="H18">
            <v>15.48</v>
          </cell>
          <cell r="J18">
            <v>45.36</v>
          </cell>
          <cell r="K18">
            <v>4.4000000000000004</v>
          </cell>
        </row>
        <row r="19">
          <cell r="B19">
            <v>26.787499999999998</v>
          </cell>
          <cell r="C19">
            <v>30.2</v>
          </cell>
          <cell r="D19">
            <v>24.3</v>
          </cell>
          <cell r="E19">
            <v>79.083333333333329</v>
          </cell>
          <cell r="F19">
            <v>90</v>
          </cell>
          <cell r="G19">
            <v>63</v>
          </cell>
          <cell r="H19">
            <v>20.52</v>
          </cell>
          <cell r="J19">
            <v>34.200000000000003</v>
          </cell>
          <cell r="K19">
            <v>0.2</v>
          </cell>
        </row>
        <row r="20">
          <cell r="B20">
            <v>28.591666666666665</v>
          </cell>
          <cell r="C20">
            <v>34.299999999999997</v>
          </cell>
          <cell r="D20">
            <v>24.2</v>
          </cell>
          <cell r="E20">
            <v>70.583333333333329</v>
          </cell>
          <cell r="F20">
            <v>91</v>
          </cell>
          <cell r="G20">
            <v>45</v>
          </cell>
          <cell r="H20">
            <v>16.920000000000002</v>
          </cell>
          <cell r="J20">
            <v>36.72</v>
          </cell>
          <cell r="K20">
            <v>0.2</v>
          </cell>
        </row>
        <row r="21">
          <cell r="B21">
            <v>28.608333333333334</v>
          </cell>
          <cell r="C21">
            <v>33.4</v>
          </cell>
          <cell r="D21">
            <v>25.9</v>
          </cell>
          <cell r="E21">
            <v>69.041666666666671</v>
          </cell>
          <cell r="F21">
            <v>81</v>
          </cell>
          <cell r="G21">
            <v>49</v>
          </cell>
          <cell r="H21">
            <v>16.559999999999999</v>
          </cell>
          <cell r="J21">
            <v>36.72</v>
          </cell>
          <cell r="K21">
            <v>0.4</v>
          </cell>
        </row>
        <row r="22">
          <cell r="B22">
            <v>30.195833333333336</v>
          </cell>
          <cell r="C22">
            <v>36.1</v>
          </cell>
          <cell r="D22">
            <v>25.2</v>
          </cell>
          <cell r="E22">
            <v>64.625</v>
          </cell>
          <cell r="F22">
            <v>86</v>
          </cell>
          <cell r="G22">
            <v>39</v>
          </cell>
          <cell r="H22">
            <v>21.96</v>
          </cell>
          <cell r="J22">
            <v>39.96</v>
          </cell>
          <cell r="K22">
            <v>0</v>
          </cell>
        </row>
        <row r="23">
          <cell r="B23">
            <v>29.55</v>
          </cell>
          <cell r="C23">
            <v>36.1</v>
          </cell>
          <cell r="D23">
            <v>26.4</v>
          </cell>
          <cell r="E23">
            <v>63.875</v>
          </cell>
          <cell r="F23">
            <v>78</v>
          </cell>
          <cell r="G23">
            <v>38</v>
          </cell>
          <cell r="H23">
            <v>24.12</v>
          </cell>
          <cell r="J23">
            <v>45.72</v>
          </cell>
          <cell r="K23">
            <v>0</v>
          </cell>
        </row>
        <row r="24">
          <cell r="B24">
            <v>25.958333333333332</v>
          </cell>
          <cell r="C24">
            <v>29.9</v>
          </cell>
          <cell r="D24">
            <v>22.5</v>
          </cell>
          <cell r="E24">
            <v>79.875</v>
          </cell>
          <cell r="F24">
            <v>95</v>
          </cell>
          <cell r="G24">
            <v>63</v>
          </cell>
          <cell r="H24">
            <v>19.8</v>
          </cell>
          <cell r="J24">
            <v>38.880000000000003</v>
          </cell>
          <cell r="K24">
            <v>6</v>
          </cell>
        </row>
        <row r="25">
          <cell r="B25">
            <v>26.2</v>
          </cell>
          <cell r="C25">
            <v>32.799999999999997</v>
          </cell>
          <cell r="D25">
            <v>22.6</v>
          </cell>
          <cell r="E25">
            <v>80.708333333333329</v>
          </cell>
          <cell r="F25">
            <v>97</v>
          </cell>
          <cell r="G25">
            <v>56</v>
          </cell>
          <cell r="H25">
            <v>20.88</v>
          </cell>
          <cell r="J25">
            <v>39.24</v>
          </cell>
          <cell r="K25">
            <v>5.6</v>
          </cell>
        </row>
        <row r="26">
          <cell r="B26">
            <v>24.466666666666669</v>
          </cell>
          <cell r="C26">
            <v>27.3</v>
          </cell>
          <cell r="D26">
            <v>22.3</v>
          </cell>
          <cell r="E26">
            <v>83.875</v>
          </cell>
          <cell r="F26">
            <v>95</v>
          </cell>
          <cell r="G26">
            <v>68</v>
          </cell>
          <cell r="H26">
            <v>15.840000000000002</v>
          </cell>
          <cell r="J26">
            <v>26.28</v>
          </cell>
          <cell r="K26">
            <v>18.600000000000001</v>
          </cell>
        </row>
        <row r="27">
          <cell r="B27">
            <v>22.262500000000006</v>
          </cell>
          <cell r="C27">
            <v>25.7</v>
          </cell>
          <cell r="D27">
            <v>20.7</v>
          </cell>
          <cell r="E27">
            <v>90.958333333333329</v>
          </cell>
          <cell r="F27">
            <v>97</v>
          </cell>
          <cell r="G27">
            <v>75</v>
          </cell>
          <cell r="H27">
            <v>16.920000000000002</v>
          </cell>
          <cell r="J27">
            <v>28.44</v>
          </cell>
          <cell r="K27">
            <v>11.4</v>
          </cell>
        </row>
        <row r="28">
          <cell r="B28">
            <v>23.224999999999998</v>
          </cell>
          <cell r="C28">
            <v>27.8</v>
          </cell>
          <cell r="D28">
            <v>20.2</v>
          </cell>
          <cell r="E28">
            <v>75.833333333333329</v>
          </cell>
          <cell r="F28">
            <v>93</v>
          </cell>
          <cell r="G28">
            <v>52</v>
          </cell>
          <cell r="H28">
            <v>11.520000000000001</v>
          </cell>
          <cell r="J28">
            <v>27</v>
          </cell>
          <cell r="K28">
            <v>0</v>
          </cell>
        </row>
        <row r="29">
          <cell r="B29">
            <v>24.466666666666669</v>
          </cell>
          <cell r="C29">
            <v>30.2</v>
          </cell>
          <cell r="D29">
            <v>18.7</v>
          </cell>
          <cell r="E29">
            <v>65.625</v>
          </cell>
          <cell r="F29">
            <v>87</v>
          </cell>
          <cell r="G29">
            <v>39</v>
          </cell>
          <cell r="H29">
            <v>14.76</v>
          </cell>
          <cell r="J29">
            <v>27</v>
          </cell>
          <cell r="K29">
            <v>0</v>
          </cell>
        </row>
        <row r="30">
          <cell r="B30">
            <v>23.654166666666669</v>
          </cell>
          <cell r="C30">
            <v>29.6</v>
          </cell>
          <cell r="D30">
            <v>18.3</v>
          </cell>
          <cell r="E30">
            <v>65.291666666666671</v>
          </cell>
          <cell r="F30">
            <v>90</v>
          </cell>
          <cell r="G30">
            <v>40</v>
          </cell>
          <cell r="H30">
            <v>14.04</v>
          </cell>
          <cell r="J30">
            <v>31.680000000000003</v>
          </cell>
          <cell r="K30">
            <v>0</v>
          </cell>
        </row>
        <row r="31">
          <cell r="B31">
            <v>24.708333333333329</v>
          </cell>
          <cell r="C31">
            <v>31</v>
          </cell>
          <cell r="D31">
            <v>19.100000000000001</v>
          </cell>
          <cell r="E31">
            <v>60.208333333333336</v>
          </cell>
          <cell r="F31">
            <v>85</v>
          </cell>
          <cell r="G31">
            <v>32</v>
          </cell>
          <cell r="H31">
            <v>12.6</v>
          </cell>
          <cell r="J31">
            <v>26.64</v>
          </cell>
          <cell r="K31">
            <v>0</v>
          </cell>
        </row>
        <row r="32">
          <cell r="B32">
            <v>26.854166666666671</v>
          </cell>
          <cell r="C32">
            <v>33.799999999999997</v>
          </cell>
          <cell r="D32">
            <v>20.9</v>
          </cell>
          <cell r="E32">
            <v>53.458333333333336</v>
          </cell>
          <cell r="F32">
            <v>78</v>
          </cell>
          <cell r="G32">
            <v>24</v>
          </cell>
          <cell r="H32">
            <v>13.32</v>
          </cell>
          <cell r="J32">
            <v>30.6</v>
          </cell>
          <cell r="K32">
            <v>0</v>
          </cell>
        </row>
        <row r="33">
          <cell r="B33">
            <v>27.879166666666659</v>
          </cell>
          <cell r="C33">
            <v>35.299999999999997</v>
          </cell>
          <cell r="D33">
            <v>21</v>
          </cell>
          <cell r="E33">
            <v>54.083333333333336</v>
          </cell>
          <cell r="F33">
            <v>84</v>
          </cell>
          <cell r="G33">
            <v>24</v>
          </cell>
          <cell r="H33">
            <v>16.559999999999999</v>
          </cell>
          <cell r="J33">
            <v>35.64</v>
          </cell>
          <cell r="K33">
            <v>0</v>
          </cell>
        </row>
        <row r="34">
          <cell r="B34">
            <v>29.920833333333331</v>
          </cell>
          <cell r="C34">
            <v>36.6</v>
          </cell>
          <cell r="D34">
            <v>22.2</v>
          </cell>
          <cell r="E34">
            <v>42.375</v>
          </cell>
          <cell r="F34">
            <v>72</v>
          </cell>
          <cell r="G34">
            <v>23</v>
          </cell>
          <cell r="H34">
            <v>12.96</v>
          </cell>
          <cell r="J34">
            <v>35.64</v>
          </cell>
          <cell r="K34">
            <v>0</v>
          </cell>
        </row>
        <row r="35">
          <cell r="B35">
            <v>27.183333333333334</v>
          </cell>
          <cell r="C35">
            <v>35.9</v>
          </cell>
          <cell r="D35">
            <v>22.2</v>
          </cell>
          <cell r="E35">
            <v>59.958333333333336</v>
          </cell>
          <cell r="F35">
            <v>82</v>
          </cell>
          <cell r="G35">
            <v>28</v>
          </cell>
          <cell r="H35">
            <v>18</v>
          </cell>
          <cell r="J35">
            <v>57.6</v>
          </cell>
          <cell r="K35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26.849999999999998</v>
          </cell>
          <cell r="C5">
            <v>31.8</v>
          </cell>
          <cell r="D5">
            <v>23.5</v>
          </cell>
          <cell r="E5">
            <v>72.944444444444443</v>
          </cell>
          <cell r="F5">
            <v>92</v>
          </cell>
          <cell r="G5">
            <v>52</v>
          </cell>
          <cell r="H5">
            <v>11.879999999999999</v>
          </cell>
          <cell r="J5">
            <v>29.16</v>
          </cell>
          <cell r="K5">
            <v>0.4</v>
          </cell>
        </row>
        <row r="6">
          <cell r="B6">
            <v>26.516666666666666</v>
          </cell>
          <cell r="C6">
            <v>34.1</v>
          </cell>
          <cell r="D6">
            <v>23.4</v>
          </cell>
          <cell r="E6">
            <v>79.727272727272734</v>
          </cell>
          <cell r="F6">
            <v>99</v>
          </cell>
          <cell r="G6">
            <v>44</v>
          </cell>
          <cell r="H6">
            <v>19.440000000000001</v>
          </cell>
          <cell r="J6">
            <v>36.72</v>
          </cell>
          <cell r="K6">
            <v>4.4000000000000004</v>
          </cell>
        </row>
        <row r="7">
          <cell r="B7">
            <v>27.783333333333335</v>
          </cell>
          <cell r="C7">
            <v>34.700000000000003</v>
          </cell>
          <cell r="D7">
            <v>24.2</v>
          </cell>
          <cell r="E7">
            <v>63.230769230769234</v>
          </cell>
          <cell r="F7">
            <v>85</v>
          </cell>
          <cell r="G7">
            <v>43</v>
          </cell>
          <cell r="H7">
            <v>10.08</v>
          </cell>
          <cell r="J7">
            <v>27.36</v>
          </cell>
          <cell r="K7">
            <v>2.6</v>
          </cell>
        </row>
        <row r="8">
          <cell r="B8">
            <v>27.429166666666671</v>
          </cell>
          <cell r="C8">
            <v>35.200000000000003</v>
          </cell>
          <cell r="D8">
            <v>22.9</v>
          </cell>
          <cell r="E8">
            <v>66.150000000000006</v>
          </cell>
          <cell r="F8">
            <v>89</v>
          </cell>
          <cell r="G8">
            <v>41</v>
          </cell>
          <cell r="H8">
            <v>19.079999999999998</v>
          </cell>
          <cell r="J8">
            <v>38.519999999999996</v>
          </cell>
          <cell r="K8">
            <v>13.799999999999999</v>
          </cell>
        </row>
        <row r="9">
          <cell r="B9">
            <v>29.324999999999992</v>
          </cell>
          <cell r="C9">
            <v>37.4</v>
          </cell>
          <cell r="D9">
            <v>22.3</v>
          </cell>
          <cell r="E9">
            <v>49.764705882352942</v>
          </cell>
          <cell r="F9">
            <v>86</v>
          </cell>
          <cell r="G9">
            <v>21</v>
          </cell>
          <cell r="H9">
            <v>11.879999999999999</v>
          </cell>
          <cell r="J9">
            <v>28.44</v>
          </cell>
          <cell r="K9">
            <v>0</v>
          </cell>
        </row>
        <row r="10">
          <cell r="B10">
            <v>29.408333333333331</v>
          </cell>
          <cell r="C10">
            <v>37.299999999999997</v>
          </cell>
          <cell r="D10">
            <v>21.7</v>
          </cell>
          <cell r="E10">
            <v>56.041666666666664</v>
          </cell>
          <cell r="F10">
            <v>92</v>
          </cell>
          <cell r="G10">
            <v>27</v>
          </cell>
          <cell r="H10">
            <v>10.8</v>
          </cell>
          <cell r="J10">
            <v>23.759999999999998</v>
          </cell>
          <cell r="K10">
            <v>0</v>
          </cell>
        </row>
        <row r="11">
          <cell r="B11">
            <v>30.641666666666662</v>
          </cell>
          <cell r="C11">
            <v>38</v>
          </cell>
          <cell r="D11">
            <v>23.1</v>
          </cell>
          <cell r="E11">
            <v>56.260869565217391</v>
          </cell>
          <cell r="F11">
            <v>90</v>
          </cell>
          <cell r="G11">
            <v>26</v>
          </cell>
          <cell r="H11">
            <v>13.68</v>
          </cell>
          <cell r="J11">
            <v>29.52</v>
          </cell>
          <cell r="K11">
            <v>0</v>
          </cell>
        </row>
        <row r="12">
          <cell r="B12">
            <v>31.520833333333329</v>
          </cell>
          <cell r="C12">
            <v>38.299999999999997</v>
          </cell>
          <cell r="D12">
            <v>24.7</v>
          </cell>
          <cell r="E12">
            <v>54.916666666666664</v>
          </cell>
          <cell r="F12">
            <v>86</v>
          </cell>
          <cell r="G12">
            <v>28</v>
          </cell>
          <cell r="H12">
            <v>12.24</v>
          </cell>
          <cell r="J12">
            <v>29.16</v>
          </cell>
          <cell r="K12">
            <v>0</v>
          </cell>
        </row>
        <row r="13">
          <cell r="B13">
            <v>32.387499999999996</v>
          </cell>
          <cell r="C13">
            <v>38.6</v>
          </cell>
          <cell r="D13">
            <v>27</v>
          </cell>
          <cell r="E13">
            <v>49.666666666666664</v>
          </cell>
          <cell r="F13">
            <v>70</v>
          </cell>
          <cell r="G13">
            <v>29</v>
          </cell>
          <cell r="H13">
            <v>13.68</v>
          </cell>
          <cell r="J13">
            <v>29.16</v>
          </cell>
          <cell r="K13">
            <v>0</v>
          </cell>
        </row>
        <row r="14">
          <cell r="B14">
            <v>30.912500000000005</v>
          </cell>
          <cell r="C14">
            <v>37.1</v>
          </cell>
          <cell r="D14">
            <v>24.7</v>
          </cell>
          <cell r="E14">
            <v>51.375</v>
          </cell>
          <cell r="F14">
            <v>72</v>
          </cell>
          <cell r="G14">
            <v>34</v>
          </cell>
          <cell r="H14">
            <v>17.28</v>
          </cell>
          <cell r="J14">
            <v>45</v>
          </cell>
          <cell r="K14">
            <v>0</v>
          </cell>
        </row>
        <row r="15">
          <cell r="B15">
            <v>29.424999999999997</v>
          </cell>
          <cell r="C15">
            <v>36.1</v>
          </cell>
          <cell r="D15">
            <v>26.7</v>
          </cell>
          <cell r="E15">
            <v>60.416666666666664</v>
          </cell>
          <cell r="F15">
            <v>73</v>
          </cell>
          <cell r="G15">
            <v>35</v>
          </cell>
          <cell r="H15">
            <v>14.04</v>
          </cell>
          <cell r="J15">
            <v>38.880000000000003</v>
          </cell>
          <cell r="K15">
            <v>0</v>
          </cell>
        </row>
        <row r="16">
          <cell r="B16">
            <v>28.220833333333328</v>
          </cell>
          <cell r="C16">
            <v>36.1</v>
          </cell>
          <cell r="D16">
            <v>23.6</v>
          </cell>
          <cell r="E16">
            <v>65.772727272727266</v>
          </cell>
          <cell r="F16">
            <v>90</v>
          </cell>
          <cell r="G16">
            <v>36</v>
          </cell>
          <cell r="H16">
            <v>10.8</v>
          </cell>
          <cell r="J16">
            <v>23.759999999999998</v>
          </cell>
          <cell r="K16">
            <v>0</v>
          </cell>
        </row>
        <row r="17">
          <cell r="B17">
            <v>27.574999999999992</v>
          </cell>
          <cell r="C17">
            <v>35.6</v>
          </cell>
          <cell r="D17">
            <v>25.2</v>
          </cell>
          <cell r="E17">
            <v>71.07692307692308</v>
          </cell>
          <cell r="F17">
            <v>98</v>
          </cell>
          <cell r="G17">
            <v>40</v>
          </cell>
          <cell r="H17">
            <v>11.16</v>
          </cell>
          <cell r="J17">
            <v>30.96</v>
          </cell>
          <cell r="K17">
            <v>9.8000000000000007</v>
          </cell>
        </row>
        <row r="18">
          <cell r="B18">
            <v>28.600000000000005</v>
          </cell>
          <cell r="C18">
            <v>35.6</v>
          </cell>
          <cell r="D18">
            <v>24.7</v>
          </cell>
          <cell r="E18">
            <v>65.875</v>
          </cell>
          <cell r="F18">
            <v>98</v>
          </cell>
          <cell r="G18">
            <v>38</v>
          </cell>
          <cell r="H18">
            <v>13.32</v>
          </cell>
          <cell r="J18">
            <v>35.28</v>
          </cell>
          <cell r="K18">
            <v>0.60000000000000009</v>
          </cell>
        </row>
        <row r="19">
          <cell r="B19">
            <v>30.058333333333326</v>
          </cell>
          <cell r="C19">
            <v>36.700000000000003</v>
          </cell>
          <cell r="D19">
            <v>26.6</v>
          </cell>
          <cell r="E19">
            <v>63.958333333333336</v>
          </cell>
          <cell r="F19">
            <v>82</v>
          </cell>
          <cell r="G19">
            <v>34</v>
          </cell>
          <cell r="H19">
            <v>16.2</v>
          </cell>
          <cell r="J19">
            <v>38.159999999999997</v>
          </cell>
          <cell r="K19">
            <v>0</v>
          </cell>
        </row>
        <row r="20">
          <cell r="B20">
            <v>30.170833333333338</v>
          </cell>
          <cell r="C20">
            <v>36.700000000000003</v>
          </cell>
          <cell r="D20">
            <v>25.5</v>
          </cell>
          <cell r="E20">
            <v>57.75</v>
          </cell>
          <cell r="F20">
            <v>80</v>
          </cell>
          <cell r="G20">
            <v>33</v>
          </cell>
          <cell r="H20">
            <v>17.64</v>
          </cell>
          <cell r="J20">
            <v>39.6</v>
          </cell>
          <cell r="K20">
            <v>0</v>
          </cell>
        </row>
        <row r="21">
          <cell r="B21">
            <v>29.641666666666666</v>
          </cell>
          <cell r="C21">
            <v>34.799999999999997</v>
          </cell>
          <cell r="D21">
            <v>25.3</v>
          </cell>
          <cell r="E21">
            <v>61.208333333333336</v>
          </cell>
          <cell r="F21">
            <v>78</v>
          </cell>
          <cell r="G21">
            <v>40</v>
          </cell>
          <cell r="H21">
            <v>14.76</v>
          </cell>
          <cell r="J21">
            <v>38.159999999999997</v>
          </cell>
          <cell r="K21">
            <v>3.0000000000000004</v>
          </cell>
        </row>
        <row r="22">
          <cell r="B22">
            <v>30.120833333333334</v>
          </cell>
          <cell r="C22">
            <v>37.799999999999997</v>
          </cell>
          <cell r="D22">
            <v>24.2</v>
          </cell>
          <cell r="E22">
            <v>59.652173913043477</v>
          </cell>
          <cell r="F22">
            <v>91</v>
          </cell>
          <cell r="G22">
            <v>29</v>
          </cell>
          <cell r="H22">
            <v>16.2</v>
          </cell>
          <cell r="J22">
            <v>32.76</v>
          </cell>
          <cell r="K22">
            <v>0</v>
          </cell>
        </row>
        <row r="23">
          <cell r="B23">
            <v>32.220833333333339</v>
          </cell>
          <cell r="C23">
            <v>39.299999999999997</v>
          </cell>
          <cell r="D23">
            <v>25.2</v>
          </cell>
          <cell r="E23">
            <v>48.791666666666664</v>
          </cell>
          <cell r="F23">
            <v>81</v>
          </cell>
          <cell r="G23">
            <v>23</v>
          </cell>
          <cell r="H23">
            <v>14.04</v>
          </cell>
          <cell r="J23">
            <v>34.56</v>
          </cell>
          <cell r="K23">
            <v>0</v>
          </cell>
        </row>
        <row r="24">
          <cell r="B24">
            <v>28.570833333333329</v>
          </cell>
          <cell r="C24">
            <v>35.299999999999997</v>
          </cell>
          <cell r="D24">
            <v>24.8</v>
          </cell>
          <cell r="E24">
            <v>66.375</v>
          </cell>
          <cell r="F24">
            <v>89</v>
          </cell>
          <cell r="G24">
            <v>35</v>
          </cell>
          <cell r="H24">
            <v>16.920000000000002</v>
          </cell>
          <cell r="J24">
            <v>45.36</v>
          </cell>
          <cell r="K24">
            <v>1.6</v>
          </cell>
        </row>
        <row r="25">
          <cell r="B25">
            <v>26.812499999999989</v>
          </cell>
          <cell r="C25">
            <v>33.700000000000003</v>
          </cell>
          <cell r="D25">
            <v>23.9</v>
          </cell>
          <cell r="E25">
            <v>71</v>
          </cell>
          <cell r="F25">
            <v>99</v>
          </cell>
          <cell r="G25">
            <v>46</v>
          </cell>
          <cell r="H25">
            <v>15.48</v>
          </cell>
          <cell r="J25">
            <v>31.680000000000003</v>
          </cell>
          <cell r="K25">
            <v>9.1999999999999993</v>
          </cell>
        </row>
        <row r="26">
          <cell r="B26">
            <v>25.458333333333332</v>
          </cell>
          <cell r="C26">
            <v>29.3</v>
          </cell>
          <cell r="D26">
            <v>23.4</v>
          </cell>
          <cell r="E26">
            <v>86</v>
          </cell>
          <cell r="F26">
            <v>95</v>
          </cell>
          <cell r="G26">
            <v>70</v>
          </cell>
          <cell r="H26">
            <v>14.4</v>
          </cell>
          <cell r="J26">
            <v>28.8</v>
          </cell>
          <cell r="K26">
            <v>17.999999999999996</v>
          </cell>
        </row>
        <row r="27">
          <cell r="B27">
            <v>27.166666666666661</v>
          </cell>
          <cell r="C27">
            <v>33.700000000000003</v>
          </cell>
          <cell r="D27">
            <v>23</v>
          </cell>
          <cell r="E27">
            <v>63.533333333333331</v>
          </cell>
          <cell r="F27">
            <v>95</v>
          </cell>
          <cell r="G27">
            <v>40</v>
          </cell>
          <cell r="H27">
            <v>10.8</v>
          </cell>
          <cell r="J27">
            <v>25.56</v>
          </cell>
          <cell r="K27">
            <v>3.8000000000000003</v>
          </cell>
        </row>
        <row r="28">
          <cell r="B28">
            <v>26.974999999999998</v>
          </cell>
          <cell r="C28">
            <v>34.4</v>
          </cell>
          <cell r="D28">
            <v>22.1</v>
          </cell>
          <cell r="E28">
            <v>65.083333333333329</v>
          </cell>
          <cell r="F28">
            <v>91</v>
          </cell>
          <cell r="G28">
            <v>27</v>
          </cell>
          <cell r="H28">
            <v>10.08</v>
          </cell>
          <cell r="J28">
            <v>22.32</v>
          </cell>
          <cell r="K28">
            <v>0.2</v>
          </cell>
        </row>
        <row r="29">
          <cell r="B29">
            <v>27.408333333333328</v>
          </cell>
          <cell r="C29">
            <v>35.4</v>
          </cell>
          <cell r="D29">
            <v>20.8</v>
          </cell>
          <cell r="E29">
            <v>58.666666666666664</v>
          </cell>
          <cell r="F29">
            <v>97</v>
          </cell>
          <cell r="G29">
            <v>18</v>
          </cell>
          <cell r="H29">
            <v>8.64</v>
          </cell>
          <cell r="J29">
            <v>26.64</v>
          </cell>
          <cell r="K29">
            <v>0</v>
          </cell>
        </row>
        <row r="30">
          <cell r="B30">
            <v>26.454166666666669</v>
          </cell>
          <cell r="C30">
            <v>33.9</v>
          </cell>
          <cell r="D30">
            <v>20.2</v>
          </cell>
          <cell r="E30">
            <v>51.625</v>
          </cell>
          <cell r="F30">
            <v>78</v>
          </cell>
          <cell r="G30">
            <v>24</v>
          </cell>
          <cell r="H30">
            <v>6.48</v>
          </cell>
          <cell r="J30">
            <v>19.440000000000001</v>
          </cell>
          <cell r="K30">
            <v>0</v>
          </cell>
        </row>
        <row r="31">
          <cell r="B31">
            <v>27.170833333333345</v>
          </cell>
          <cell r="C31">
            <v>34.200000000000003</v>
          </cell>
          <cell r="D31">
            <v>19.600000000000001</v>
          </cell>
          <cell r="E31">
            <v>47.541666666666664</v>
          </cell>
          <cell r="F31">
            <v>88</v>
          </cell>
          <cell r="G31">
            <v>21</v>
          </cell>
          <cell r="H31">
            <v>10.08</v>
          </cell>
          <cell r="J31">
            <v>30.6</v>
          </cell>
          <cell r="K31">
            <v>0</v>
          </cell>
        </row>
        <row r="32">
          <cell r="B32">
            <v>26.958333333333329</v>
          </cell>
          <cell r="C32">
            <v>37</v>
          </cell>
          <cell r="D32">
            <v>17.5</v>
          </cell>
          <cell r="E32">
            <v>47.416666666666664</v>
          </cell>
          <cell r="F32">
            <v>90</v>
          </cell>
          <cell r="G32">
            <v>11</v>
          </cell>
          <cell r="H32">
            <v>11.16</v>
          </cell>
          <cell r="J32">
            <v>25.92</v>
          </cell>
          <cell r="K32">
            <v>0</v>
          </cell>
        </row>
        <row r="33">
          <cell r="B33">
            <v>28.279166666666669</v>
          </cell>
          <cell r="C33">
            <v>38.6</v>
          </cell>
          <cell r="D33">
            <v>17.899999999999999</v>
          </cell>
          <cell r="E33">
            <v>46.166666666666664</v>
          </cell>
          <cell r="F33">
            <v>87</v>
          </cell>
          <cell r="G33">
            <v>14</v>
          </cell>
          <cell r="H33">
            <v>11.520000000000001</v>
          </cell>
          <cell r="J33">
            <v>28.44</v>
          </cell>
          <cell r="K33">
            <v>0</v>
          </cell>
        </row>
        <row r="34">
          <cell r="B34">
            <v>29.004166666666674</v>
          </cell>
          <cell r="C34">
            <v>39.1</v>
          </cell>
          <cell r="D34">
            <v>21.1</v>
          </cell>
          <cell r="E34">
            <v>52.416666666666664</v>
          </cell>
          <cell r="F34">
            <v>83</v>
          </cell>
          <cell r="G34">
            <v>19</v>
          </cell>
          <cell r="H34">
            <v>9.7200000000000006</v>
          </cell>
          <cell r="J34">
            <v>25.2</v>
          </cell>
          <cell r="K34">
            <v>0</v>
          </cell>
        </row>
        <row r="35">
          <cell r="B35">
            <v>27.650000000000002</v>
          </cell>
          <cell r="C35">
            <v>36.4</v>
          </cell>
          <cell r="D35">
            <v>22.7</v>
          </cell>
          <cell r="E35">
            <v>57.125</v>
          </cell>
          <cell r="F35">
            <v>79</v>
          </cell>
          <cell r="G35">
            <v>32</v>
          </cell>
          <cell r="H35">
            <v>17.28</v>
          </cell>
          <cell r="J35">
            <v>55.080000000000005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26.266666666666669</v>
          </cell>
          <cell r="C5">
            <v>33.6</v>
          </cell>
          <cell r="D5">
            <v>22.8</v>
          </cell>
          <cell r="E5">
            <v>79.958333333333329</v>
          </cell>
          <cell r="F5">
            <v>99</v>
          </cell>
          <cell r="G5">
            <v>49</v>
          </cell>
          <cell r="H5">
            <v>11.879999999999999</v>
          </cell>
          <cell r="J5">
            <v>28.08</v>
          </cell>
          <cell r="K5">
            <v>51.2</v>
          </cell>
        </row>
        <row r="6">
          <cell r="B6">
            <v>25.399999999999995</v>
          </cell>
          <cell r="C6">
            <v>32.200000000000003</v>
          </cell>
          <cell r="D6">
            <v>21.3</v>
          </cell>
          <cell r="E6">
            <v>82.416666666666671</v>
          </cell>
          <cell r="F6">
            <v>99</v>
          </cell>
          <cell r="G6">
            <v>54</v>
          </cell>
          <cell r="H6">
            <v>13.32</v>
          </cell>
          <cell r="J6">
            <v>24.48</v>
          </cell>
          <cell r="K6">
            <v>24.400000000000002</v>
          </cell>
        </row>
        <row r="7">
          <cell r="B7">
            <v>27.162500000000009</v>
          </cell>
          <cell r="C7">
            <v>34.200000000000003</v>
          </cell>
          <cell r="D7">
            <v>21.8</v>
          </cell>
          <cell r="E7">
            <v>77.791666666666671</v>
          </cell>
          <cell r="F7">
            <v>99</v>
          </cell>
          <cell r="G7">
            <v>48</v>
          </cell>
          <cell r="H7">
            <v>8.2799999999999994</v>
          </cell>
          <cell r="J7">
            <v>21.240000000000002</v>
          </cell>
          <cell r="K7">
            <v>0</v>
          </cell>
        </row>
        <row r="8">
          <cell r="B8">
            <v>29.104166666666661</v>
          </cell>
          <cell r="C8">
            <v>35.9</v>
          </cell>
          <cell r="D8">
            <v>23.4</v>
          </cell>
          <cell r="E8">
            <v>68.125</v>
          </cell>
          <cell r="F8">
            <v>94</v>
          </cell>
          <cell r="G8">
            <v>33</v>
          </cell>
          <cell r="H8">
            <v>10.8</v>
          </cell>
          <cell r="J8">
            <v>23.400000000000002</v>
          </cell>
          <cell r="K8">
            <v>0</v>
          </cell>
        </row>
        <row r="9">
          <cell r="B9">
            <v>28.8125</v>
          </cell>
          <cell r="C9">
            <v>35.6</v>
          </cell>
          <cell r="D9">
            <v>22.4</v>
          </cell>
          <cell r="E9">
            <v>64.25</v>
          </cell>
          <cell r="F9">
            <v>90</v>
          </cell>
          <cell r="G9">
            <v>31</v>
          </cell>
          <cell r="H9">
            <v>12.24</v>
          </cell>
          <cell r="J9">
            <v>25.56</v>
          </cell>
          <cell r="K9">
            <v>0</v>
          </cell>
        </row>
        <row r="10">
          <cell r="B10">
            <v>29.254166666666663</v>
          </cell>
          <cell r="C10">
            <v>36.299999999999997</v>
          </cell>
          <cell r="D10">
            <v>22.3</v>
          </cell>
          <cell r="E10">
            <v>61.083333333333336</v>
          </cell>
          <cell r="F10">
            <v>91</v>
          </cell>
          <cell r="G10">
            <v>30</v>
          </cell>
          <cell r="H10">
            <v>11.520000000000001</v>
          </cell>
          <cell r="J10">
            <v>23.759999999999998</v>
          </cell>
          <cell r="K10">
            <v>0</v>
          </cell>
        </row>
        <row r="11">
          <cell r="B11">
            <v>30.208333333333339</v>
          </cell>
          <cell r="C11">
            <v>37.5</v>
          </cell>
          <cell r="D11">
            <v>23.6</v>
          </cell>
          <cell r="E11">
            <v>56.125</v>
          </cell>
          <cell r="F11">
            <v>81</v>
          </cell>
          <cell r="G11">
            <v>29</v>
          </cell>
          <cell r="H11">
            <v>10.08</v>
          </cell>
          <cell r="J11">
            <v>28.8</v>
          </cell>
          <cell r="K11">
            <v>0</v>
          </cell>
        </row>
        <row r="12">
          <cell r="B12">
            <v>29.733333333333334</v>
          </cell>
          <cell r="C12">
            <v>37.5</v>
          </cell>
          <cell r="D12">
            <v>23.4</v>
          </cell>
          <cell r="E12">
            <v>62.625</v>
          </cell>
          <cell r="F12">
            <v>83</v>
          </cell>
          <cell r="G12">
            <v>38</v>
          </cell>
          <cell r="H12">
            <v>13.68</v>
          </cell>
          <cell r="J12">
            <v>27</v>
          </cell>
          <cell r="K12">
            <v>0</v>
          </cell>
        </row>
        <row r="13">
          <cell r="B13">
            <v>30.695833333333329</v>
          </cell>
          <cell r="C13">
            <v>38.200000000000003</v>
          </cell>
          <cell r="D13">
            <v>25.2</v>
          </cell>
          <cell r="E13">
            <v>61.041666666666664</v>
          </cell>
          <cell r="F13">
            <v>88</v>
          </cell>
          <cell r="G13">
            <v>34</v>
          </cell>
          <cell r="H13">
            <v>10.8</v>
          </cell>
          <cell r="J13">
            <v>48.6</v>
          </cell>
          <cell r="K13">
            <v>26</v>
          </cell>
        </row>
        <row r="14">
          <cell r="B14">
            <v>27.674999999999997</v>
          </cell>
          <cell r="C14">
            <v>34.799999999999997</v>
          </cell>
          <cell r="D14">
            <v>21.4</v>
          </cell>
          <cell r="E14">
            <v>69.666666666666671</v>
          </cell>
          <cell r="F14">
            <v>100</v>
          </cell>
          <cell r="G14">
            <v>51</v>
          </cell>
          <cell r="H14">
            <v>22.68</v>
          </cell>
          <cell r="J14">
            <v>71.28</v>
          </cell>
          <cell r="K14">
            <v>52.4</v>
          </cell>
        </row>
        <row r="15">
          <cell r="B15">
            <v>27.845833333333342</v>
          </cell>
          <cell r="C15">
            <v>34.299999999999997</v>
          </cell>
          <cell r="D15">
            <v>23.9</v>
          </cell>
          <cell r="E15">
            <v>76.583333333333329</v>
          </cell>
          <cell r="F15">
            <v>92</v>
          </cell>
          <cell r="G15">
            <v>52</v>
          </cell>
          <cell r="H15">
            <v>11.879999999999999</v>
          </cell>
          <cell r="J15">
            <v>39.24</v>
          </cell>
          <cell r="K15">
            <v>0</v>
          </cell>
        </row>
        <row r="16">
          <cell r="B16">
            <v>27.216666666666669</v>
          </cell>
          <cell r="C16">
            <v>34.6</v>
          </cell>
          <cell r="D16">
            <v>23.2</v>
          </cell>
          <cell r="E16">
            <v>79.75</v>
          </cell>
          <cell r="F16">
            <v>93</v>
          </cell>
          <cell r="G16">
            <v>47</v>
          </cell>
          <cell r="H16">
            <v>12.24</v>
          </cell>
          <cell r="J16">
            <v>28.08</v>
          </cell>
          <cell r="K16">
            <v>2.6</v>
          </cell>
        </row>
        <row r="17">
          <cell r="B17">
            <v>27.650000000000002</v>
          </cell>
          <cell r="C17">
            <v>33.5</v>
          </cell>
          <cell r="D17">
            <v>23.6</v>
          </cell>
          <cell r="E17">
            <v>79.291666666666671</v>
          </cell>
          <cell r="F17">
            <v>99</v>
          </cell>
          <cell r="G17">
            <v>52</v>
          </cell>
          <cell r="H17">
            <v>14.04</v>
          </cell>
          <cell r="J17">
            <v>29.880000000000003</v>
          </cell>
          <cell r="K17">
            <v>0</v>
          </cell>
        </row>
        <row r="18">
          <cell r="B18">
            <v>29.033333333333335</v>
          </cell>
          <cell r="C18">
            <v>34.9</v>
          </cell>
          <cell r="D18">
            <v>24.2</v>
          </cell>
          <cell r="E18">
            <v>71.75</v>
          </cell>
          <cell r="F18">
            <v>89</v>
          </cell>
          <cell r="G18">
            <v>46</v>
          </cell>
          <cell r="H18">
            <v>15.840000000000002</v>
          </cell>
          <cell r="J18">
            <v>29.880000000000003</v>
          </cell>
          <cell r="K18">
            <v>0</v>
          </cell>
        </row>
        <row r="19">
          <cell r="B19">
            <v>26.829166666666666</v>
          </cell>
          <cell r="C19">
            <v>31</v>
          </cell>
          <cell r="D19">
            <v>25</v>
          </cell>
          <cell r="E19">
            <v>83.166666666666671</v>
          </cell>
          <cell r="F19">
            <v>92</v>
          </cell>
          <cell r="G19">
            <v>65</v>
          </cell>
          <cell r="H19">
            <v>17.28</v>
          </cell>
          <cell r="J19">
            <v>34.56</v>
          </cell>
          <cell r="K19">
            <v>0.4</v>
          </cell>
        </row>
        <row r="20">
          <cell r="B20">
            <v>28.466666666666669</v>
          </cell>
          <cell r="C20">
            <v>35.200000000000003</v>
          </cell>
          <cell r="D20">
            <v>24</v>
          </cell>
          <cell r="E20">
            <v>76.166666666666671</v>
          </cell>
          <cell r="F20">
            <v>95</v>
          </cell>
          <cell r="G20">
            <v>46</v>
          </cell>
          <cell r="H20">
            <v>15.120000000000001</v>
          </cell>
          <cell r="J20">
            <v>32.76</v>
          </cell>
          <cell r="K20">
            <v>0</v>
          </cell>
        </row>
        <row r="21">
          <cell r="B21">
            <v>28.966666666666665</v>
          </cell>
          <cell r="C21">
            <v>35.299999999999997</v>
          </cell>
          <cell r="D21">
            <v>25</v>
          </cell>
          <cell r="E21">
            <v>73.625</v>
          </cell>
          <cell r="F21">
            <v>88</v>
          </cell>
          <cell r="G21">
            <v>51</v>
          </cell>
          <cell r="H21">
            <v>10.8</v>
          </cell>
          <cell r="J21">
            <v>41.76</v>
          </cell>
          <cell r="K21">
            <v>1.5999999999999999</v>
          </cell>
        </row>
        <row r="22">
          <cell r="B22">
            <v>29.941666666666663</v>
          </cell>
          <cell r="C22">
            <v>36.200000000000003</v>
          </cell>
          <cell r="D22">
            <v>24.8</v>
          </cell>
          <cell r="E22">
            <v>69.166666666666671</v>
          </cell>
          <cell r="F22">
            <v>90</v>
          </cell>
          <cell r="G22">
            <v>42</v>
          </cell>
          <cell r="H22">
            <v>14.04</v>
          </cell>
          <cell r="J22">
            <v>39.6</v>
          </cell>
          <cell r="K22">
            <v>0</v>
          </cell>
        </row>
        <row r="23">
          <cell r="B23">
            <v>27.608333333333338</v>
          </cell>
          <cell r="C23">
            <v>34.200000000000003</v>
          </cell>
          <cell r="D23">
            <v>24.6</v>
          </cell>
          <cell r="E23">
            <v>75.125</v>
          </cell>
          <cell r="F23">
            <v>89</v>
          </cell>
          <cell r="G23">
            <v>55</v>
          </cell>
          <cell r="H23">
            <v>16.559999999999999</v>
          </cell>
          <cell r="J23">
            <v>43.2</v>
          </cell>
          <cell r="K23">
            <v>0</v>
          </cell>
        </row>
        <row r="24">
          <cell r="B24">
            <v>25.704166666666666</v>
          </cell>
          <cell r="C24">
            <v>30.9</v>
          </cell>
          <cell r="D24">
            <v>23.4</v>
          </cell>
          <cell r="E24">
            <v>84.583333333333329</v>
          </cell>
          <cell r="F24">
            <v>94</v>
          </cell>
          <cell r="G24">
            <v>68</v>
          </cell>
          <cell r="H24">
            <v>10.8</v>
          </cell>
          <cell r="J24">
            <v>30.240000000000002</v>
          </cell>
          <cell r="K24">
            <v>2.8</v>
          </cell>
        </row>
        <row r="25">
          <cell r="B25">
            <v>25.925000000000001</v>
          </cell>
          <cell r="C25">
            <v>34.200000000000003</v>
          </cell>
          <cell r="D25">
            <v>22.7</v>
          </cell>
          <cell r="E25">
            <v>85.916666666666671</v>
          </cell>
          <cell r="F25">
            <v>100</v>
          </cell>
          <cell r="G25">
            <v>52</v>
          </cell>
          <cell r="H25">
            <v>11.879999999999999</v>
          </cell>
          <cell r="J25">
            <v>42.84</v>
          </cell>
          <cell r="K25">
            <v>22.400000000000002</v>
          </cell>
        </row>
        <row r="26">
          <cell r="B26">
            <v>23.520833333333332</v>
          </cell>
          <cell r="C26">
            <v>25.2</v>
          </cell>
          <cell r="D26">
            <v>21.8</v>
          </cell>
          <cell r="E26">
            <v>95.708333333333329</v>
          </cell>
          <cell r="F26">
            <v>100</v>
          </cell>
          <cell r="G26">
            <v>92</v>
          </cell>
          <cell r="H26">
            <v>9.7200000000000006</v>
          </cell>
          <cell r="J26">
            <v>27</v>
          </cell>
          <cell r="K26">
            <v>63.400000000000006</v>
          </cell>
        </row>
        <row r="27">
          <cell r="B27">
            <v>22.379166666666663</v>
          </cell>
          <cell r="C27">
            <v>25.5</v>
          </cell>
          <cell r="D27">
            <v>20.3</v>
          </cell>
          <cell r="E27">
            <v>90.416666666666671</v>
          </cell>
          <cell r="F27">
            <v>100</v>
          </cell>
          <cell r="G27">
            <v>76</v>
          </cell>
          <cell r="H27">
            <v>13.32</v>
          </cell>
          <cell r="J27">
            <v>31.319999999999997</v>
          </cell>
          <cell r="K27">
            <v>1.2</v>
          </cell>
        </row>
        <row r="28">
          <cell r="B28">
            <v>23.891666666666669</v>
          </cell>
          <cell r="C28">
            <v>29.5</v>
          </cell>
          <cell r="D28">
            <v>20.100000000000001</v>
          </cell>
          <cell r="E28">
            <v>77.208333333333329</v>
          </cell>
          <cell r="F28">
            <v>99</v>
          </cell>
          <cell r="G28">
            <v>53</v>
          </cell>
          <cell r="H28">
            <v>14.76</v>
          </cell>
          <cell r="J28">
            <v>31.319999999999997</v>
          </cell>
          <cell r="K28">
            <v>0.2</v>
          </cell>
        </row>
        <row r="29">
          <cell r="B29">
            <v>24.345833333333335</v>
          </cell>
          <cell r="C29">
            <v>30.7</v>
          </cell>
          <cell r="D29">
            <v>18.600000000000001</v>
          </cell>
          <cell r="E29">
            <v>69.541666666666671</v>
          </cell>
          <cell r="F29">
            <v>96</v>
          </cell>
          <cell r="G29">
            <v>38</v>
          </cell>
          <cell r="H29">
            <v>12.96</v>
          </cell>
          <cell r="J29">
            <v>27.36</v>
          </cell>
          <cell r="K29">
            <v>0</v>
          </cell>
        </row>
        <row r="30">
          <cell r="B30">
            <v>23.416666666666668</v>
          </cell>
          <cell r="C30">
            <v>29.7</v>
          </cell>
          <cell r="D30">
            <v>17.600000000000001</v>
          </cell>
          <cell r="E30">
            <v>67.958333333333329</v>
          </cell>
          <cell r="F30">
            <v>95</v>
          </cell>
          <cell r="G30">
            <v>40</v>
          </cell>
          <cell r="H30">
            <v>13.32</v>
          </cell>
          <cell r="J30">
            <v>29.880000000000003</v>
          </cell>
          <cell r="K30">
            <v>0</v>
          </cell>
        </row>
        <row r="31">
          <cell r="B31">
            <v>23.854166666666668</v>
          </cell>
          <cell r="C31">
            <v>30.8</v>
          </cell>
          <cell r="D31">
            <v>17.600000000000001</v>
          </cell>
          <cell r="E31">
            <v>66</v>
          </cell>
          <cell r="F31">
            <v>93</v>
          </cell>
          <cell r="G31">
            <v>37</v>
          </cell>
          <cell r="H31">
            <v>10.8</v>
          </cell>
          <cell r="J31">
            <v>29.880000000000003</v>
          </cell>
          <cell r="K31">
            <v>0</v>
          </cell>
        </row>
        <row r="32">
          <cell r="B32">
            <v>25.470833333333331</v>
          </cell>
          <cell r="C32">
            <v>33.799999999999997</v>
          </cell>
          <cell r="D32">
            <v>17.399999999999999</v>
          </cell>
          <cell r="E32">
            <v>59.875</v>
          </cell>
          <cell r="F32">
            <v>94</v>
          </cell>
          <cell r="G32">
            <v>26</v>
          </cell>
          <cell r="H32">
            <v>11.520000000000001</v>
          </cell>
          <cell r="J32">
            <v>26.28</v>
          </cell>
          <cell r="K32">
            <v>0</v>
          </cell>
        </row>
        <row r="33">
          <cell r="B33">
            <v>27.491666666666664</v>
          </cell>
          <cell r="C33">
            <v>36.700000000000003</v>
          </cell>
          <cell r="D33">
            <v>19.5</v>
          </cell>
          <cell r="E33">
            <v>55.125</v>
          </cell>
          <cell r="F33">
            <v>89</v>
          </cell>
          <cell r="G33">
            <v>18</v>
          </cell>
          <cell r="H33">
            <v>10.8</v>
          </cell>
          <cell r="J33">
            <v>34.56</v>
          </cell>
          <cell r="K33">
            <v>0</v>
          </cell>
        </row>
        <row r="34">
          <cell r="B34">
            <v>28.137499999999999</v>
          </cell>
          <cell r="C34">
            <v>37.700000000000003</v>
          </cell>
          <cell r="D34">
            <v>18.899999999999999</v>
          </cell>
          <cell r="E34">
            <v>53.708333333333336</v>
          </cell>
          <cell r="F34">
            <v>89</v>
          </cell>
          <cell r="G34">
            <v>25</v>
          </cell>
          <cell r="H34">
            <v>12.24</v>
          </cell>
          <cell r="J34">
            <v>31.680000000000003</v>
          </cell>
          <cell r="K34">
            <v>0</v>
          </cell>
        </row>
        <row r="35">
          <cell r="B35">
            <v>26.05</v>
          </cell>
          <cell r="C35">
            <v>36.5</v>
          </cell>
          <cell r="D35">
            <v>20.399999999999999</v>
          </cell>
          <cell r="E35">
            <v>67.416666666666671</v>
          </cell>
          <cell r="F35">
            <v>90</v>
          </cell>
          <cell r="G35">
            <v>31</v>
          </cell>
          <cell r="H35">
            <v>23.400000000000002</v>
          </cell>
          <cell r="J35">
            <v>51.84</v>
          </cell>
          <cell r="K35">
            <v>17.600000000000001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26.073913043478264</v>
          </cell>
          <cell r="C5">
            <v>32.799999999999997</v>
          </cell>
          <cell r="D5">
            <v>21.5</v>
          </cell>
          <cell r="E5">
            <v>79.478260869565219</v>
          </cell>
          <cell r="F5">
            <v>97</v>
          </cell>
          <cell r="G5">
            <v>48</v>
          </cell>
          <cell r="H5">
            <v>25.2</v>
          </cell>
          <cell r="J5">
            <v>42.480000000000004</v>
          </cell>
          <cell r="K5">
            <v>4.8</v>
          </cell>
        </row>
        <row r="6">
          <cell r="B6">
            <v>24.558333333333334</v>
          </cell>
          <cell r="C6">
            <v>31.3</v>
          </cell>
          <cell r="D6">
            <v>20.6</v>
          </cell>
          <cell r="E6">
            <v>87.416666666666671</v>
          </cell>
          <cell r="F6">
            <v>98</v>
          </cell>
          <cell r="G6">
            <v>64</v>
          </cell>
          <cell r="H6">
            <v>23.040000000000003</v>
          </cell>
          <cell r="J6">
            <v>46.080000000000005</v>
          </cell>
          <cell r="K6">
            <v>70.000000000000014</v>
          </cell>
        </row>
        <row r="7">
          <cell r="B7">
            <v>26.258333333333336</v>
          </cell>
          <cell r="C7">
            <v>32.5</v>
          </cell>
          <cell r="D7">
            <v>21.2</v>
          </cell>
          <cell r="E7">
            <v>82.5</v>
          </cell>
          <cell r="F7">
            <v>98</v>
          </cell>
          <cell r="G7">
            <v>52</v>
          </cell>
          <cell r="H7">
            <v>11.520000000000001</v>
          </cell>
          <cell r="J7">
            <v>19.079999999999998</v>
          </cell>
          <cell r="K7">
            <v>1.4</v>
          </cell>
        </row>
        <row r="8">
          <cell r="B8">
            <v>27.291304347826088</v>
          </cell>
          <cell r="C8">
            <v>33.5</v>
          </cell>
          <cell r="D8">
            <v>22.6</v>
          </cell>
          <cell r="E8">
            <v>77.304347826086953</v>
          </cell>
          <cell r="F8">
            <v>96</v>
          </cell>
          <cell r="G8">
            <v>47</v>
          </cell>
          <cell r="H8">
            <v>13.68</v>
          </cell>
          <cell r="J8">
            <v>23.759999999999998</v>
          </cell>
          <cell r="K8">
            <v>0</v>
          </cell>
        </row>
        <row r="9">
          <cell r="B9">
            <v>27.116666666666664</v>
          </cell>
          <cell r="C9">
            <v>33.9</v>
          </cell>
          <cell r="D9">
            <v>21.4</v>
          </cell>
          <cell r="E9">
            <v>68.916666666666671</v>
          </cell>
          <cell r="F9">
            <v>91</v>
          </cell>
          <cell r="G9">
            <v>40</v>
          </cell>
          <cell r="H9">
            <v>13.68</v>
          </cell>
          <cell r="J9">
            <v>22.68</v>
          </cell>
          <cell r="K9">
            <v>0</v>
          </cell>
        </row>
        <row r="10">
          <cell r="B10">
            <v>27.370833333333334</v>
          </cell>
          <cell r="C10">
            <v>34.5</v>
          </cell>
          <cell r="D10">
            <v>20.8</v>
          </cell>
          <cell r="E10">
            <v>67.375</v>
          </cell>
          <cell r="F10">
            <v>89</v>
          </cell>
          <cell r="G10">
            <v>38</v>
          </cell>
          <cell r="H10">
            <v>13.32</v>
          </cell>
          <cell r="J10">
            <v>28.44</v>
          </cell>
          <cell r="K10">
            <v>0</v>
          </cell>
        </row>
        <row r="11">
          <cell r="B11">
            <v>28.091666666666669</v>
          </cell>
          <cell r="C11">
            <v>35.4</v>
          </cell>
          <cell r="D11">
            <v>21.2</v>
          </cell>
          <cell r="E11">
            <v>70.208333333333329</v>
          </cell>
          <cell r="F11">
            <v>93</v>
          </cell>
          <cell r="G11">
            <v>35</v>
          </cell>
          <cell r="H11">
            <v>17.64</v>
          </cell>
          <cell r="J11">
            <v>28.8</v>
          </cell>
          <cell r="K11">
            <v>0</v>
          </cell>
        </row>
        <row r="12">
          <cell r="B12">
            <v>28.026086956521745</v>
          </cell>
          <cell r="C12">
            <v>35.299999999999997</v>
          </cell>
          <cell r="D12">
            <v>20.9</v>
          </cell>
          <cell r="E12">
            <v>74.043478260869563</v>
          </cell>
          <cell r="F12">
            <v>96</v>
          </cell>
          <cell r="G12">
            <v>47</v>
          </cell>
          <cell r="H12">
            <v>14.04</v>
          </cell>
          <cell r="J12">
            <v>27</v>
          </cell>
          <cell r="K12">
            <v>0</v>
          </cell>
        </row>
        <row r="13">
          <cell r="B13">
            <v>28.829166666666662</v>
          </cell>
          <cell r="C13">
            <v>35.5</v>
          </cell>
          <cell r="D13">
            <v>22.8</v>
          </cell>
          <cell r="E13">
            <v>75</v>
          </cell>
          <cell r="F13">
            <v>96</v>
          </cell>
          <cell r="G13">
            <v>47</v>
          </cell>
          <cell r="H13">
            <v>17.28</v>
          </cell>
          <cell r="J13">
            <v>28.08</v>
          </cell>
          <cell r="K13">
            <v>0</v>
          </cell>
        </row>
        <row r="14">
          <cell r="B14">
            <v>26.620833333333334</v>
          </cell>
          <cell r="C14">
            <v>34.1</v>
          </cell>
          <cell r="D14">
            <v>19.899999999999999</v>
          </cell>
          <cell r="E14">
            <v>73.291666666666671</v>
          </cell>
          <cell r="F14">
            <v>94</v>
          </cell>
          <cell r="G14">
            <v>52</v>
          </cell>
          <cell r="H14">
            <v>34.92</v>
          </cell>
          <cell r="J14">
            <v>64.44</v>
          </cell>
          <cell r="K14">
            <v>0</v>
          </cell>
        </row>
        <row r="15">
          <cell r="B15">
            <v>25.683333333333334</v>
          </cell>
          <cell r="C15">
            <v>31.8</v>
          </cell>
          <cell r="D15">
            <v>22.7</v>
          </cell>
          <cell r="E15">
            <v>84.583333333333329</v>
          </cell>
          <cell r="F15">
            <v>95</v>
          </cell>
          <cell r="G15">
            <v>65</v>
          </cell>
          <cell r="H15">
            <v>24.48</v>
          </cell>
          <cell r="J15">
            <v>44.64</v>
          </cell>
          <cell r="K15">
            <v>2.8000000000000003</v>
          </cell>
        </row>
        <row r="16">
          <cell r="B16">
            <v>25.704166666666666</v>
          </cell>
          <cell r="C16">
            <v>32.799999999999997</v>
          </cell>
          <cell r="D16">
            <v>22</v>
          </cell>
          <cell r="E16">
            <v>85.541666666666671</v>
          </cell>
          <cell r="F16">
            <v>97</v>
          </cell>
          <cell r="G16">
            <v>56</v>
          </cell>
          <cell r="H16">
            <v>14.4</v>
          </cell>
          <cell r="J16">
            <v>39.96</v>
          </cell>
          <cell r="K16">
            <v>3.8</v>
          </cell>
        </row>
        <row r="17">
          <cell r="B17">
            <v>26.154166666666665</v>
          </cell>
          <cell r="C17">
            <v>32</v>
          </cell>
          <cell r="D17">
            <v>21.8</v>
          </cell>
          <cell r="E17">
            <v>84.75</v>
          </cell>
          <cell r="F17">
            <v>98</v>
          </cell>
          <cell r="G17">
            <v>58</v>
          </cell>
          <cell r="H17">
            <v>20.52</v>
          </cell>
          <cell r="J17">
            <v>32.76</v>
          </cell>
          <cell r="K17">
            <v>0.2</v>
          </cell>
        </row>
        <row r="18">
          <cell r="B18">
            <v>27.529166666666669</v>
          </cell>
          <cell r="C18">
            <v>34.5</v>
          </cell>
          <cell r="D18">
            <v>22.8</v>
          </cell>
          <cell r="E18">
            <v>78.083333333333329</v>
          </cell>
          <cell r="F18">
            <v>98</v>
          </cell>
          <cell r="G18">
            <v>46</v>
          </cell>
          <cell r="H18">
            <v>21.240000000000002</v>
          </cell>
          <cell r="J18">
            <v>36</v>
          </cell>
          <cell r="K18">
            <v>0</v>
          </cell>
        </row>
        <row r="19">
          <cell r="B19">
            <v>26.191666666666666</v>
          </cell>
          <cell r="C19">
            <v>31.8</v>
          </cell>
          <cell r="D19">
            <v>23.2</v>
          </cell>
          <cell r="E19">
            <v>84.791666666666671</v>
          </cell>
          <cell r="F19">
            <v>96</v>
          </cell>
          <cell r="G19">
            <v>60</v>
          </cell>
          <cell r="H19">
            <v>26.64</v>
          </cell>
          <cell r="J19">
            <v>42.84</v>
          </cell>
          <cell r="K19">
            <v>1.4</v>
          </cell>
        </row>
        <row r="20">
          <cell r="B20">
            <v>27.270833333333339</v>
          </cell>
          <cell r="C20">
            <v>35.4</v>
          </cell>
          <cell r="D20">
            <v>23.1</v>
          </cell>
          <cell r="E20">
            <v>79.125</v>
          </cell>
          <cell r="F20">
            <v>98</v>
          </cell>
          <cell r="G20">
            <v>43</v>
          </cell>
          <cell r="H20">
            <v>28.08</v>
          </cell>
          <cell r="J20">
            <v>47.88</v>
          </cell>
          <cell r="K20">
            <v>0</v>
          </cell>
        </row>
        <row r="21">
          <cell r="B21">
            <v>27.76956521739131</v>
          </cell>
          <cell r="C21">
            <v>34.5</v>
          </cell>
          <cell r="D21">
            <v>23</v>
          </cell>
          <cell r="E21">
            <v>76</v>
          </cell>
          <cell r="F21">
            <v>96</v>
          </cell>
          <cell r="G21">
            <v>51</v>
          </cell>
          <cell r="H21">
            <v>22.32</v>
          </cell>
          <cell r="J21">
            <v>35.64</v>
          </cell>
          <cell r="K21">
            <v>3.6</v>
          </cell>
        </row>
        <row r="22">
          <cell r="B22">
            <v>28.452173913043488</v>
          </cell>
          <cell r="C22">
            <v>36.1</v>
          </cell>
          <cell r="D22">
            <v>22.1</v>
          </cell>
          <cell r="E22">
            <v>71.565217391304344</v>
          </cell>
          <cell r="F22">
            <v>96</v>
          </cell>
          <cell r="G22">
            <v>41</v>
          </cell>
          <cell r="H22">
            <v>25.2</v>
          </cell>
          <cell r="J22">
            <v>43.2</v>
          </cell>
          <cell r="K22">
            <v>0</v>
          </cell>
        </row>
        <row r="23">
          <cell r="B23">
            <v>29.004166666666663</v>
          </cell>
          <cell r="C23">
            <v>36.9</v>
          </cell>
          <cell r="D23">
            <v>22.9</v>
          </cell>
          <cell r="E23">
            <v>67.583333333333329</v>
          </cell>
          <cell r="F23">
            <v>91</v>
          </cell>
          <cell r="G23">
            <v>39</v>
          </cell>
          <cell r="H23">
            <v>27.720000000000002</v>
          </cell>
          <cell r="J23">
            <v>52.56</v>
          </cell>
          <cell r="K23">
            <v>0</v>
          </cell>
        </row>
        <row r="24">
          <cell r="B24">
            <v>25.674999999999997</v>
          </cell>
          <cell r="C24">
            <v>32.700000000000003</v>
          </cell>
          <cell r="D24">
            <v>22.2</v>
          </cell>
          <cell r="E24">
            <v>84.875</v>
          </cell>
          <cell r="F24">
            <v>98</v>
          </cell>
          <cell r="G24">
            <v>58</v>
          </cell>
          <cell r="H24">
            <v>28.44</v>
          </cell>
          <cell r="J24">
            <v>59.04</v>
          </cell>
          <cell r="K24">
            <v>17.599999999999998</v>
          </cell>
        </row>
        <row r="25">
          <cell r="B25">
            <v>24.737500000000001</v>
          </cell>
          <cell r="C25">
            <v>32.700000000000003</v>
          </cell>
          <cell r="D25">
            <v>21.9</v>
          </cell>
          <cell r="E25">
            <v>87.5</v>
          </cell>
          <cell r="F25">
            <v>98</v>
          </cell>
          <cell r="G25">
            <v>59</v>
          </cell>
          <cell r="H25">
            <v>20.88</v>
          </cell>
          <cell r="J25">
            <v>41.76</v>
          </cell>
          <cell r="K25">
            <v>13.200000000000001</v>
          </cell>
        </row>
        <row r="26">
          <cell r="B26">
            <v>23.987499999999997</v>
          </cell>
          <cell r="C26">
            <v>28.5</v>
          </cell>
          <cell r="D26">
            <v>20.9</v>
          </cell>
          <cell r="E26">
            <v>89.333333333333329</v>
          </cell>
          <cell r="F26">
            <v>98</v>
          </cell>
          <cell r="G26">
            <v>70</v>
          </cell>
          <cell r="H26">
            <v>22.68</v>
          </cell>
          <cell r="J26">
            <v>37.800000000000004</v>
          </cell>
          <cell r="K26">
            <v>0.2</v>
          </cell>
        </row>
        <row r="27">
          <cell r="B27">
            <v>22.900000000000002</v>
          </cell>
          <cell r="C27">
            <v>28.7</v>
          </cell>
          <cell r="D27">
            <v>19.899999999999999</v>
          </cell>
          <cell r="E27">
            <v>89.956521739130437</v>
          </cell>
          <cell r="F27">
            <v>98</v>
          </cell>
          <cell r="G27">
            <v>66</v>
          </cell>
          <cell r="H27">
            <v>20.52</v>
          </cell>
          <cell r="J27">
            <v>34.92</v>
          </cell>
          <cell r="K27">
            <v>0.2</v>
          </cell>
        </row>
        <row r="28">
          <cell r="B28">
            <v>22.991666666666664</v>
          </cell>
          <cell r="C28">
            <v>29.7</v>
          </cell>
          <cell r="D28">
            <v>18.899999999999999</v>
          </cell>
          <cell r="E28">
            <v>82.541666666666671</v>
          </cell>
          <cell r="F28">
            <v>98</v>
          </cell>
          <cell r="G28">
            <v>51</v>
          </cell>
          <cell r="H28">
            <v>18.36</v>
          </cell>
          <cell r="J28">
            <v>27</v>
          </cell>
          <cell r="K28">
            <v>0</v>
          </cell>
        </row>
        <row r="29">
          <cell r="B29">
            <v>23.258333333333329</v>
          </cell>
          <cell r="C29">
            <v>30.7</v>
          </cell>
          <cell r="D29">
            <v>17.600000000000001</v>
          </cell>
          <cell r="E29">
            <v>73.791666666666671</v>
          </cell>
          <cell r="F29">
            <v>97</v>
          </cell>
          <cell r="G29">
            <v>39</v>
          </cell>
          <cell r="H29">
            <v>16.559999999999999</v>
          </cell>
          <cell r="J29">
            <v>32.76</v>
          </cell>
          <cell r="K29">
            <v>0</v>
          </cell>
        </row>
        <row r="30">
          <cell r="B30">
            <v>22.304166666666664</v>
          </cell>
          <cell r="C30">
            <v>29.6</v>
          </cell>
          <cell r="D30">
            <v>16.7</v>
          </cell>
          <cell r="E30">
            <v>72.375</v>
          </cell>
          <cell r="F30">
            <v>96</v>
          </cell>
          <cell r="G30">
            <v>44</v>
          </cell>
          <cell r="H30">
            <v>20.16</v>
          </cell>
          <cell r="J30">
            <v>34.56</v>
          </cell>
          <cell r="K30">
            <v>0</v>
          </cell>
        </row>
        <row r="31">
          <cell r="B31">
            <v>21.816666666666666</v>
          </cell>
          <cell r="C31">
            <v>31.1</v>
          </cell>
          <cell r="D31">
            <v>16.3</v>
          </cell>
          <cell r="E31">
            <v>73.041666666666671</v>
          </cell>
          <cell r="F31">
            <v>92</v>
          </cell>
          <cell r="G31">
            <v>32</v>
          </cell>
          <cell r="H31">
            <v>20.16</v>
          </cell>
          <cell r="J31">
            <v>30.6</v>
          </cell>
          <cell r="K31">
            <v>5.2</v>
          </cell>
        </row>
        <row r="32">
          <cell r="B32">
            <v>24.07083333333334</v>
          </cell>
          <cell r="C32">
            <v>33.299999999999997</v>
          </cell>
          <cell r="D32">
            <v>16.100000000000001</v>
          </cell>
          <cell r="E32">
            <v>64.541666666666671</v>
          </cell>
          <cell r="F32">
            <v>97</v>
          </cell>
          <cell r="G32">
            <v>24</v>
          </cell>
          <cell r="H32">
            <v>16.2</v>
          </cell>
          <cell r="J32">
            <v>30.6</v>
          </cell>
          <cell r="K32">
            <v>0</v>
          </cell>
        </row>
        <row r="33">
          <cell r="B33">
            <v>26.095833333333335</v>
          </cell>
          <cell r="C33">
            <v>35.5</v>
          </cell>
          <cell r="D33">
            <v>17.399999999999999</v>
          </cell>
          <cell r="E33">
            <v>56.291666666666664</v>
          </cell>
          <cell r="F33">
            <v>90</v>
          </cell>
          <cell r="G33">
            <v>18</v>
          </cell>
          <cell r="H33">
            <v>20.52</v>
          </cell>
          <cell r="J33">
            <v>35.64</v>
          </cell>
          <cell r="K33">
            <v>0</v>
          </cell>
        </row>
        <row r="34">
          <cell r="B34">
            <v>26.858333333333331</v>
          </cell>
          <cell r="C34">
            <v>36.700000000000003</v>
          </cell>
          <cell r="D34">
            <v>18.7</v>
          </cell>
          <cell r="E34">
            <v>54.791666666666664</v>
          </cell>
          <cell r="F34">
            <v>89</v>
          </cell>
          <cell r="G34">
            <v>26</v>
          </cell>
          <cell r="H34">
            <v>18.720000000000002</v>
          </cell>
          <cell r="J34">
            <v>38.880000000000003</v>
          </cell>
          <cell r="K34">
            <v>0</v>
          </cell>
        </row>
        <row r="35">
          <cell r="B35">
            <v>23.916666666666661</v>
          </cell>
          <cell r="C35">
            <v>35.799999999999997</v>
          </cell>
          <cell r="D35">
            <v>18.5</v>
          </cell>
          <cell r="E35">
            <v>74.541666666666671</v>
          </cell>
          <cell r="F35">
            <v>94</v>
          </cell>
          <cell r="G35">
            <v>33</v>
          </cell>
          <cell r="H35">
            <v>26.28</v>
          </cell>
          <cell r="J35">
            <v>88.2</v>
          </cell>
          <cell r="K35">
            <v>36.20000000000001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26.179166666666664</v>
          </cell>
          <cell r="C5">
            <v>33</v>
          </cell>
          <cell r="D5">
            <v>22.4</v>
          </cell>
          <cell r="E5">
            <v>80.416666666666671</v>
          </cell>
          <cell r="F5">
            <v>95</v>
          </cell>
          <cell r="G5">
            <v>49</v>
          </cell>
          <cell r="H5" t="str">
            <v>*</v>
          </cell>
          <cell r="J5" t="str">
            <v>*</v>
          </cell>
          <cell r="K5">
            <v>0.4</v>
          </cell>
        </row>
        <row r="6">
          <cell r="B6">
            <v>25.104166666666661</v>
          </cell>
          <cell r="C6">
            <v>32.9</v>
          </cell>
          <cell r="D6">
            <v>21.4</v>
          </cell>
          <cell r="E6">
            <v>84.791666666666671</v>
          </cell>
          <cell r="F6">
            <v>95</v>
          </cell>
          <cell r="G6">
            <v>54</v>
          </cell>
          <cell r="H6" t="str">
            <v>*</v>
          </cell>
          <cell r="J6" t="str">
            <v>*</v>
          </cell>
          <cell r="K6">
            <v>36</v>
          </cell>
        </row>
        <row r="7">
          <cell r="B7">
            <v>25.99166666666666</v>
          </cell>
          <cell r="C7">
            <v>34.5</v>
          </cell>
          <cell r="D7">
            <v>22.6</v>
          </cell>
          <cell r="E7">
            <v>82.833333333333329</v>
          </cell>
          <cell r="F7">
            <v>96</v>
          </cell>
          <cell r="G7">
            <v>49</v>
          </cell>
          <cell r="H7" t="str">
            <v>*</v>
          </cell>
          <cell r="J7" t="str">
            <v>*</v>
          </cell>
          <cell r="K7">
            <v>0.2</v>
          </cell>
        </row>
        <row r="8">
          <cell r="B8">
            <v>27.637500000000003</v>
          </cell>
          <cell r="C8">
            <v>33.9</v>
          </cell>
          <cell r="D8">
            <v>23.2</v>
          </cell>
          <cell r="E8">
            <v>75.041666666666671</v>
          </cell>
          <cell r="F8">
            <v>93</v>
          </cell>
          <cell r="G8">
            <v>48</v>
          </cell>
          <cell r="H8" t="str">
            <v>*</v>
          </cell>
          <cell r="J8" t="str">
            <v>*</v>
          </cell>
          <cell r="K8">
            <v>0</v>
          </cell>
        </row>
        <row r="9">
          <cell r="B9">
            <v>27.895833333333332</v>
          </cell>
          <cell r="C9">
            <v>36.200000000000003</v>
          </cell>
          <cell r="D9">
            <v>20.8</v>
          </cell>
          <cell r="E9">
            <v>67.583333333333329</v>
          </cell>
          <cell r="F9">
            <v>93</v>
          </cell>
          <cell r="G9">
            <v>30</v>
          </cell>
          <cell r="H9" t="str">
            <v>*</v>
          </cell>
          <cell r="J9" t="str">
            <v>*</v>
          </cell>
          <cell r="K9">
            <v>0.2</v>
          </cell>
        </row>
        <row r="10">
          <cell r="B10">
            <v>27.916666666666668</v>
          </cell>
          <cell r="C10">
            <v>37.299999999999997</v>
          </cell>
          <cell r="D10">
            <v>20</v>
          </cell>
          <cell r="E10">
            <v>66.625</v>
          </cell>
          <cell r="F10">
            <v>90</v>
          </cell>
          <cell r="G10">
            <v>29</v>
          </cell>
          <cell r="H10" t="str">
            <v>*</v>
          </cell>
          <cell r="J10" t="str">
            <v>*</v>
          </cell>
          <cell r="K10">
            <v>0</v>
          </cell>
        </row>
        <row r="11">
          <cell r="B11">
            <v>28.054166666666664</v>
          </cell>
          <cell r="C11">
            <v>37.4</v>
          </cell>
          <cell r="D11">
            <v>20.9</v>
          </cell>
          <cell r="E11">
            <v>70</v>
          </cell>
          <cell r="F11">
            <v>94</v>
          </cell>
          <cell r="G11">
            <v>36</v>
          </cell>
          <cell r="H11" t="str">
            <v>*</v>
          </cell>
          <cell r="J11" t="str">
            <v>*</v>
          </cell>
          <cell r="K11">
            <v>0</v>
          </cell>
        </row>
        <row r="12">
          <cell r="B12">
            <v>28.525000000000002</v>
          </cell>
          <cell r="C12">
            <v>37.6</v>
          </cell>
          <cell r="D12">
            <v>21.4</v>
          </cell>
          <cell r="E12">
            <v>70.5</v>
          </cell>
          <cell r="F12">
            <v>93</v>
          </cell>
          <cell r="G12">
            <v>36</v>
          </cell>
          <cell r="H12" t="str">
            <v>*</v>
          </cell>
          <cell r="J12" t="str">
            <v>*</v>
          </cell>
          <cell r="K12">
            <v>0.6</v>
          </cell>
        </row>
        <row r="13">
          <cell r="B13">
            <v>29.641666666666662</v>
          </cell>
          <cell r="C13">
            <v>37.5</v>
          </cell>
          <cell r="D13">
            <v>23.6</v>
          </cell>
          <cell r="E13">
            <v>69.083333333333329</v>
          </cell>
          <cell r="F13">
            <v>91</v>
          </cell>
          <cell r="G13">
            <v>41</v>
          </cell>
          <cell r="H13" t="str">
            <v>*</v>
          </cell>
          <cell r="J13" t="str">
            <v>*</v>
          </cell>
          <cell r="K13">
            <v>0</v>
          </cell>
        </row>
        <row r="14">
          <cell r="B14">
            <v>27.908333333333342</v>
          </cell>
          <cell r="C14">
            <v>36.299999999999997</v>
          </cell>
          <cell r="D14">
            <v>21.6</v>
          </cell>
          <cell r="E14">
            <v>66.916666666666671</v>
          </cell>
          <cell r="F14">
            <v>87</v>
          </cell>
          <cell r="G14">
            <v>41</v>
          </cell>
          <cell r="H14" t="str">
            <v>*</v>
          </cell>
          <cell r="J14" t="str">
            <v>*</v>
          </cell>
          <cell r="K14">
            <v>2.2000000000000002</v>
          </cell>
        </row>
        <row r="15">
          <cell r="B15">
            <v>26.716666666666669</v>
          </cell>
          <cell r="C15">
            <v>35.299999999999997</v>
          </cell>
          <cell r="D15">
            <v>22.5</v>
          </cell>
          <cell r="E15">
            <v>79.333333333333329</v>
          </cell>
          <cell r="F15">
            <v>94</v>
          </cell>
          <cell r="G15">
            <v>46</v>
          </cell>
          <cell r="H15" t="str">
            <v>*</v>
          </cell>
          <cell r="J15" t="str">
            <v>*</v>
          </cell>
          <cell r="K15">
            <v>5.1999999999999993</v>
          </cell>
        </row>
        <row r="16">
          <cell r="B16">
            <v>26.379166666666666</v>
          </cell>
          <cell r="C16">
            <v>34</v>
          </cell>
          <cell r="D16">
            <v>22.1</v>
          </cell>
          <cell r="E16">
            <v>79.583333333333329</v>
          </cell>
          <cell r="F16">
            <v>95</v>
          </cell>
          <cell r="G16">
            <v>43</v>
          </cell>
          <cell r="H16" t="str">
            <v>*</v>
          </cell>
          <cell r="J16" t="str">
            <v>*</v>
          </cell>
          <cell r="K16">
            <v>0.4</v>
          </cell>
        </row>
        <row r="17">
          <cell r="B17">
            <v>26.470833333333335</v>
          </cell>
          <cell r="C17">
            <v>32.5</v>
          </cell>
          <cell r="D17">
            <v>23</v>
          </cell>
          <cell r="E17">
            <v>82</v>
          </cell>
          <cell r="F17">
            <v>95</v>
          </cell>
          <cell r="G17">
            <v>58</v>
          </cell>
          <cell r="H17" t="str">
            <v>*</v>
          </cell>
          <cell r="J17" t="str">
            <v>*</v>
          </cell>
          <cell r="K17">
            <v>0.8</v>
          </cell>
        </row>
        <row r="18">
          <cell r="B18">
            <v>28.049999999999994</v>
          </cell>
          <cell r="C18">
            <v>35.6</v>
          </cell>
          <cell r="D18">
            <v>23.1</v>
          </cell>
          <cell r="E18">
            <v>75.791666666666671</v>
          </cell>
          <cell r="F18">
            <v>94</v>
          </cell>
          <cell r="G18">
            <v>47</v>
          </cell>
          <cell r="H18" t="str">
            <v>*</v>
          </cell>
          <cell r="J18" t="str">
            <v>*</v>
          </cell>
          <cell r="K18">
            <v>0</v>
          </cell>
        </row>
        <row r="19">
          <cell r="B19">
            <v>26.4375</v>
          </cell>
          <cell r="C19">
            <v>35.1</v>
          </cell>
          <cell r="D19">
            <v>23.9</v>
          </cell>
          <cell r="E19">
            <v>82.458333333333329</v>
          </cell>
          <cell r="F19">
            <v>93</v>
          </cell>
          <cell r="G19">
            <v>50</v>
          </cell>
          <cell r="H19" t="str">
            <v>*</v>
          </cell>
          <cell r="J19" t="str">
            <v>*</v>
          </cell>
          <cell r="K19">
            <v>4.4000000000000004</v>
          </cell>
        </row>
        <row r="20">
          <cell r="B20">
            <v>27.600000000000005</v>
          </cell>
          <cell r="C20">
            <v>34.700000000000003</v>
          </cell>
          <cell r="D20">
            <v>22.4</v>
          </cell>
          <cell r="E20">
            <v>77.041666666666671</v>
          </cell>
          <cell r="F20">
            <v>95</v>
          </cell>
          <cell r="G20">
            <v>47</v>
          </cell>
          <cell r="H20" t="str">
            <v>*</v>
          </cell>
          <cell r="J20" t="str">
            <v>*</v>
          </cell>
          <cell r="K20">
            <v>0.2</v>
          </cell>
        </row>
        <row r="21">
          <cell r="B21">
            <v>28.004166666666659</v>
          </cell>
          <cell r="C21">
            <v>35.200000000000003</v>
          </cell>
          <cell r="D21">
            <v>23.4</v>
          </cell>
          <cell r="E21">
            <v>75.541666666666671</v>
          </cell>
          <cell r="F21">
            <v>93</v>
          </cell>
          <cell r="G21">
            <v>49</v>
          </cell>
          <cell r="H21" t="str">
            <v>*</v>
          </cell>
          <cell r="J21" t="str">
            <v>*</v>
          </cell>
          <cell r="K21">
            <v>0</v>
          </cell>
        </row>
        <row r="22">
          <cell r="B22">
            <v>28.829166666666666</v>
          </cell>
          <cell r="C22">
            <v>36.700000000000003</v>
          </cell>
          <cell r="D22">
            <v>22.4</v>
          </cell>
          <cell r="E22">
            <v>70.166666666666671</v>
          </cell>
          <cell r="F22">
            <v>92</v>
          </cell>
          <cell r="G22">
            <v>40</v>
          </cell>
          <cell r="H22" t="str">
            <v>*</v>
          </cell>
          <cell r="J22" t="str">
            <v>*</v>
          </cell>
          <cell r="K22">
            <v>0</v>
          </cell>
        </row>
        <row r="23">
          <cell r="B23">
            <v>29.441666666666663</v>
          </cell>
          <cell r="C23">
            <v>38.299999999999997</v>
          </cell>
          <cell r="D23">
            <v>23.2</v>
          </cell>
          <cell r="E23">
            <v>67.541666666666671</v>
          </cell>
          <cell r="F23">
            <v>89</v>
          </cell>
          <cell r="G23">
            <v>35</v>
          </cell>
          <cell r="H23" t="str">
            <v>*</v>
          </cell>
          <cell r="J23" t="str">
            <v>*</v>
          </cell>
          <cell r="K23">
            <v>0</v>
          </cell>
        </row>
        <row r="24">
          <cell r="B24">
            <v>26.437500000000004</v>
          </cell>
          <cell r="C24">
            <v>33.4</v>
          </cell>
          <cell r="D24">
            <v>23.8</v>
          </cell>
          <cell r="E24">
            <v>80.708333333333329</v>
          </cell>
          <cell r="F24">
            <v>91</v>
          </cell>
          <cell r="G24">
            <v>52</v>
          </cell>
          <cell r="H24" t="str">
            <v>*</v>
          </cell>
          <cell r="J24" t="str">
            <v>*</v>
          </cell>
          <cell r="K24">
            <v>2.0000000000000004</v>
          </cell>
        </row>
        <row r="25">
          <cell r="B25">
            <v>25.337499999999995</v>
          </cell>
          <cell r="C25">
            <v>30.7</v>
          </cell>
          <cell r="D25">
            <v>21.7</v>
          </cell>
          <cell r="E25">
            <v>85.833333333333329</v>
          </cell>
          <cell r="F25">
            <v>95</v>
          </cell>
          <cell r="G25">
            <v>64</v>
          </cell>
          <cell r="H25" t="str">
            <v>*</v>
          </cell>
          <cell r="J25" t="str">
            <v>*</v>
          </cell>
          <cell r="K25">
            <v>10.199999999999999</v>
          </cell>
        </row>
        <row r="26">
          <cell r="B26">
            <v>24.729166666666668</v>
          </cell>
          <cell r="C26">
            <v>26.6</v>
          </cell>
          <cell r="D26">
            <v>21.9</v>
          </cell>
          <cell r="E26">
            <v>87.25</v>
          </cell>
          <cell r="F26">
            <v>95</v>
          </cell>
          <cell r="G26">
            <v>74</v>
          </cell>
          <cell r="H26" t="str">
            <v>*</v>
          </cell>
          <cell r="J26" t="str">
            <v>*</v>
          </cell>
          <cell r="K26">
            <v>0</v>
          </cell>
        </row>
        <row r="27">
          <cell r="B27">
            <v>24.991666666666671</v>
          </cell>
          <cell r="C27">
            <v>32.200000000000003</v>
          </cell>
          <cell r="D27">
            <v>21.7</v>
          </cell>
          <cell r="E27">
            <v>81.208333333333329</v>
          </cell>
          <cell r="F27">
            <v>94</v>
          </cell>
          <cell r="G27">
            <v>52</v>
          </cell>
          <cell r="H27" t="str">
            <v>*</v>
          </cell>
          <cell r="J27" t="str">
            <v>*</v>
          </cell>
          <cell r="K27">
            <v>0.60000000000000009</v>
          </cell>
        </row>
        <row r="28">
          <cell r="B28">
            <v>24.783333333333331</v>
          </cell>
          <cell r="C28">
            <v>31.7</v>
          </cell>
          <cell r="D28">
            <v>21.1</v>
          </cell>
          <cell r="E28">
            <v>74.458333333333329</v>
          </cell>
          <cell r="F28">
            <v>91</v>
          </cell>
          <cell r="G28">
            <v>43</v>
          </cell>
          <cell r="H28" t="str">
            <v>*</v>
          </cell>
          <cell r="J28" t="str">
            <v>*</v>
          </cell>
          <cell r="K28">
            <v>0</v>
          </cell>
        </row>
        <row r="29">
          <cell r="B29">
            <v>24.604166666666661</v>
          </cell>
          <cell r="C29">
            <v>32.700000000000003</v>
          </cell>
          <cell r="D29">
            <v>18.3</v>
          </cell>
          <cell r="E29">
            <v>69.208333333333329</v>
          </cell>
          <cell r="F29">
            <v>95</v>
          </cell>
          <cell r="G29">
            <v>31</v>
          </cell>
          <cell r="H29" t="str">
            <v>*</v>
          </cell>
          <cell r="J29" t="str">
            <v>*</v>
          </cell>
          <cell r="K29">
            <v>0</v>
          </cell>
        </row>
        <row r="30">
          <cell r="B30">
            <v>24.366666666666671</v>
          </cell>
          <cell r="C30">
            <v>31.8</v>
          </cell>
          <cell r="D30">
            <v>18.2</v>
          </cell>
          <cell r="E30">
            <v>63.583333333333336</v>
          </cell>
          <cell r="F30">
            <v>88</v>
          </cell>
          <cell r="G30">
            <v>34</v>
          </cell>
          <cell r="H30" t="str">
            <v>*</v>
          </cell>
          <cell r="J30" t="str">
            <v>*</v>
          </cell>
          <cell r="K30">
            <v>0</v>
          </cell>
        </row>
        <row r="31">
          <cell r="B31">
            <v>24.029166666666665</v>
          </cell>
          <cell r="C31">
            <v>33.5</v>
          </cell>
          <cell r="D31">
            <v>16</v>
          </cell>
          <cell r="E31">
            <v>63.708333333333336</v>
          </cell>
          <cell r="F31">
            <v>93</v>
          </cell>
          <cell r="G31">
            <v>29</v>
          </cell>
          <cell r="H31" t="str">
            <v>*</v>
          </cell>
          <cell r="J31" t="str">
            <v>*</v>
          </cell>
          <cell r="K31">
            <v>0</v>
          </cell>
        </row>
        <row r="32">
          <cell r="B32">
            <v>25.279166666666672</v>
          </cell>
          <cell r="C32">
            <v>35.9</v>
          </cell>
          <cell r="D32">
            <v>16.3</v>
          </cell>
          <cell r="E32">
            <v>61.333333333333336</v>
          </cell>
          <cell r="F32">
            <v>93</v>
          </cell>
          <cell r="G32">
            <v>16</v>
          </cell>
          <cell r="H32" t="str">
            <v>*</v>
          </cell>
          <cell r="J32" t="str">
            <v>*</v>
          </cell>
          <cell r="K32">
            <v>0</v>
          </cell>
        </row>
        <row r="33">
          <cell r="B33">
            <v>25.970833333333335</v>
          </cell>
          <cell r="C33">
            <v>37.6</v>
          </cell>
          <cell r="D33">
            <v>15.8</v>
          </cell>
          <cell r="E33">
            <v>55</v>
          </cell>
          <cell r="F33">
            <v>89</v>
          </cell>
          <cell r="G33">
            <v>19</v>
          </cell>
          <cell r="H33" t="str">
            <v>*</v>
          </cell>
          <cell r="J33" t="str">
            <v>*</v>
          </cell>
          <cell r="K33">
            <v>0</v>
          </cell>
        </row>
        <row r="34">
          <cell r="B34">
            <v>27.891666666666669</v>
          </cell>
          <cell r="C34">
            <v>39</v>
          </cell>
          <cell r="D34">
            <v>18.399999999999999</v>
          </cell>
          <cell r="E34">
            <v>56.333333333333336</v>
          </cell>
          <cell r="F34">
            <v>87</v>
          </cell>
          <cell r="G34">
            <v>20</v>
          </cell>
          <cell r="H34" t="str">
            <v>*</v>
          </cell>
          <cell r="J34" t="str">
            <v>*</v>
          </cell>
          <cell r="K34">
            <v>0.2</v>
          </cell>
        </row>
        <row r="35">
          <cell r="B35">
            <v>24.520833333333339</v>
          </cell>
          <cell r="C35">
            <v>36.700000000000003</v>
          </cell>
          <cell r="D35">
            <v>19.2</v>
          </cell>
          <cell r="E35">
            <v>74.5</v>
          </cell>
          <cell r="F35">
            <v>94</v>
          </cell>
          <cell r="G35">
            <v>35</v>
          </cell>
          <cell r="H35" t="str">
            <v>*</v>
          </cell>
          <cell r="J35" t="str">
            <v>*</v>
          </cell>
          <cell r="K35">
            <v>9.1999999999999993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27.191304347826087</v>
          </cell>
          <cell r="C5">
            <v>33.4</v>
          </cell>
          <cell r="D5">
            <v>24.1</v>
          </cell>
          <cell r="E5">
            <v>79.130434782608702</v>
          </cell>
          <cell r="F5">
            <v>92</v>
          </cell>
          <cell r="G5">
            <v>55</v>
          </cell>
          <cell r="H5">
            <v>11.16</v>
          </cell>
          <cell r="J5">
            <v>27.720000000000002</v>
          </cell>
          <cell r="K5">
            <v>0.2</v>
          </cell>
        </row>
        <row r="6">
          <cell r="B6">
            <v>27.6875</v>
          </cell>
          <cell r="C6">
            <v>33.799999999999997</v>
          </cell>
          <cell r="D6">
            <v>24.2</v>
          </cell>
          <cell r="E6">
            <v>78.041666666666671</v>
          </cell>
          <cell r="F6">
            <v>92</v>
          </cell>
          <cell r="G6">
            <v>50</v>
          </cell>
          <cell r="H6">
            <v>16.920000000000002</v>
          </cell>
          <cell r="J6">
            <v>34.56</v>
          </cell>
          <cell r="K6">
            <v>0</v>
          </cell>
        </row>
        <row r="7">
          <cell r="B7">
            <v>26.152380952380955</v>
          </cell>
          <cell r="C7">
            <v>34.5</v>
          </cell>
          <cell r="D7">
            <v>22.5</v>
          </cell>
          <cell r="E7">
            <v>79.523809523809518</v>
          </cell>
          <cell r="F7">
            <v>93</v>
          </cell>
          <cell r="G7">
            <v>45</v>
          </cell>
          <cell r="H7">
            <v>12.96</v>
          </cell>
          <cell r="J7">
            <v>34.56</v>
          </cell>
          <cell r="K7">
            <v>3.4000000000000004</v>
          </cell>
        </row>
        <row r="8">
          <cell r="B8">
            <v>28.34090909090909</v>
          </cell>
          <cell r="C8">
            <v>35.799999999999997</v>
          </cell>
          <cell r="D8">
            <v>22.5</v>
          </cell>
          <cell r="E8">
            <v>72.590909090909093</v>
          </cell>
          <cell r="F8">
            <v>93</v>
          </cell>
          <cell r="G8">
            <v>44</v>
          </cell>
          <cell r="H8">
            <v>4.6800000000000006</v>
          </cell>
          <cell r="J8">
            <v>19.8</v>
          </cell>
          <cell r="K8">
            <v>0</v>
          </cell>
        </row>
        <row r="9">
          <cell r="B9">
            <v>29.620833333333334</v>
          </cell>
          <cell r="C9">
            <v>36.299999999999997</v>
          </cell>
          <cell r="D9">
            <v>23.5</v>
          </cell>
          <cell r="E9">
            <v>68.416666666666671</v>
          </cell>
          <cell r="F9">
            <v>93</v>
          </cell>
          <cell r="G9">
            <v>36</v>
          </cell>
          <cell r="H9">
            <v>6.12</v>
          </cell>
          <cell r="J9">
            <v>19.8</v>
          </cell>
          <cell r="K9">
            <v>0</v>
          </cell>
        </row>
        <row r="10">
          <cell r="B10">
            <v>30.204347826086952</v>
          </cell>
          <cell r="C10">
            <v>37.6</v>
          </cell>
          <cell r="D10">
            <v>23.4</v>
          </cell>
          <cell r="E10">
            <v>65.434782608695656</v>
          </cell>
          <cell r="F10">
            <v>90</v>
          </cell>
          <cell r="G10">
            <v>32</v>
          </cell>
          <cell r="H10">
            <v>9</v>
          </cell>
          <cell r="J10">
            <v>25.92</v>
          </cell>
          <cell r="K10">
            <v>0</v>
          </cell>
        </row>
        <row r="11">
          <cell r="B11">
            <v>30.885714285714275</v>
          </cell>
          <cell r="C11">
            <v>38.1</v>
          </cell>
          <cell r="D11">
            <v>24.5</v>
          </cell>
          <cell r="E11">
            <v>64.38095238095238</v>
          </cell>
          <cell r="F11">
            <v>90</v>
          </cell>
          <cell r="G11">
            <v>33</v>
          </cell>
          <cell r="H11">
            <v>11.520000000000001</v>
          </cell>
          <cell r="J11">
            <v>29.16</v>
          </cell>
          <cell r="K11">
            <v>0</v>
          </cell>
        </row>
        <row r="12">
          <cell r="B12">
            <v>31.352380952380951</v>
          </cell>
          <cell r="C12">
            <v>38</v>
          </cell>
          <cell r="D12">
            <v>24.7</v>
          </cell>
          <cell r="E12">
            <v>61.238095238095241</v>
          </cell>
          <cell r="F12">
            <v>88</v>
          </cell>
          <cell r="G12">
            <v>36</v>
          </cell>
          <cell r="H12">
            <v>10.44</v>
          </cell>
          <cell r="J12">
            <v>27.720000000000002</v>
          </cell>
          <cell r="K12">
            <v>0</v>
          </cell>
        </row>
        <row r="13">
          <cell r="B13">
            <v>31.68571428571429</v>
          </cell>
          <cell r="C13">
            <v>38.4</v>
          </cell>
          <cell r="D13">
            <v>24.9</v>
          </cell>
          <cell r="E13">
            <v>58.047619047619051</v>
          </cell>
          <cell r="F13">
            <v>85</v>
          </cell>
          <cell r="G13">
            <v>34</v>
          </cell>
          <cell r="H13">
            <v>10.44</v>
          </cell>
          <cell r="J13">
            <v>28.44</v>
          </cell>
          <cell r="K13">
            <v>0</v>
          </cell>
        </row>
        <row r="14">
          <cell r="B14">
            <v>31.457142857142859</v>
          </cell>
          <cell r="C14">
            <v>37.4</v>
          </cell>
          <cell r="D14">
            <v>26.6</v>
          </cell>
          <cell r="E14">
            <v>59.666666666666664</v>
          </cell>
          <cell r="F14">
            <v>83</v>
          </cell>
          <cell r="G14">
            <v>38</v>
          </cell>
          <cell r="H14">
            <v>15.840000000000002</v>
          </cell>
          <cell r="J14">
            <v>33.480000000000004</v>
          </cell>
          <cell r="K14">
            <v>0</v>
          </cell>
        </row>
        <row r="15">
          <cell r="B15">
            <v>29.799999999999997</v>
          </cell>
          <cell r="C15">
            <v>37.200000000000003</v>
          </cell>
          <cell r="D15">
            <v>23.8</v>
          </cell>
          <cell r="E15">
            <v>68.36363636363636</v>
          </cell>
          <cell r="F15">
            <v>91</v>
          </cell>
          <cell r="G15">
            <v>39</v>
          </cell>
          <cell r="H15">
            <v>9.7200000000000006</v>
          </cell>
          <cell r="J15">
            <v>36</v>
          </cell>
          <cell r="K15">
            <v>26.2</v>
          </cell>
        </row>
        <row r="16">
          <cell r="B16">
            <v>27.247826086956525</v>
          </cell>
          <cell r="C16">
            <v>33.299999999999997</v>
          </cell>
          <cell r="D16">
            <v>24.2</v>
          </cell>
          <cell r="E16">
            <v>79.086956521739125</v>
          </cell>
          <cell r="F16">
            <v>92</v>
          </cell>
          <cell r="G16">
            <v>52</v>
          </cell>
          <cell r="H16">
            <v>9</v>
          </cell>
          <cell r="J16">
            <v>25.2</v>
          </cell>
          <cell r="K16">
            <v>2.6</v>
          </cell>
        </row>
        <row r="17">
          <cell r="B17">
            <v>27.766666666666662</v>
          </cell>
          <cell r="C17">
            <v>33.6</v>
          </cell>
          <cell r="D17">
            <v>24.7</v>
          </cell>
          <cell r="E17">
            <v>78.571428571428569</v>
          </cell>
          <cell r="F17">
            <v>90</v>
          </cell>
          <cell r="G17">
            <v>52</v>
          </cell>
          <cell r="H17">
            <v>9</v>
          </cell>
          <cell r="J17">
            <v>23.400000000000002</v>
          </cell>
          <cell r="K17">
            <v>0.2</v>
          </cell>
        </row>
        <row r="18">
          <cell r="B18">
            <v>28.75714285714286</v>
          </cell>
          <cell r="C18">
            <v>34.5</v>
          </cell>
          <cell r="D18">
            <v>24.8</v>
          </cell>
          <cell r="E18">
            <v>75.666666666666671</v>
          </cell>
          <cell r="F18">
            <v>91</v>
          </cell>
          <cell r="G18">
            <v>50</v>
          </cell>
          <cell r="H18">
            <v>11.16</v>
          </cell>
          <cell r="J18">
            <v>42.12</v>
          </cell>
          <cell r="K18">
            <v>8.8000000000000007</v>
          </cell>
        </row>
        <row r="19">
          <cell r="B19">
            <v>29.922727272727272</v>
          </cell>
          <cell r="C19">
            <v>35.4</v>
          </cell>
          <cell r="D19">
            <v>25.8</v>
          </cell>
          <cell r="E19">
            <v>70.045454545454547</v>
          </cell>
          <cell r="F19">
            <v>91</v>
          </cell>
          <cell r="G19">
            <v>44</v>
          </cell>
          <cell r="H19">
            <v>14.04</v>
          </cell>
          <cell r="J19">
            <v>30.240000000000002</v>
          </cell>
          <cell r="K19">
            <v>0</v>
          </cell>
        </row>
        <row r="20">
          <cell r="B20">
            <v>30.104761904761901</v>
          </cell>
          <cell r="C20">
            <v>35.700000000000003</v>
          </cell>
          <cell r="D20">
            <v>25.1</v>
          </cell>
          <cell r="E20">
            <v>64.61904761904762</v>
          </cell>
          <cell r="F20">
            <v>84</v>
          </cell>
          <cell r="G20">
            <v>43</v>
          </cell>
          <cell r="H20">
            <v>12.24</v>
          </cell>
          <cell r="J20">
            <v>32.4</v>
          </cell>
          <cell r="K20">
            <v>0</v>
          </cell>
        </row>
        <row r="21">
          <cell r="B21">
            <v>28.486363636363638</v>
          </cell>
          <cell r="C21">
            <v>34.4</v>
          </cell>
          <cell r="D21">
            <v>24.3</v>
          </cell>
          <cell r="E21">
            <v>73.181818181818187</v>
          </cell>
          <cell r="F21">
            <v>88</v>
          </cell>
          <cell r="G21">
            <v>49</v>
          </cell>
          <cell r="H21">
            <v>13.32</v>
          </cell>
          <cell r="J21">
            <v>37.800000000000004</v>
          </cell>
          <cell r="K21">
            <v>1.6</v>
          </cell>
        </row>
        <row r="22">
          <cell r="B22">
            <v>30.200000000000003</v>
          </cell>
          <cell r="C22">
            <v>37</v>
          </cell>
          <cell r="D22">
            <v>23.8</v>
          </cell>
          <cell r="E22">
            <v>67.523809523809518</v>
          </cell>
          <cell r="F22">
            <v>92</v>
          </cell>
          <cell r="G22">
            <v>36</v>
          </cell>
          <cell r="H22">
            <v>11.16</v>
          </cell>
          <cell r="J22">
            <v>34.92</v>
          </cell>
          <cell r="K22">
            <v>0</v>
          </cell>
        </row>
        <row r="23">
          <cell r="B23">
            <v>31.668181818181822</v>
          </cell>
          <cell r="C23">
            <v>38.9</v>
          </cell>
          <cell r="D23">
            <v>24</v>
          </cell>
          <cell r="E23">
            <v>57.454545454545453</v>
          </cell>
          <cell r="F23">
            <v>88</v>
          </cell>
          <cell r="G23">
            <v>29</v>
          </cell>
          <cell r="H23">
            <v>10.44</v>
          </cell>
          <cell r="J23">
            <v>30.240000000000002</v>
          </cell>
          <cell r="K23">
            <v>0</v>
          </cell>
        </row>
        <row r="24">
          <cell r="B24">
            <v>30.849999999999994</v>
          </cell>
          <cell r="C24">
            <v>38.4</v>
          </cell>
          <cell r="D24">
            <v>23.9</v>
          </cell>
          <cell r="E24">
            <v>62.875</v>
          </cell>
          <cell r="F24">
            <v>88</v>
          </cell>
          <cell r="G24">
            <v>35</v>
          </cell>
          <cell r="H24">
            <v>10.08</v>
          </cell>
          <cell r="J24">
            <v>28.8</v>
          </cell>
          <cell r="K24">
            <v>0</v>
          </cell>
        </row>
        <row r="25">
          <cell r="B25">
            <v>28.240909090909089</v>
          </cell>
          <cell r="C25">
            <v>34.1</v>
          </cell>
          <cell r="D25">
            <v>24.2</v>
          </cell>
          <cell r="E25">
            <v>74.727272727272734</v>
          </cell>
          <cell r="F25">
            <v>92</v>
          </cell>
          <cell r="G25">
            <v>53</v>
          </cell>
          <cell r="H25">
            <v>7.9200000000000008</v>
          </cell>
          <cell r="J25">
            <v>27</v>
          </cell>
          <cell r="K25">
            <v>3.6</v>
          </cell>
        </row>
        <row r="26">
          <cell r="B26">
            <v>25.763636363636362</v>
          </cell>
          <cell r="C26">
            <v>28.7</v>
          </cell>
          <cell r="D26">
            <v>22.8</v>
          </cell>
          <cell r="E26">
            <v>88.63636363636364</v>
          </cell>
          <cell r="F26">
            <v>93</v>
          </cell>
          <cell r="G26">
            <v>79</v>
          </cell>
          <cell r="H26">
            <v>21.6</v>
          </cell>
          <cell r="J26">
            <v>51.84</v>
          </cell>
          <cell r="K26">
            <v>55</v>
          </cell>
        </row>
        <row r="27">
          <cell r="B27">
            <v>26.982608695652175</v>
          </cell>
          <cell r="C27">
            <v>33</v>
          </cell>
          <cell r="D27">
            <v>22.6</v>
          </cell>
          <cell r="E27">
            <v>77</v>
          </cell>
          <cell r="F27">
            <v>93</v>
          </cell>
          <cell r="G27">
            <v>48</v>
          </cell>
          <cell r="H27">
            <v>8.64</v>
          </cell>
          <cell r="J27">
            <v>27.36</v>
          </cell>
          <cell r="K27">
            <v>0.4</v>
          </cell>
        </row>
        <row r="28">
          <cell r="B28">
            <v>27.757142857142849</v>
          </cell>
          <cell r="C28">
            <v>33.6</v>
          </cell>
          <cell r="D28">
            <v>23.2</v>
          </cell>
          <cell r="E28">
            <v>67.523809523809518</v>
          </cell>
          <cell r="F28">
            <v>87</v>
          </cell>
          <cell r="G28">
            <v>40</v>
          </cell>
          <cell r="H28">
            <v>8.2799999999999994</v>
          </cell>
          <cell r="J28">
            <v>18.36</v>
          </cell>
          <cell r="K28">
            <v>0</v>
          </cell>
        </row>
        <row r="29">
          <cell r="B29">
            <v>27.347619047619045</v>
          </cell>
          <cell r="C29">
            <v>33.799999999999997</v>
          </cell>
          <cell r="D29">
            <v>20.6</v>
          </cell>
          <cell r="E29">
            <v>60.428571428571431</v>
          </cell>
          <cell r="F29">
            <v>90</v>
          </cell>
          <cell r="G29">
            <v>28</v>
          </cell>
          <cell r="H29">
            <v>6.12</v>
          </cell>
          <cell r="J29">
            <v>17.64</v>
          </cell>
          <cell r="K29">
            <v>0</v>
          </cell>
        </row>
        <row r="30">
          <cell r="B30">
            <v>26.661904761904761</v>
          </cell>
          <cell r="C30">
            <v>33.4</v>
          </cell>
          <cell r="D30">
            <v>20.9</v>
          </cell>
          <cell r="E30">
            <v>56.714285714285715</v>
          </cell>
          <cell r="F30">
            <v>82</v>
          </cell>
          <cell r="G30">
            <v>26</v>
          </cell>
          <cell r="H30">
            <v>10.08</v>
          </cell>
          <cell r="J30">
            <v>19.440000000000001</v>
          </cell>
          <cell r="K30">
            <v>0</v>
          </cell>
        </row>
        <row r="31">
          <cell r="B31">
            <v>26.971428571428575</v>
          </cell>
          <cell r="C31">
            <v>34.299999999999997</v>
          </cell>
          <cell r="D31">
            <v>19.2</v>
          </cell>
          <cell r="E31">
            <v>55.476190476190474</v>
          </cell>
          <cell r="F31">
            <v>87</v>
          </cell>
          <cell r="G31">
            <v>25</v>
          </cell>
          <cell r="H31">
            <v>5.04</v>
          </cell>
          <cell r="J31">
            <v>21.96</v>
          </cell>
          <cell r="K31">
            <v>0</v>
          </cell>
        </row>
        <row r="32">
          <cell r="B32">
            <v>27.052173913043479</v>
          </cell>
          <cell r="C32">
            <v>36</v>
          </cell>
          <cell r="D32">
            <v>18.3</v>
          </cell>
          <cell r="E32">
            <v>56.260869565217391</v>
          </cell>
          <cell r="F32">
            <v>87</v>
          </cell>
          <cell r="G32">
            <v>20</v>
          </cell>
          <cell r="H32">
            <v>7.9200000000000008</v>
          </cell>
          <cell r="J32">
            <v>22.68</v>
          </cell>
          <cell r="K32">
            <v>0</v>
          </cell>
        </row>
        <row r="33">
          <cell r="B33">
            <v>26.742857142857144</v>
          </cell>
          <cell r="C33">
            <v>36.200000000000003</v>
          </cell>
          <cell r="D33">
            <v>18.399999999999999</v>
          </cell>
          <cell r="E33">
            <v>64.761904761904759</v>
          </cell>
          <cell r="F33">
            <v>90</v>
          </cell>
          <cell r="G33">
            <v>36</v>
          </cell>
          <cell r="H33">
            <v>12.6</v>
          </cell>
          <cell r="J33">
            <v>37.800000000000004</v>
          </cell>
          <cell r="K33">
            <v>6.8</v>
          </cell>
        </row>
        <row r="34">
          <cell r="B34">
            <v>28.730434782608693</v>
          </cell>
          <cell r="C34">
            <v>37</v>
          </cell>
          <cell r="D34">
            <v>22.9</v>
          </cell>
          <cell r="E34">
            <v>65.956521739130437</v>
          </cell>
          <cell r="F34">
            <v>89</v>
          </cell>
          <cell r="G34">
            <v>34</v>
          </cell>
          <cell r="H34">
            <v>11.520000000000001</v>
          </cell>
          <cell r="J34">
            <v>25.2</v>
          </cell>
          <cell r="K34">
            <v>0.6</v>
          </cell>
        </row>
        <row r="35">
          <cell r="B35">
            <v>27.390909090909087</v>
          </cell>
          <cell r="C35">
            <v>32.9</v>
          </cell>
          <cell r="D35">
            <v>21.9</v>
          </cell>
          <cell r="E35">
            <v>70.86363636363636</v>
          </cell>
          <cell r="F35">
            <v>90</v>
          </cell>
          <cell r="G35">
            <v>52</v>
          </cell>
          <cell r="H35">
            <v>10.8</v>
          </cell>
          <cell r="J35">
            <v>29.52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27.116666666666664</v>
          </cell>
          <cell r="C5">
            <v>32.799999999999997</v>
          </cell>
          <cell r="D5">
            <v>24.6</v>
          </cell>
          <cell r="E5">
            <v>81.625</v>
          </cell>
          <cell r="F5">
            <v>92</v>
          </cell>
          <cell r="G5">
            <v>58</v>
          </cell>
          <cell r="H5">
            <v>18.720000000000002</v>
          </cell>
          <cell r="J5">
            <v>34.200000000000003</v>
          </cell>
          <cell r="K5">
            <v>0.2</v>
          </cell>
        </row>
        <row r="6">
          <cell r="B6">
            <v>25.887500000000003</v>
          </cell>
          <cell r="C6">
            <v>31.2</v>
          </cell>
          <cell r="D6">
            <v>23.2</v>
          </cell>
          <cell r="E6">
            <v>84.875</v>
          </cell>
          <cell r="F6">
            <v>93</v>
          </cell>
          <cell r="G6">
            <v>61</v>
          </cell>
          <cell r="H6">
            <v>13.32</v>
          </cell>
          <cell r="J6">
            <v>22.32</v>
          </cell>
          <cell r="K6">
            <v>1</v>
          </cell>
        </row>
        <row r="7">
          <cell r="B7">
            <v>27.858333333333334</v>
          </cell>
          <cell r="C7">
            <v>34.4</v>
          </cell>
          <cell r="D7">
            <v>23.3</v>
          </cell>
          <cell r="E7">
            <v>77.5</v>
          </cell>
          <cell r="F7">
            <v>92</v>
          </cell>
          <cell r="G7">
            <v>52</v>
          </cell>
          <cell r="H7">
            <v>13.68</v>
          </cell>
          <cell r="J7">
            <v>41.04</v>
          </cell>
          <cell r="K7">
            <v>0.4</v>
          </cell>
        </row>
        <row r="8">
          <cell r="B8">
            <v>27.854166666666661</v>
          </cell>
          <cell r="C8">
            <v>35.299999999999997</v>
          </cell>
          <cell r="D8">
            <v>23.4</v>
          </cell>
          <cell r="E8">
            <v>78.208333333333329</v>
          </cell>
          <cell r="F8">
            <v>99</v>
          </cell>
          <cell r="G8">
            <v>50</v>
          </cell>
          <cell r="H8">
            <v>18.36</v>
          </cell>
          <cell r="J8">
            <v>35.64</v>
          </cell>
          <cell r="K8">
            <v>19.599999999999998</v>
          </cell>
        </row>
        <row r="9">
          <cell r="B9">
            <v>29.625</v>
          </cell>
          <cell r="C9">
            <v>36.6</v>
          </cell>
          <cell r="D9">
            <v>24.6</v>
          </cell>
          <cell r="E9">
            <v>74.958333333333329</v>
          </cell>
          <cell r="F9">
            <v>94</v>
          </cell>
          <cell r="G9">
            <v>40</v>
          </cell>
          <cell r="H9">
            <v>12.6</v>
          </cell>
          <cell r="J9">
            <v>34.200000000000003</v>
          </cell>
          <cell r="K9">
            <v>1.4</v>
          </cell>
        </row>
        <row r="10">
          <cell r="B10">
            <v>30.074999999999999</v>
          </cell>
          <cell r="C10">
            <v>36.200000000000003</v>
          </cell>
          <cell r="D10">
            <v>25.1</v>
          </cell>
          <cell r="E10">
            <v>74.166666666666671</v>
          </cell>
          <cell r="F10">
            <v>94</v>
          </cell>
          <cell r="G10">
            <v>43</v>
          </cell>
          <cell r="H10">
            <v>12.96</v>
          </cell>
          <cell r="J10">
            <v>28.8</v>
          </cell>
          <cell r="K10">
            <v>0</v>
          </cell>
        </row>
        <row r="11">
          <cell r="B11">
            <v>30.733333333333334</v>
          </cell>
          <cell r="C11">
            <v>37</v>
          </cell>
          <cell r="D11">
            <v>25.3</v>
          </cell>
          <cell r="E11">
            <v>70.166666666666671</v>
          </cell>
          <cell r="F11">
            <v>92</v>
          </cell>
          <cell r="G11">
            <v>40</v>
          </cell>
          <cell r="H11">
            <v>15.840000000000002</v>
          </cell>
          <cell r="J11">
            <v>34.92</v>
          </cell>
          <cell r="K11">
            <v>0</v>
          </cell>
        </row>
        <row r="12">
          <cell r="B12">
            <v>30.737499999999994</v>
          </cell>
          <cell r="C12">
            <v>37.299999999999997</v>
          </cell>
          <cell r="D12">
            <v>24.8</v>
          </cell>
          <cell r="E12">
            <v>65.333333333333329</v>
          </cell>
          <cell r="F12">
            <v>91</v>
          </cell>
          <cell r="G12">
            <v>40</v>
          </cell>
          <cell r="H12">
            <v>15.120000000000001</v>
          </cell>
          <cell r="J12">
            <v>42.480000000000004</v>
          </cell>
          <cell r="K12">
            <v>0</v>
          </cell>
        </row>
        <row r="13">
          <cell r="B13">
            <v>30.729166666666671</v>
          </cell>
          <cell r="C13">
            <v>37.5</v>
          </cell>
          <cell r="D13">
            <v>25</v>
          </cell>
          <cell r="E13">
            <v>66.166666666666671</v>
          </cell>
          <cell r="F13">
            <v>88</v>
          </cell>
          <cell r="G13">
            <v>40</v>
          </cell>
          <cell r="H13">
            <v>13.32</v>
          </cell>
          <cell r="J13">
            <v>27.36</v>
          </cell>
          <cell r="K13">
            <v>0</v>
          </cell>
        </row>
        <row r="14">
          <cell r="B14">
            <v>30.724999999999998</v>
          </cell>
          <cell r="C14">
            <v>36.700000000000003</v>
          </cell>
          <cell r="D14">
            <v>25.9</v>
          </cell>
          <cell r="E14">
            <v>67.833333333333329</v>
          </cell>
          <cell r="F14">
            <v>89</v>
          </cell>
          <cell r="G14">
            <v>41</v>
          </cell>
          <cell r="H14">
            <v>21.240000000000002</v>
          </cell>
          <cell r="J14">
            <v>36</v>
          </cell>
          <cell r="K14">
            <v>0</v>
          </cell>
        </row>
        <row r="15">
          <cell r="B15">
            <v>28.612500000000001</v>
          </cell>
          <cell r="C15">
            <v>35.799999999999997</v>
          </cell>
          <cell r="D15">
            <v>25.4</v>
          </cell>
          <cell r="E15">
            <v>73.583333333333329</v>
          </cell>
          <cell r="F15">
            <v>87</v>
          </cell>
          <cell r="G15">
            <v>45</v>
          </cell>
          <cell r="H15">
            <v>15.120000000000001</v>
          </cell>
          <cell r="J15">
            <v>27</v>
          </cell>
          <cell r="K15">
            <v>0</v>
          </cell>
        </row>
        <row r="16">
          <cell r="B16">
            <v>26.191666666666666</v>
          </cell>
          <cell r="C16">
            <v>33</v>
          </cell>
          <cell r="D16">
            <v>21.7</v>
          </cell>
          <cell r="E16">
            <v>80.958333333333329</v>
          </cell>
          <cell r="F16">
            <v>94</v>
          </cell>
          <cell r="G16">
            <v>53</v>
          </cell>
          <cell r="H16">
            <v>35.28</v>
          </cell>
          <cell r="J16">
            <v>67.319999999999993</v>
          </cell>
          <cell r="K16">
            <v>31</v>
          </cell>
        </row>
        <row r="17">
          <cell r="B17">
            <v>27.737499999999997</v>
          </cell>
          <cell r="C17">
            <v>32.4</v>
          </cell>
          <cell r="D17">
            <v>25</v>
          </cell>
          <cell r="E17">
            <v>83.25</v>
          </cell>
          <cell r="F17">
            <v>94</v>
          </cell>
          <cell r="G17">
            <v>60</v>
          </cell>
          <cell r="H17">
            <v>12.6</v>
          </cell>
          <cell r="J17">
            <v>35.28</v>
          </cell>
          <cell r="K17">
            <v>2</v>
          </cell>
        </row>
        <row r="18">
          <cell r="B18">
            <v>29.045833333333338</v>
          </cell>
          <cell r="C18">
            <v>35.299999999999997</v>
          </cell>
          <cell r="D18">
            <v>24.2</v>
          </cell>
          <cell r="E18">
            <v>75.666666666666671</v>
          </cell>
          <cell r="F18">
            <v>94</v>
          </cell>
          <cell r="G18">
            <v>47</v>
          </cell>
          <cell r="H18">
            <v>20.88</v>
          </cell>
          <cell r="J18">
            <v>35.28</v>
          </cell>
          <cell r="K18">
            <v>0</v>
          </cell>
        </row>
        <row r="19">
          <cell r="B19">
            <v>29.679166666666671</v>
          </cell>
          <cell r="C19">
            <v>34.6</v>
          </cell>
          <cell r="D19">
            <v>25.7</v>
          </cell>
          <cell r="E19">
            <v>71</v>
          </cell>
          <cell r="F19">
            <v>90</v>
          </cell>
          <cell r="G19">
            <v>48</v>
          </cell>
          <cell r="H19">
            <v>16.920000000000002</v>
          </cell>
          <cell r="J19">
            <v>32.76</v>
          </cell>
          <cell r="K19">
            <v>0</v>
          </cell>
        </row>
        <row r="20">
          <cell r="B20">
            <v>30.037500000000005</v>
          </cell>
          <cell r="C20">
            <v>36.1</v>
          </cell>
          <cell r="D20">
            <v>25.2</v>
          </cell>
          <cell r="E20">
            <v>66.208333333333329</v>
          </cell>
          <cell r="F20">
            <v>85</v>
          </cell>
          <cell r="G20">
            <v>42</v>
          </cell>
          <cell r="H20">
            <v>18</v>
          </cell>
          <cell r="J20">
            <v>37.800000000000004</v>
          </cell>
          <cell r="K20">
            <v>0</v>
          </cell>
        </row>
        <row r="21">
          <cell r="B21">
            <v>27.770833333333332</v>
          </cell>
          <cell r="C21">
            <v>35.9</v>
          </cell>
          <cell r="D21">
            <v>24.9</v>
          </cell>
          <cell r="E21">
            <v>79.416666666666671</v>
          </cell>
          <cell r="F21">
            <v>91</v>
          </cell>
          <cell r="G21">
            <v>49</v>
          </cell>
          <cell r="H21">
            <v>15.48</v>
          </cell>
          <cell r="J21">
            <v>41.4</v>
          </cell>
          <cell r="K21">
            <v>12.799999999999999</v>
          </cell>
        </row>
        <row r="22">
          <cell r="B22">
            <v>29.92916666666666</v>
          </cell>
          <cell r="C22">
            <v>36.6</v>
          </cell>
          <cell r="D22">
            <v>25.1</v>
          </cell>
          <cell r="E22">
            <v>71.541666666666671</v>
          </cell>
          <cell r="F22">
            <v>93</v>
          </cell>
          <cell r="G22">
            <v>37</v>
          </cell>
          <cell r="H22">
            <v>22.32</v>
          </cell>
          <cell r="J22">
            <v>37.440000000000005</v>
          </cell>
          <cell r="K22">
            <v>0</v>
          </cell>
        </row>
        <row r="23">
          <cell r="B23">
            <v>28.566666666666674</v>
          </cell>
          <cell r="C23">
            <v>37</v>
          </cell>
          <cell r="D23">
            <v>24.3</v>
          </cell>
          <cell r="E23">
            <v>78.416666666666671</v>
          </cell>
          <cell r="F23">
            <v>94</v>
          </cell>
          <cell r="G23">
            <v>43</v>
          </cell>
          <cell r="H23">
            <v>32.04</v>
          </cell>
          <cell r="J23">
            <v>51.480000000000004</v>
          </cell>
          <cell r="K23">
            <v>2.6</v>
          </cell>
        </row>
        <row r="24">
          <cell r="B24">
            <v>30.437499999999996</v>
          </cell>
          <cell r="C24">
            <v>37.4</v>
          </cell>
          <cell r="D24">
            <v>24.9</v>
          </cell>
          <cell r="E24">
            <v>68.5</v>
          </cell>
          <cell r="F24">
            <v>90</v>
          </cell>
          <cell r="G24">
            <v>35</v>
          </cell>
          <cell r="H24">
            <v>14.04</v>
          </cell>
          <cell r="J24">
            <v>28.44</v>
          </cell>
          <cell r="K24">
            <v>0</v>
          </cell>
        </row>
        <row r="25">
          <cell r="B25">
            <v>29.354166666666661</v>
          </cell>
          <cell r="C25">
            <v>36</v>
          </cell>
          <cell r="D25">
            <v>25.9</v>
          </cell>
          <cell r="E25">
            <v>72.583333333333329</v>
          </cell>
          <cell r="F25">
            <v>87</v>
          </cell>
          <cell r="G25">
            <v>45</v>
          </cell>
          <cell r="H25">
            <v>12.6</v>
          </cell>
          <cell r="J25">
            <v>22.68</v>
          </cell>
          <cell r="K25">
            <v>0</v>
          </cell>
        </row>
        <row r="26">
          <cell r="B26">
            <v>25.804166666666671</v>
          </cell>
          <cell r="C26">
            <v>30.8</v>
          </cell>
          <cell r="D26">
            <v>23.6</v>
          </cell>
          <cell r="E26">
            <v>88.333333333333329</v>
          </cell>
          <cell r="F26">
            <v>93</v>
          </cell>
          <cell r="G26">
            <v>68</v>
          </cell>
          <cell r="H26">
            <v>20.52</v>
          </cell>
          <cell r="J26">
            <v>43.56</v>
          </cell>
          <cell r="K26">
            <v>11.6</v>
          </cell>
        </row>
        <row r="27">
          <cell r="B27">
            <v>25.795833333333334</v>
          </cell>
          <cell r="C27">
            <v>31.9</v>
          </cell>
          <cell r="D27">
            <v>22.7</v>
          </cell>
          <cell r="E27">
            <v>84.5</v>
          </cell>
          <cell r="F27">
            <v>99</v>
          </cell>
          <cell r="G27">
            <v>58</v>
          </cell>
          <cell r="H27">
            <v>10.08</v>
          </cell>
          <cell r="J27">
            <v>21.96</v>
          </cell>
          <cell r="K27">
            <v>0.60000000000000009</v>
          </cell>
        </row>
        <row r="28">
          <cell r="B28">
            <v>27.870833333333326</v>
          </cell>
          <cell r="C28">
            <v>35</v>
          </cell>
          <cell r="D28">
            <v>22.9</v>
          </cell>
          <cell r="E28">
            <v>74.083333333333329</v>
          </cell>
          <cell r="F28">
            <v>93</v>
          </cell>
          <cell r="G28">
            <v>43</v>
          </cell>
          <cell r="H28">
            <v>12.96</v>
          </cell>
          <cell r="J28">
            <v>24.48</v>
          </cell>
          <cell r="K28">
            <v>0</v>
          </cell>
        </row>
        <row r="29">
          <cell r="B29">
            <v>28.150000000000002</v>
          </cell>
          <cell r="C29">
            <v>34.9</v>
          </cell>
          <cell r="D29">
            <v>22.4</v>
          </cell>
          <cell r="E29">
            <v>64.875</v>
          </cell>
          <cell r="F29">
            <v>92</v>
          </cell>
          <cell r="G29">
            <v>26</v>
          </cell>
          <cell r="H29">
            <v>19.440000000000001</v>
          </cell>
          <cell r="J29">
            <v>36</v>
          </cell>
          <cell r="K29">
            <v>0</v>
          </cell>
        </row>
        <row r="30">
          <cell r="B30">
            <v>27.129166666666666</v>
          </cell>
          <cell r="C30">
            <v>34.9</v>
          </cell>
          <cell r="D30">
            <v>20.8</v>
          </cell>
          <cell r="E30">
            <v>60.75</v>
          </cell>
          <cell r="F30">
            <v>92</v>
          </cell>
          <cell r="G30">
            <v>26</v>
          </cell>
          <cell r="H30">
            <v>17.28</v>
          </cell>
          <cell r="J30">
            <v>31.319999999999997</v>
          </cell>
          <cell r="K30">
            <v>0</v>
          </cell>
        </row>
        <row r="31">
          <cell r="B31">
            <v>25.954166666666662</v>
          </cell>
          <cell r="C31">
            <v>35.4</v>
          </cell>
          <cell r="D31">
            <v>17.8</v>
          </cell>
          <cell r="E31">
            <v>62.333333333333336</v>
          </cell>
          <cell r="F31">
            <v>93</v>
          </cell>
          <cell r="G31">
            <v>21</v>
          </cell>
          <cell r="H31">
            <v>13.32</v>
          </cell>
          <cell r="J31">
            <v>24.48</v>
          </cell>
          <cell r="K31">
            <v>0</v>
          </cell>
        </row>
        <row r="32">
          <cell r="B32">
            <v>26.770833333333329</v>
          </cell>
          <cell r="C32">
            <v>37.1</v>
          </cell>
          <cell r="D32">
            <v>16.8</v>
          </cell>
          <cell r="E32">
            <v>57.25</v>
          </cell>
          <cell r="F32">
            <v>92</v>
          </cell>
          <cell r="G32">
            <v>20</v>
          </cell>
          <cell r="H32">
            <v>15.840000000000002</v>
          </cell>
          <cell r="J32">
            <v>29.52</v>
          </cell>
          <cell r="K32">
            <v>0</v>
          </cell>
        </row>
        <row r="33">
          <cell r="B33">
            <v>27.154166666666665</v>
          </cell>
          <cell r="C33">
            <v>38</v>
          </cell>
          <cell r="D33">
            <v>19.8</v>
          </cell>
          <cell r="E33">
            <v>65.458333333333329</v>
          </cell>
          <cell r="F33">
            <v>90</v>
          </cell>
          <cell r="G33">
            <v>32</v>
          </cell>
          <cell r="H33">
            <v>15.48</v>
          </cell>
          <cell r="J33">
            <v>35.64</v>
          </cell>
          <cell r="K33">
            <v>0</v>
          </cell>
        </row>
        <row r="34">
          <cell r="B34">
            <v>27.662499999999998</v>
          </cell>
          <cell r="C34">
            <v>37.700000000000003</v>
          </cell>
          <cell r="D34">
            <v>22.6</v>
          </cell>
          <cell r="E34">
            <v>72.041666666666671</v>
          </cell>
          <cell r="F34">
            <v>91</v>
          </cell>
          <cell r="G34">
            <v>36</v>
          </cell>
          <cell r="H34">
            <v>33.480000000000004</v>
          </cell>
          <cell r="J34">
            <v>70.2</v>
          </cell>
          <cell r="K34">
            <v>2.8</v>
          </cell>
        </row>
        <row r="35">
          <cell r="B35">
            <v>27.758333333333329</v>
          </cell>
          <cell r="C35">
            <v>36.4</v>
          </cell>
          <cell r="D35">
            <v>20.9</v>
          </cell>
          <cell r="E35">
            <v>71.833333333333329</v>
          </cell>
          <cell r="F35">
            <v>99</v>
          </cell>
          <cell r="G35">
            <v>38</v>
          </cell>
          <cell r="H35">
            <v>22.68</v>
          </cell>
          <cell r="J35">
            <v>37.440000000000005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26.708333333333329</v>
          </cell>
          <cell r="C5">
            <v>33.1</v>
          </cell>
          <cell r="D5">
            <v>22.4</v>
          </cell>
          <cell r="E5">
            <v>79.333333333333329</v>
          </cell>
          <cell r="F5">
            <v>97</v>
          </cell>
          <cell r="G5">
            <v>48</v>
          </cell>
          <cell r="H5">
            <v>11.16</v>
          </cell>
          <cell r="J5">
            <v>26.28</v>
          </cell>
          <cell r="K5">
            <v>1.5999999999999999</v>
          </cell>
        </row>
        <row r="6">
          <cell r="B6">
            <v>25.274999999999995</v>
          </cell>
          <cell r="C6">
            <v>32.5</v>
          </cell>
          <cell r="D6">
            <v>21.6</v>
          </cell>
          <cell r="E6">
            <v>85.75</v>
          </cell>
          <cell r="F6">
            <v>97</v>
          </cell>
          <cell r="G6">
            <v>60</v>
          </cell>
          <cell r="H6">
            <v>11.520000000000001</v>
          </cell>
          <cell r="J6">
            <v>31.680000000000003</v>
          </cell>
          <cell r="K6">
            <v>7</v>
          </cell>
        </row>
        <row r="7">
          <cell r="B7">
            <v>26.783333333333331</v>
          </cell>
          <cell r="C7">
            <v>34.200000000000003</v>
          </cell>
          <cell r="D7">
            <v>22</v>
          </cell>
          <cell r="E7">
            <v>80.583333333333329</v>
          </cell>
          <cell r="F7">
            <v>98</v>
          </cell>
          <cell r="G7">
            <v>48</v>
          </cell>
          <cell r="H7">
            <v>7.5600000000000005</v>
          </cell>
          <cell r="J7">
            <v>20.16</v>
          </cell>
          <cell r="K7">
            <v>0.6</v>
          </cell>
        </row>
        <row r="8">
          <cell r="B8">
            <v>27.654166666666665</v>
          </cell>
          <cell r="C8">
            <v>35.299999999999997</v>
          </cell>
          <cell r="D8">
            <v>22.5</v>
          </cell>
          <cell r="E8">
            <v>77.375</v>
          </cell>
          <cell r="F8">
            <v>97</v>
          </cell>
          <cell r="G8">
            <v>47</v>
          </cell>
          <cell r="H8">
            <v>18.36</v>
          </cell>
          <cell r="J8">
            <v>37.800000000000004</v>
          </cell>
          <cell r="K8">
            <v>1.8</v>
          </cell>
        </row>
        <row r="9">
          <cell r="B9">
            <v>26.708333333333329</v>
          </cell>
          <cell r="C9">
            <v>35.4</v>
          </cell>
          <cell r="D9">
            <v>20.3</v>
          </cell>
          <cell r="E9">
            <v>74.416666666666671</v>
          </cell>
          <cell r="F9">
            <v>97</v>
          </cell>
          <cell r="G9">
            <v>44</v>
          </cell>
          <cell r="H9">
            <v>10.08</v>
          </cell>
          <cell r="J9">
            <v>21.96</v>
          </cell>
          <cell r="K9">
            <v>0.2</v>
          </cell>
        </row>
        <row r="10">
          <cell r="B10">
            <v>28.474999999999998</v>
          </cell>
          <cell r="C10">
            <v>37.200000000000003</v>
          </cell>
          <cell r="D10">
            <v>21.4</v>
          </cell>
          <cell r="E10">
            <v>67.916666666666671</v>
          </cell>
          <cell r="F10">
            <v>94</v>
          </cell>
          <cell r="G10">
            <v>35</v>
          </cell>
          <cell r="H10">
            <v>9</v>
          </cell>
          <cell r="J10">
            <v>23.400000000000002</v>
          </cell>
          <cell r="K10">
            <v>0</v>
          </cell>
        </row>
        <row r="11">
          <cell r="B11">
            <v>27.770833333333339</v>
          </cell>
          <cell r="C11">
            <v>36</v>
          </cell>
          <cell r="D11">
            <v>22.9</v>
          </cell>
          <cell r="E11">
            <v>73</v>
          </cell>
          <cell r="F11">
            <v>91</v>
          </cell>
          <cell r="G11">
            <v>48</v>
          </cell>
          <cell r="H11">
            <v>12.24</v>
          </cell>
          <cell r="J11">
            <v>46.440000000000005</v>
          </cell>
          <cell r="K11">
            <v>3.0000000000000004</v>
          </cell>
        </row>
        <row r="12">
          <cell r="B12">
            <v>27.395833333333332</v>
          </cell>
          <cell r="C12">
            <v>35.9</v>
          </cell>
          <cell r="D12">
            <v>23.1</v>
          </cell>
          <cell r="E12">
            <v>79.125</v>
          </cell>
          <cell r="F12">
            <v>94</v>
          </cell>
          <cell r="G12">
            <v>48</v>
          </cell>
          <cell r="H12">
            <v>13.68</v>
          </cell>
          <cell r="J12">
            <v>23.040000000000003</v>
          </cell>
          <cell r="K12">
            <v>3</v>
          </cell>
        </row>
        <row r="13">
          <cell r="B13">
            <v>28.120833333333326</v>
          </cell>
          <cell r="C13">
            <v>37.4</v>
          </cell>
          <cell r="D13">
            <v>22.6</v>
          </cell>
          <cell r="E13">
            <v>74.416666666666671</v>
          </cell>
          <cell r="F13">
            <v>94</v>
          </cell>
          <cell r="G13">
            <v>43</v>
          </cell>
          <cell r="H13">
            <v>25.92</v>
          </cell>
          <cell r="J13">
            <v>58.680000000000007</v>
          </cell>
          <cell r="K13">
            <v>6.8000000000000007</v>
          </cell>
        </row>
        <row r="14">
          <cell r="B14">
            <v>25.787499999999998</v>
          </cell>
          <cell r="C14">
            <v>34.6</v>
          </cell>
          <cell r="D14">
            <v>21.2</v>
          </cell>
          <cell r="E14">
            <v>80.291666666666671</v>
          </cell>
          <cell r="F14">
            <v>97</v>
          </cell>
          <cell r="G14">
            <v>54</v>
          </cell>
          <cell r="H14">
            <v>17.28</v>
          </cell>
          <cell r="J14">
            <v>43.2</v>
          </cell>
          <cell r="K14">
            <v>30.999999999999996</v>
          </cell>
        </row>
        <row r="15">
          <cell r="B15">
            <v>25.745833333333337</v>
          </cell>
          <cell r="C15">
            <v>34</v>
          </cell>
          <cell r="D15">
            <v>22.1</v>
          </cell>
          <cell r="E15">
            <v>85.833333333333329</v>
          </cell>
          <cell r="F15">
            <v>97</v>
          </cell>
          <cell r="G15">
            <v>55</v>
          </cell>
          <cell r="H15">
            <v>18.36</v>
          </cell>
          <cell r="J15">
            <v>37.800000000000004</v>
          </cell>
          <cell r="K15">
            <v>24.999999999999996</v>
          </cell>
        </row>
        <row r="16">
          <cell r="B16">
            <v>25.745833333333334</v>
          </cell>
          <cell r="C16">
            <v>34.299999999999997</v>
          </cell>
          <cell r="D16">
            <v>22.1</v>
          </cell>
          <cell r="E16">
            <v>85.333333333333329</v>
          </cell>
          <cell r="F16">
            <v>98</v>
          </cell>
          <cell r="G16">
            <v>53</v>
          </cell>
          <cell r="H16">
            <v>15.120000000000001</v>
          </cell>
          <cell r="J16">
            <v>37.080000000000005</v>
          </cell>
          <cell r="K16">
            <v>1.5999999999999999</v>
          </cell>
        </row>
        <row r="17">
          <cell r="B17">
            <v>26.754166666666674</v>
          </cell>
          <cell r="C17">
            <v>34</v>
          </cell>
          <cell r="D17">
            <v>22.8</v>
          </cell>
          <cell r="E17">
            <v>82.416666666666671</v>
          </cell>
          <cell r="F17">
            <v>98</v>
          </cell>
          <cell r="G17">
            <v>53</v>
          </cell>
          <cell r="H17">
            <v>12.96</v>
          </cell>
          <cell r="J17">
            <v>26.28</v>
          </cell>
          <cell r="K17">
            <v>2.6000000000000005</v>
          </cell>
        </row>
        <row r="18">
          <cell r="B18">
            <v>27.679166666666671</v>
          </cell>
          <cell r="C18">
            <v>35.6</v>
          </cell>
          <cell r="D18">
            <v>23.9</v>
          </cell>
          <cell r="E18">
            <v>79.208333333333329</v>
          </cell>
          <cell r="F18">
            <v>95</v>
          </cell>
          <cell r="G18">
            <v>47</v>
          </cell>
          <cell r="H18">
            <v>14.04</v>
          </cell>
          <cell r="J18">
            <v>44.28</v>
          </cell>
          <cell r="K18">
            <v>2.2000000000000002</v>
          </cell>
        </row>
        <row r="19">
          <cell r="B19">
            <v>26.212500000000002</v>
          </cell>
          <cell r="C19">
            <v>29.7</v>
          </cell>
          <cell r="D19">
            <v>23.6</v>
          </cell>
          <cell r="E19">
            <v>82.958333333333329</v>
          </cell>
          <cell r="F19">
            <v>92</v>
          </cell>
          <cell r="G19">
            <v>69</v>
          </cell>
          <cell r="H19">
            <v>21.6</v>
          </cell>
          <cell r="J19">
            <v>40.32</v>
          </cell>
          <cell r="K19">
            <v>0</v>
          </cell>
        </row>
        <row r="20">
          <cell r="B20">
            <v>28.375</v>
          </cell>
          <cell r="C20">
            <v>35</v>
          </cell>
          <cell r="D20">
            <v>24</v>
          </cell>
          <cell r="E20">
            <v>75.458333333333329</v>
          </cell>
          <cell r="F20">
            <v>95</v>
          </cell>
          <cell r="G20">
            <v>48</v>
          </cell>
          <cell r="H20">
            <v>13.32</v>
          </cell>
          <cell r="J20">
            <v>27</v>
          </cell>
          <cell r="K20">
            <v>0</v>
          </cell>
        </row>
        <row r="21">
          <cell r="B21">
            <v>28.3125</v>
          </cell>
          <cell r="C21">
            <v>34.200000000000003</v>
          </cell>
          <cell r="D21">
            <v>24.3</v>
          </cell>
          <cell r="E21">
            <v>74.5</v>
          </cell>
          <cell r="F21">
            <v>89</v>
          </cell>
          <cell r="G21">
            <v>54</v>
          </cell>
          <cell r="H21">
            <v>15.48</v>
          </cell>
          <cell r="J21">
            <v>25.92</v>
          </cell>
          <cell r="K21">
            <v>0</v>
          </cell>
        </row>
        <row r="22">
          <cell r="B22">
            <v>29.291666666666668</v>
          </cell>
          <cell r="C22">
            <v>36.299999999999997</v>
          </cell>
          <cell r="D22">
            <v>23.9</v>
          </cell>
          <cell r="E22">
            <v>71.333333333333329</v>
          </cell>
          <cell r="F22">
            <v>92</v>
          </cell>
          <cell r="G22">
            <v>45</v>
          </cell>
          <cell r="H22">
            <v>17.64</v>
          </cell>
          <cell r="J22">
            <v>17.64</v>
          </cell>
          <cell r="K22">
            <v>0</v>
          </cell>
        </row>
        <row r="23">
          <cell r="B23">
            <v>29.529166666666669</v>
          </cell>
          <cell r="C23">
            <v>36.4</v>
          </cell>
          <cell r="D23">
            <v>24.2</v>
          </cell>
          <cell r="E23">
            <v>69.041666666666671</v>
          </cell>
          <cell r="F23">
            <v>88</v>
          </cell>
          <cell r="G23">
            <v>42</v>
          </cell>
          <cell r="H23">
            <v>9.3600000000000012</v>
          </cell>
          <cell r="J23">
            <v>34.200000000000003</v>
          </cell>
          <cell r="K23">
            <v>0</v>
          </cell>
        </row>
        <row r="24">
          <cell r="B24">
            <v>27.379166666666674</v>
          </cell>
          <cell r="C24">
            <v>34.299999999999997</v>
          </cell>
          <cell r="D24">
            <v>24</v>
          </cell>
          <cell r="E24">
            <v>77.708333333333329</v>
          </cell>
          <cell r="F24">
            <v>95</v>
          </cell>
          <cell r="G24">
            <v>55</v>
          </cell>
          <cell r="H24">
            <v>14.76</v>
          </cell>
          <cell r="J24">
            <v>39.6</v>
          </cell>
          <cell r="K24">
            <v>7.4</v>
          </cell>
        </row>
        <row r="25">
          <cell r="B25">
            <v>26.174999999999997</v>
          </cell>
          <cell r="C25">
            <v>32.4</v>
          </cell>
          <cell r="D25">
            <v>22.8</v>
          </cell>
          <cell r="E25">
            <v>85.541666666666671</v>
          </cell>
          <cell r="F25">
            <v>96</v>
          </cell>
          <cell r="G25">
            <v>61</v>
          </cell>
          <cell r="H25">
            <v>10.44</v>
          </cell>
          <cell r="J25">
            <v>30.96</v>
          </cell>
          <cell r="K25">
            <v>16.599999999999998</v>
          </cell>
        </row>
        <row r="26">
          <cell r="B26">
            <v>24.183333333333334</v>
          </cell>
          <cell r="C26">
            <v>28</v>
          </cell>
          <cell r="D26">
            <v>21.9</v>
          </cell>
          <cell r="E26">
            <v>93.458333333333329</v>
          </cell>
          <cell r="F26">
            <v>98</v>
          </cell>
          <cell r="G26">
            <v>80</v>
          </cell>
          <cell r="H26">
            <v>14.4</v>
          </cell>
          <cell r="J26">
            <v>25.2</v>
          </cell>
          <cell r="K26">
            <v>31</v>
          </cell>
        </row>
        <row r="27">
          <cell r="B27">
            <v>24.229166666666661</v>
          </cell>
          <cell r="C27">
            <v>29.8</v>
          </cell>
          <cell r="D27">
            <v>21.5</v>
          </cell>
          <cell r="E27">
            <v>88.041666666666671</v>
          </cell>
          <cell r="F27">
            <v>98</v>
          </cell>
          <cell r="G27">
            <v>62</v>
          </cell>
          <cell r="H27">
            <v>10.08</v>
          </cell>
          <cell r="J27">
            <v>24.840000000000003</v>
          </cell>
          <cell r="K27">
            <v>2.2000000000000002</v>
          </cell>
        </row>
        <row r="28">
          <cell r="B28">
            <v>24.324999999999999</v>
          </cell>
          <cell r="C28">
            <v>30.3</v>
          </cell>
          <cell r="D28">
            <v>21.5</v>
          </cell>
          <cell r="E28">
            <v>79.666666666666671</v>
          </cell>
          <cell r="F28">
            <v>97</v>
          </cell>
          <cell r="G28">
            <v>50</v>
          </cell>
          <cell r="H28">
            <v>12.96</v>
          </cell>
          <cell r="J28">
            <v>25.2</v>
          </cell>
          <cell r="K28">
            <v>0</v>
          </cell>
        </row>
        <row r="29">
          <cell r="B29">
            <v>23.862500000000001</v>
          </cell>
          <cell r="C29">
            <v>32.1</v>
          </cell>
          <cell r="D29">
            <v>18</v>
          </cell>
          <cell r="E29">
            <v>75.416666666666671</v>
          </cell>
          <cell r="F29">
            <v>98</v>
          </cell>
          <cell r="G29">
            <v>38</v>
          </cell>
          <cell r="H29">
            <v>11.16</v>
          </cell>
          <cell r="J29">
            <v>28.8</v>
          </cell>
          <cell r="K29">
            <v>0</v>
          </cell>
        </row>
        <row r="30">
          <cell r="B30">
            <v>23.716666666666669</v>
          </cell>
          <cell r="C30">
            <v>30.8</v>
          </cell>
          <cell r="D30">
            <v>16.3</v>
          </cell>
          <cell r="E30">
            <v>69.041666666666671</v>
          </cell>
          <cell r="F30">
            <v>98</v>
          </cell>
          <cell r="G30">
            <v>41</v>
          </cell>
          <cell r="H30">
            <v>14.4</v>
          </cell>
          <cell r="J30">
            <v>30.96</v>
          </cell>
          <cell r="K30">
            <v>0</v>
          </cell>
        </row>
        <row r="31">
          <cell r="B31">
            <v>23.395833333333332</v>
          </cell>
          <cell r="C31">
            <v>32</v>
          </cell>
          <cell r="D31">
            <v>16.2</v>
          </cell>
          <cell r="E31">
            <v>70.833333333333329</v>
          </cell>
          <cell r="F31">
            <v>97</v>
          </cell>
          <cell r="G31">
            <v>35</v>
          </cell>
          <cell r="H31">
            <v>12.6</v>
          </cell>
          <cell r="J31">
            <v>43.56</v>
          </cell>
          <cell r="K31">
            <v>0</v>
          </cell>
        </row>
        <row r="32">
          <cell r="B32">
            <v>25.2</v>
          </cell>
          <cell r="C32">
            <v>34.9</v>
          </cell>
          <cell r="D32">
            <v>16.7</v>
          </cell>
          <cell r="E32">
            <v>65.916666666666671</v>
          </cell>
          <cell r="F32">
            <v>97</v>
          </cell>
          <cell r="G32">
            <v>27</v>
          </cell>
          <cell r="H32">
            <v>9.3600000000000012</v>
          </cell>
          <cell r="J32">
            <v>34.200000000000003</v>
          </cell>
          <cell r="K32">
            <v>0</v>
          </cell>
        </row>
        <row r="33">
          <cell r="B33">
            <v>25.691666666666663</v>
          </cell>
          <cell r="C33">
            <v>36</v>
          </cell>
          <cell r="D33">
            <v>15.7</v>
          </cell>
          <cell r="E33">
            <v>62.75</v>
          </cell>
          <cell r="F33">
            <v>96</v>
          </cell>
          <cell r="G33">
            <v>27</v>
          </cell>
          <cell r="H33">
            <v>10.44</v>
          </cell>
          <cell r="J33">
            <v>20.88</v>
          </cell>
          <cell r="K33">
            <v>0</v>
          </cell>
        </row>
        <row r="34">
          <cell r="B34">
            <v>28.05</v>
          </cell>
          <cell r="C34">
            <v>36.6</v>
          </cell>
          <cell r="D34">
            <v>19.899999999999999</v>
          </cell>
          <cell r="E34">
            <v>63.458333333333336</v>
          </cell>
          <cell r="F34">
            <v>94</v>
          </cell>
          <cell r="G34">
            <v>31</v>
          </cell>
          <cell r="H34">
            <v>6.48</v>
          </cell>
          <cell r="J34">
            <v>27</v>
          </cell>
          <cell r="K34">
            <v>0</v>
          </cell>
        </row>
        <row r="35">
          <cell r="B35">
            <v>25.687499999999996</v>
          </cell>
          <cell r="C35">
            <v>36.1</v>
          </cell>
          <cell r="D35">
            <v>20.5</v>
          </cell>
          <cell r="E35">
            <v>72.666666666666671</v>
          </cell>
          <cell r="F35">
            <v>93</v>
          </cell>
          <cell r="G35">
            <v>39</v>
          </cell>
          <cell r="H35">
            <v>15.48</v>
          </cell>
          <cell r="J35">
            <v>46.440000000000005</v>
          </cell>
          <cell r="K35">
            <v>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>
        <row r="5">
          <cell r="B5">
            <v>27.866666666666671</v>
          </cell>
          <cell r="C5">
            <v>35.299999999999997</v>
          </cell>
          <cell r="D5">
            <v>23.5</v>
          </cell>
          <cell r="E5">
            <v>76.333333333333329</v>
          </cell>
          <cell r="F5">
            <v>100</v>
          </cell>
          <cell r="G5">
            <v>43</v>
          </cell>
          <cell r="H5">
            <v>13.68</v>
          </cell>
          <cell r="J5">
            <v>28.8</v>
          </cell>
          <cell r="K5">
            <v>3.4</v>
          </cell>
        </row>
        <row r="6">
          <cell r="B6">
            <v>25.854166666666661</v>
          </cell>
          <cell r="C6">
            <v>32.299999999999997</v>
          </cell>
          <cell r="D6">
            <v>22.4</v>
          </cell>
          <cell r="E6">
            <v>86.375</v>
          </cell>
          <cell r="F6">
            <v>100</v>
          </cell>
          <cell r="G6">
            <v>60</v>
          </cell>
          <cell r="H6">
            <v>13.68</v>
          </cell>
          <cell r="J6">
            <v>30.6</v>
          </cell>
          <cell r="K6">
            <v>7.4</v>
          </cell>
        </row>
        <row r="7">
          <cell r="B7">
            <v>28.412500000000005</v>
          </cell>
          <cell r="C7">
            <v>35.200000000000003</v>
          </cell>
          <cell r="D7">
            <v>23</v>
          </cell>
          <cell r="E7">
            <v>78.375</v>
          </cell>
          <cell r="F7">
            <v>100</v>
          </cell>
          <cell r="G7">
            <v>45</v>
          </cell>
          <cell r="H7">
            <v>11.879999999999999</v>
          </cell>
          <cell r="J7">
            <v>21.6</v>
          </cell>
          <cell r="K7">
            <v>0</v>
          </cell>
        </row>
        <row r="8">
          <cell r="B8">
            <v>28.720833333333331</v>
          </cell>
          <cell r="C8">
            <v>35.1</v>
          </cell>
          <cell r="D8">
            <v>24.6</v>
          </cell>
          <cell r="E8">
            <v>73.75</v>
          </cell>
          <cell r="F8">
            <v>100</v>
          </cell>
          <cell r="G8">
            <v>46</v>
          </cell>
          <cell r="H8">
            <v>18.720000000000002</v>
          </cell>
          <cell r="J8">
            <v>37.440000000000005</v>
          </cell>
          <cell r="K8">
            <v>4</v>
          </cell>
        </row>
        <row r="9">
          <cell r="B9">
            <v>28.0625</v>
          </cell>
          <cell r="C9">
            <v>35.299999999999997</v>
          </cell>
          <cell r="D9">
            <v>21.9</v>
          </cell>
          <cell r="E9">
            <v>76.25</v>
          </cell>
          <cell r="F9">
            <v>100</v>
          </cell>
          <cell r="G9">
            <v>44</v>
          </cell>
          <cell r="H9">
            <v>14.4</v>
          </cell>
          <cell r="J9">
            <v>54</v>
          </cell>
          <cell r="K9">
            <v>0</v>
          </cell>
        </row>
        <row r="10">
          <cell r="B10">
            <v>29.924999999999997</v>
          </cell>
          <cell r="C10">
            <v>37</v>
          </cell>
          <cell r="D10">
            <v>23.6</v>
          </cell>
          <cell r="E10">
            <v>64.291666666666671</v>
          </cell>
          <cell r="F10">
            <v>96</v>
          </cell>
          <cell r="G10">
            <v>28</v>
          </cell>
          <cell r="H10">
            <v>13.32</v>
          </cell>
          <cell r="J10">
            <v>28.8</v>
          </cell>
          <cell r="K10">
            <v>0</v>
          </cell>
        </row>
        <row r="11">
          <cell r="B11">
            <v>29.675000000000001</v>
          </cell>
          <cell r="C11">
            <v>38.4</v>
          </cell>
          <cell r="D11">
            <v>24.1</v>
          </cell>
          <cell r="E11">
            <v>65.541666666666671</v>
          </cell>
          <cell r="F11">
            <v>98</v>
          </cell>
          <cell r="G11">
            <v>34</v>
          </cell>
          <cell r="H11">
            <v>23.400000000000002</v>
          </cell>
          <cell r="J11">
            <v>49.680000000000007</v>
          </cell>
          <cell r="K11">
            <v>0</v>
          </cell>
        </row>
        <row r="12">
          <cell r="B12">
            <v>30.165217391304349</v>
          </cell>
          <cell r="C12">
            <v>38.4</v>
          </cell>
          <cell r="D12">
            <v>23.6</v>
          </cell>
          <cell r="E12">
            <v>65.826086956521735</v>
          </cell>
          <cell r="F12">
            <v>99</v>
          </cell>
          <cell r="G12">
            <v>36</v>
          </cell>
          <cell r="H12">
            <v>11.16</v>
          </cell>
          <cell r="J12">
            <v>29.880000000000003</v>
          </cell>
          <cell r="K12">
            <v>0</v>
          </cell>
        </row>
        <row r="13">
          <cell r="B13">
            <v>30.912499999999998</v>
          </cell>
          <cell r="C13">
            <v>38.799999999999997</v>
          </cell>
          <cell r="D13">
            <v>25</v>
          </cell>
          <cell r="E13">
            <v>66.625</v>
          </cell>
          <cell r="F13">
            <v>100</v>
          </cell>
          <cell r="G13">
            <v>35</v>
          </cell>
          <cell r="H13">
            <v>15.840000000000002</v>
          </cell>
          <cell r="J13">
            <v>49.32</v>
          </cell>
          <cell r="K13">
            <v>0</v>
          </cell>
        </row>
        <row r="14">
          <cell r="B14">
            <v>28.016666666666666</v>
          </cell>
          <cell r="C14">
            <v>36.700000000000003</v>
          </cell>
          <cell r="D14">
            <v>21.5</v>
          </cell>
          <cell r="E14">
            <v>70.958333333333329</v>
          </cell>
          <cell r="F14">
            <v>100</v>
          </cell>
          <cell r="G14">
            <v>38</v>
          </cell>
          <cell r="H14">
            <v>25.2</v>
          </cell>
          <cell r="J14">
            <v>66.960000000000008</v>
          </cell>
          <cell r="K14">
            <v>4</v>
          </cell>
        </row>
        <row r="15">
          <cell r="B15">
            <v>27.383333333333329</v>
          </cell>
          <cell r="C15">
            <v>36</v>
          </cell>
          <cell r="D15">
            <v>22.8</v>
          </cell>
          <cell r="E15">
            <v>83.583333333333329</v>
          </cell>
          <cell r="F15">
            <v>100</v>
          </cell>
          <cell r="G15">
            <v>48</v>
          </cell>
          <cell r="H15">
            <v>23.400000000000002</v>
          </cell>
          <cell r="J15">
            <v>43.56</v>
          </cell>
          <cell r="K15">
            <v>16.599999999999998</v>
          </cell>
        </row>
        <row r="16">
          <cell r="B16">
            <v>26.954166666666669</v>
          </cell>
          <cell r="C16">
            <v>34.6</v>
          </cell>
          <cell r="D16">
            <v>23.3</v>
          </cell>
          <cell r="E16">
            <v>87.166666666666671</v>
          </cell>
          <cell r="F16">
            <v>100</v>
          </cell>
          <cell r="G16">
            <v>51</v>
          </cell>
          <cell r="H16">
            <v>15.48</v>
          </cell>
          <cell r="J16">
            <v>30.6</v>
          </cell>
          <cell r="K16">
            <v>7.4</v>
          </cell>
        </row>
        <row r="17">
          <cell r="B17">
            <v>27.129166666666663</v>
          </cell>
          <cell r="C17">
            <v>33.5</v>
          </cell>
          <cell r="D17">
            <v>23.2</v>
          </cell>
          <cell r="E17">
            <v>85.833333333333329</v>
          </cell>
          <cell r="F17">
            <v>100</v>
          </cell>
          <cell r="G17">
            <v>55</v>
          </cell>
          <cell r="H17">
            <v>16.559999999999999</v>
          </cell>
          <cell r="J17">
            <v>44.64</v>
          </cell>
          <cell r="K17">
            <v>0.6</v>
          </cell>
        </row>
        <row r="18">
          <cell r="B18">
            <v>27.729166666666668</v>
          </cell>
          <cell r="C18">
            <v>33.700000000000003</v>
          </cell>
          <cell r="D18">
            <v>24.3</v>
          </cell>
          <cell r="E18">
            <v>87.125</v>
          </cell>
          <cell r="F18">
            <v>100</v>
          </cell>
          <cell r="G18">
            <v>57</v>
          </cell>
          <cell r="H18">
            <v>14.76</v>
          </cell>
          <cell r="J18">
            <v>34.200000000000003</v>
          </cell>
          <cell r="K18">
            <v>3.5999999999999996</v>
          </cell>
        </row>
        <row r="19">
          <cell r="B19">
            <v>26.487499999999997</v>
          </cell>
          <cell r="C19">
            <v>30.3</v>
          </cell>
          <cell r="D19">
            <v>23.1</v>
          </cell>
          <cell r="E19">
            <v>91.625</v>
          </cell>
          <cell r="F19">
            <v>100</v>
          </cell>
          <cell r="G19">
            <v>67</v>
          </cell>
          <cell r="H19">
            <v>19.440000000000001</v>
          </cell>
          <cell r="J19">
            <v>36</v>
          </cell>
          <cell r="K19">
            <v>14.999999999999998</v>
          </cell>
        </row>
        <row r="20">
          <cell r="B20">
            <v>28.395833333333332</v>
          </cell>
          <cell r="C20">
            <v>34.9</v>
          </cell>
          <cell r="D20">
            <v>23.8</v>
          </cell>
          <cell r="E20">
            <v>81.916666666666671</v>
          </cell>
          <cell r="F20">
            <v>100</v>
          </cell>
          <cell r="G20">
            <v>47</v>
          </cell>
          <cell r="H20">
            <v>14.76</v>
          </cell>
          <cell r="J20">
            <v>36.72</v>
          </cell>
          <cell r="K20">
            <v>0.8</v>
          </cell>
        </row>
        <row r="21">
          <cell r="B21">
            <v>29.066666666666666</v>
          </cell>
          <cell r="C21">
            <v>34.799999999999997</v>
          </cell>
          <cell r="D21">
            <v>25.4</v>
          </cell>
          <cell r="E21">
            <v>76.833333333333329</v>
          </cell>
          <cell r="F21">
            <v>100</v>
          </cell>
          <cell r="G21">
            <v>52</v>
          </cell>
          <cell r="H21">
            <v>15.48</v>
          </cell>
          <cell r="J21">
            <v>34.92</v>
          </cell>
          <cell r="K21">
            <v>0</v>
          </cell>
        </row>
        <row r="22">
          <cell r="B22">
            <v>30.241666666666674</v>
          </cell>
          <cell r="C22">
            <v>36</v>
          </cell>
          <cell r="D22">
            <v>24.9</v>
          </cell>
          <cell r="E22">
            <v>73.375</v>
          </cell>
          <cell r="F22">
            <v>100</v>
          </cell>
          <cell r="G22">
            <v>45</v>
          </cell>
          <cell r="H22">
            <v>15.120000000000001</v>
          </cell>
          <cell r="J22">
            <v>37.800000000000004</v>
          </cell>
          <cell r="K22">
            <v>0</v>
          </cell>
        </row>
        <row r="23">
          <cell r="B23">
            <v>29.258333333333326</v>
          </cell>
          <cell r="C23">
            <v>35.9</v>
          </cell>
          <cell r="D23">
            <v>26.2</v>
          </cell>
          <cell r="E23">
            <v>74.333333333333329</v>
          </cell>
          <cell r="F23">
            <v>97</v>
          </cell>
          <cell r="G23">
            <v>44</v>
          </cell>
          <cell r="H23">
            <v>21.240000000000002</v>
          </cell>
          <cell r="J23">
            <v>41.76</v>
          </cell>
          <cell r="K23">
            <v>0</v>
          </cell>
        </row>
        <row r="24">
          <cell r="B24">
            <v>26.3</v>
          </cell>
          <cell r="C24">
            <v>32</v>
          </cell>
          <cell r="D24">
            <v>21.7</v>
          </cell>
          <cell r="E24">
            <v>86.75</v>
          </cell>
          <cell r="F24">
            <v>100</v>
          </cell>
          <cell r="G24">
            <v>62</v>
          </cell>
          <cell r="H24">
            <v>23.400000000000002</v>
          </cell>
          <cell r="J24">
            <v>61.2</v>
          </cell>
          <cell r="K24">
            <v>22</v>
          </cell>
        </row>
        <row r="25">
          <cell r="B25">
            <v>26.241666666666664</v>
          </cell>
          <cell r="C25">
            <v>32.6</v>
          </cell>
          <cell r="D25">
            <v>22.6</v>
          </cell>
          <cell r="E25">
            <v>89.041666666666671</v>
          </cell>
          <cell r="F25">
            <v>100</v>
          </cell>
          <cell r="G25">
            <v>63</v>
          </cell>
          <cell r="H25">
            <v>15.48</v>
          </cell>
          <cell r="J25">
            <v>57.960000000000008</v>
          </cell>
          <cell r="K25">
            <v>6.1999999999999993</v>
          </cell>
        </row>
        <row r="26">
          <cell r="B26">
            <v>24.700000000000003</v>
          </cell>
          <cell r="C26">
            <v>28.8</v>
          </cell>
          <cell r="D26">
            <v>23</v>
          </cell>
          <cell r="E26">
            <v>95.666666666666671</v>
          </cell>
          <cell r="F26">
            <v>100</v>
          </cell>
          <cell r="G26">
            <v>69</v>
          </cell>
          <cell r="H26">
            <v>19.8</v>
          </cell>
          <cell r="J26">
            <v>35.64</v>
          </cell>
          <cell r="K26">
            <v>11.2</v>
          </cell>
        </row>
        <row r="27">
          <cell r="B27">
            <v>22.875</v>
          </cell>
          <cell r="C27">
            <v>26.7</v>
          </cell>
          <cell r="D27">
            <v>20.9</v>
          </cell>
          <cell r="E27">
            <v>96.166666666666671</v>
          </cell>
          <cell r="F27">
            <v>100</v>
          </cell>
          <cell r="G27">
            <v>77</v>
          </cell>
          <cell r="H27">
            <v>17.64</v>
          </cell>
          <cell r="J27">
            <v>35.28</v>
          </cell>
          <cell r="K27">
            <v>10.599999999999998</v>
          </cell>
        </row>
        <row r="28">
          <cell r="B28">
            <v>23.420833333333334</v>
          </cell>
          <cell r="C28">
            <v>28.7</v>
          </cell>
          <cell r="D28">
            <v>20.399999999999999</v>
          </cell>
          <cell r="E28">
            <v>82.291666666666671</v>
          </cell>
          <cell r="F28">
            <v>100</v>
          </cell>
          <cell r="G28">
            <v>54</v>
          </cell>
          <cell r="H28">
            <v>13.68</v>
          </cell>
          <cell r="J28">
            <v>27.36</v>
          </cell>
          <cell r="K28">
            <v>0</v>
          </cell>
        </row>
        <row r="29">
          <cell r="B29">
            <v>24.404166666666669</v>
          </cell>
          <cell r="C29">
            <v>31.1</v>
          </cell>
          <cell r="D29">
            <v>18.600000000000001</v>
          </cell>
          <cell r="E29">
            <v>73.375</v>
          </cell>
          <cell r="F29">
            <v>100</v>
          </cell>
          <cell r="G29">
            <v>44</v>
          </cell>
          <cell r="H29">
            <v>14.4</v>
          </cell>
          <cell r="J29">
            <v>35.28</v>
          </cell>
          <cell r="K29">
            <v>0</v>
          </cell>
        </row>
        <row r="30">
          <cell r="B30">
            <v>23.5695652173913</v>
          </cell>
          <cell r="C30">
            <v>29.8</v>
          </cell>
          <cell r="D30">
            <v>18.5</v>
          </cell>
          <cell r="E30">
            <v>70.391304347826093</v>
          </cell>
          <cell r="F30">
            <v>100</v>
          </cell>
          <cell r="G30">
            <v>41</v>
          </cell>
          <cell r="H30">
            <v>19.8</v>
          </cell>
          <cell r="J30">
            <v>33.840000000000003</v>
          </cell>
          <cell r="K30">
            <v>0</v>
          </cell>
        </row>
        <row r="31">
          <cell r="B31">
            <v>24.750000000000004</v>
          </cell>
          <cell r="C31">
            <v>32.200000000000003</v>
          </cell>
          <cell r="D31">
            <v>19.3</v>
          </cell>
          <cell r="E31">
            <v>64.583333333333329</v>
          </cell>
          <cell r="F31">
            <v>90</v>
          </cell>
          <cell r="G31">
            <v>34</v>
          </cell>
          <cell r="H31">
            <v>17.64</v>
          </cell>
          <cell r="J31">
            <v>28.44</v>
          </cell>
          <cell r="K31">
            <v>0</v>
          </cell>
        </row>
        <row r="32">
          <cell r="B32">
            <v>26.850000000000009</v>
          </cell>
          <cell r="C32">
            <v>34.299999999999997</v>
          </cell>
          <cell r="D32">
            <v>20.6</v>
          </cell>
          <cell r="E32">
            <v>60.083333333333336</v>
          </cell>
          <cell r="F32">
            <v>96</v>
          </cell>
          <cell r="G32">
            <v>29</v>
          </cell>
          <cell r="H32">
            <v>12.6</v>
          </cell>
          <cell r="J32">
            <v>27</v>
          </cell>
          <cell r="K32">
            <v>0</v>
          </cell>
        </row>
        <row r="33">
          <cell r="B33">
            <v>27.7</v>
          </cell>
          <cell r="C33">
            <v>35.6</v>
          </cell>
          <cell r="D33">
            <v>20.100000000000001</v>
          </cell>
          <cell r="E33">
            <v>62.25</v>
          </cell>
          <cell r="F33">
            <v>98</v>
          </cell>
          <cell r="G33">
            <v>23</v>
          </cell>
          <cell r="H33">
            <v>14.76</v>
          </cell>
          <cell r="J33">
            <v>34.56</v>
          </cell>
          <cell r="K33">
            <v>0</v>
          </cell>
        </row>
        <row r="34">
          <cell r="B34">
            <v>28.929166666666671</v>
          </cell>
          <cell r="C34">
            <v>38.200000000000003</v>
          </cell>
          <cell r="D34">
            <v>20.5</v>
          </cell>
          <cell r="E34">
            <v>53.666666666666664</v>
          </cell>
          <cell r="F34">
            <v>87</v>
          </cell>
          <cell r="G34">
            <v>26</v>
          </cell>
          <cell r="H34">
            <v>13.68</v>
          </cell>
          <cell r="K34">
            <v>0</v>
          </cell>
        </row>
        <row r="35">
          <cell r="B35">
            <v>26.962499999999995</v>
          </cell>
          <cell r="C35">
            <v>36.9</v>
          </cell>
          <cell r="D35">
            <v>20.9</v>
          </cell>
          <cell r="E35">
            <v>65.625</v>
          </cell>
          <cell r="F35">
            <v>97</v>
          </cell>
          <cell r="G35">
            <v>35</v>
          </cell>
          <cell r="H35">
            <v>23.040000000000003</v>
          </cell>
          <cell r="J35">
            <v>60.12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27.441666666666674</v>
          </cell>
          <cell r="C5">
            <v>35</v>
          </cell>
          <cell r="D5">
            <v>21.1</v>
          </cell>
          <cell r="E5">
            <v>76.916666666666671</v>
          </cell>
          <cell r="F5">
            <v>100</v>
          </cell>
          <cell r="G5">
            <v>43</v>
          </cell>
          <cell r="H5">
            <v>13.68</v>
          </cell>
          <cell r="J5">
            <v>51.480000000000004</v>
          </cell>
          <cell r="K5">
            <v>44</v>
          </cell>
        </row>
        <row r="6">
          <cell r="B6">
            <v>25.483333333333334</v>
          </cell>
          <cell r="C6">
            <v>32</v>
          </cell>
          <cell r="D6">
            <v>22.1</v>
          </cell>
          <cell r="E6">
            <v>88.416666666666671</v>
          </cell>
          <cell r="F6">
            <v>100</v>
          </cell>
          <cell r="G6">
            <v>58</v>
          </cell>
          <cell r="H6">
            <v>11.520000000000001</v>
          </cell>
          <cell r="J6">
            <v>41.76</v>
          </cell>
          <cell r="K6">
            <v>5.6000000000000005</v>
          </cell>
        </row>
        <row r="7">
          <cell r="B7">
            <v>27.729166666666668</v>
          </cell>
          <cell r="C7">
            <v>35.200000000000003</v>
          </cell>
          <cell r="D7">
            <v>22.2</v>
          </cell>
          <cell r="E7">
            <v>79.166666666666671</v>
          </cell>
          <cell r="F7">
            <v>100</v>
          </cell>
          <cell r="G7">
            <v>44</v>
          </cell>
          <cell r="H7">
            <v>12.24</v>
          </cell>
          <cell r="J7">
            <v>28.8</v>
          </cell>
          <cell r="K7">
            <v>0</v>
          </cell>
        </row>
        <row r="8">
          <cell r="B8">
            <v>28.283333333333335</v>
          </cell>
          <cell r="C8">
            <v>34.799999999999997</v>
          </cell>
          <cell r="D8">
            <v>23.5</v>
          </cell>
          <cell r="E8">
            <v>74.666666666666671</v>
          </cell>
          <cell r="F8">
            <v>99</v>
          </cell>
          <cell r="G8">
            <v>46</v>
          </cell>
          <cell r="H8">
            <v>18</v>
          </cell>
          <cell r="J8">
            <v>40.680000000000007</v>
          </cell>
          <cell r="K8">
            <v>0</v>
          </cell>
        </row>
        <row r="9">
          <cell r="B9">
            <v>27.424999999999997</v>
          </cell>
          <cell r="C9">
            <v>35.799999999999997</v>
          </cell>
          <cell r="D9">
            <v>21.6</v>
          </cell>
          <cell r="E9">
            <v>75.916666666666671</v>
          </cell>
          <cell r="F9">
            <v>100</v>
          </cell>
          <cell r="G9">
            <v>38</v>
          </cell>
          <cell r="H9">
            <v>14.04</v>
          </cell>
          <cell r="J9">
            <v>30.6</v>
          </cell>
          <cell r="K9">
            <v>0</v>
          </cell>
        </row>
        <row r="10">
          <cell r="B10">
            <v>29.029166666666669</v>
          </cell>
          <cell r="C10">
            <v>36.9</v>
          </cell>
          <cell r="D10">
            <v>22</v>
          </cell>
          <cell r="E10">
            <v>67.416666666666671</v>
          </cell>
          <cell r="F10">
            <v>98</v>
          </cell>
          <cell r="G10">
            <v>32</v>
          </cell>
          <cell r="H10">
            <v>12.24</v>
          </cell>
          <cell r="J10">
            <v>32.4</v>
          </cell>
          <cell r="K10">
            <v>0</v>
          </cell>
        </row>
        <row r="11">
          <cell r="B11">
            <v>29.670833333333338</v>
          </cell>
          <cell r="C11">
            <v>38.5</v>
          </cell>
          <cell r="D11">
            <v>23.4</v>
          </cell>
          <cell r="E11">
            <v>60.625</v>
          </cell>
          <cell r="F11">
            <v>89</v>
          </cell>
          <cell r="G11">
            <v>31</v>
          </cell>
          <cell r="H11">
            <v>34.56</v>
          </cell>
          <cell r="J11">
            <v>56.16</v>
          </cell>
          <cell r="K11">
            <v>0</v>
          </cell>
        </row>
        <row r="12">
          <cell r="B12">
            <v>29.099999999999998</v>
          </cell>
          <cell r="C12">
            <v>38.4</v>
          </cell>
          <cell r="D12">
            <v>21.7</v>
          </cell>
          <cell r="E12">
            <v>67.333333333333329</v>
          </cell>
          <cell r="F12">
            <v>99</v>
          </cell>
          <cell r="G12">
            <v>32</v>
          </cell>
          <cell r="H12">
            <v>18</v>
          </cell>
          <cell r="J12">
            <v>34.56</v>
          </cell>
          <cell r="K12">
            <v>0</v>
          </cell>
        </row>
        <row r="13">
          <cell r="B13">
            <v>29.654166666666669</v>
          </cell>
          <cell r="C13">
            <v>38.799999999999997</v>
          </cell>
          <cell r="D13">
            <v>23.9</v>
          </cell>
          <cell r="E13">
            <v>67.833333333333329</v>
          </cell>
          <cell r="F13">
            <v>91</v>
          </cell>
          <cell r="G13">
            <v>36</v>
          </cell>
          <cell r="H13">
            <v>17.28</v>
          </cell>
          <cell r="J13">
            <v>38.159999999999997</v>
          </cell>
          <cell r="K13">
            <v>0</v>
          </cell>
        </row>
        <row r="14">
          <cell r="B14">
            <v>27.954166666666669</v>
          </cell>
          <cell r="C14">
            <v>38.1</v>
          </cell>
          <cell r="D14">
            <v>22.4</v>
          </cell>
          <cell r="E14">
            <v>70.958333333333329</v>
          </cell>
          <cell r="F14">
            <v>96</v>
          </cell>
          <cell r="G14">
            <v>32</v>
          </cell>
          <cell r="H14">
            <v>21.6</v>
          </cell>
          <cell r="J14">
            <v>46.080000000000005</v>
          </cell>
          <cell r="K14">
            <v>2.2000000000000002</v>
          </cell>
        </row>
        <row r="15">
          <cell r="B15">
            <v>26.287499999999998</v>
          </cell>
          <cell r="C15">
            <v>34.700000000000003</v>
          </cell>
          <cell r="D15">
            <v>22.9</v>
          </cell>
          <cell r="E15">
            <v>84.208333333333329</v>
          </cell>
          <cell r="F15">
            <v>99</v>
          </cell>
          <cell r="G15">
            <v>50</v>
          </cell>
          <cell r="H15">
            <v>21.96</v>
          </cell>
          <cell r="J15">
            <v>51.84</v>
          </cell>
          <cell r="K15">
            <v>0</v>
          </cell>
        </row>
        <row r="16">
          <cell r="B16">
            <v>26.070833333333329</v>
          </cell>
          <cell r="C16">
            <v>33.6</v>
          </cell>
          <cell r="D16">
            <v>22.7</v>
          </cell>
          <cell r="E16">
            <v>85.916666666666671</v>
          </cell>
          <cell r="F16">
            <v>100</v>
          </cell>
          <cell r="G16">
            <v>56</v>
          </cell>
          <cell r="H16">
            <v>12.96</v>
          </cell>
          <cell r="J16">
            <v>31.680000000000003</v>
          </cell>
          <cell r="K16">
            <v>0</v>
          </cell>
        </row>
        <row r="17">
          <cell r="B17">
            <v>27.079166666666666</v>
          </cell>
          <cell r="C17">
            <v>33.6</v>
          </cell>
          <cell r="D17">
            <v>22.7</v>
          </cell>
          <cell r="E17">
            <v>82.291666666666671</v>
          </cell>
          <cell r="F17">
            <v>100</v>
          </cell>
          <cell r="G17">
            <v>53</v>
          </cell>
          <cell r="H17">
            <v>13.32</v>
          </cell>
          <cell r="J17">
            <v>30.6</v>
          </cell>
          <cell r="K17">
            <v>0</v>
          </cell>
        </row>
        <row r="18">
          <cell r="B18">
            <v>27.86666666666666</v>
          </cell>
          <cell r="C18">
            <v>36.5</v>
          </cell>
          <cell r="D18">
            <v>24.6</v>
          </cell>
          <cell r="E18">
            <v>81.333333333333329</v>
          </cell>
          <cell r="F18">
            <v>98</v>
          </cell>
          <cell r="G18">
            <v>46</v>
          </cell>
          <cell r="H18">
            <v>19.079999999999998</v>
          </cell>
          <cell r="J18">
            <v>50.4</v>
          </cell>
          <cell r="K18">
            <v>0</v>
          </cell>
        </row>
        <row r="19">
          <cell r="B19">
            <v>26.38333333333334</v>
          </cell>
          <cell r="C19">
            <v>31.6</v>
          </cell>
          <cell r="D19">
            <v>23.5</v>
          </cell>
          <cell r="E19">
            <v>87.125</v>
          </cell>
          <cell r="F19">
            <v>100</v>
          </cell>
          <cell r="G19">
            <v>63</v>
          </cell>
          <cell r="H19">
            <v>21.96</v>
          </cell>
          <cell r="J19">
            <v>47.16</v>
          </cell>
          <cell r="K19">
            <v>6.6000000000000005</v>
          </cell>
        </row>
        <row r="20">
          <cell r="B20">
            <v>28.487499999999994</v>
          </cell>
          <cell r="C20">
            <v>36.1</v>
          </cell>
          <cell r="D20">
            <v>23.3</v>
          </cell>
          <cell r="E20">
            <v>76.791666666666671</v>
          </cell>
          <cell r="F20">
            <v>100</v>
          </cell>
          <cell r="G20">
            <v>41</v>
          </cell>
          <cell r="H20">
            <v>16.559999999999999</v>
          </cell>
          <cell r="J20">
            <v>37.440000000000005</v>
          </cell>
          <cell r="K20">
            <v>2.4</v>
          </cell>
        </row>
        <row r="21">
          <cell r="B21">
            <v>28.44583333333334</v>
          </cell>
          <cell r="C21">
            <v>34.799999999999997</v>
          </cell>
          <cell r="D21">
            <v>24.1</v>
          </cell>
          <cell r="E21">
            <v>75.958333333333329</v>
          </cell>
          <cell r="F21">
            <v>100</v>
          </cell>
          <cell r="G21">
            <v>47</v>
          </cell>
          <cell r="H21">
            <v>19.8</v>
          </cell>
          <cell r="J21">
            <v>31.680000000000003</v>
          </cell>
          <cell r="K21">
            <v>0</v>
          </cell>
        </row>
        <row r="22">
          <cell r="B22">
            <v>29.633333333333329</v>
          </cell>
          <cell r="C22">
            <v>37.200000000000003</v>
          </cell>
          <cell r="D22">
            <v>24</v>
          </cell>
          <cell r="E22">
            <v>71.5</v>
          </cell>
          <cell r="F22">
            <v>97</v>
          </cell>
          <cell r="G22">
            <v>37</v>
          </cell>
          <cell r="H22">
            <v>32.4</v>
          </cell>
          <cell r="J22">
            <v>47.16</v>
          </cell>
          <cell r="K22">
            <v>0</v>
          </cell>
        </row>
        <row r="23">
          <cell r="B23">
            <v>29.058333333333337</v>
          </cell>
          <cell r="C23">
            <v>37.1</v>
          </cell>
          <cell r="D23">
            <v>25.8</v>
          </cell>
          <cell r="E23">
            <v>71.791666666666671</v>
          </cell>
          <cell r="F23">
            <v>89</v>
          </cell>
          <cell r="G23">
            <v>36</v>
          </cell>
          <cell r="H23">
            <v>22.32</v>
          </cell>
          <cell r="J23">
            <v>46.080000000000005</v>
          </cell>
          <cell r="K23">
            <v>0</v>
          </cell>
        </row>
        <row r="24">
          <cell r="B24">
            <v>25.708333333333332</v>
          </cell>
          <cell r="C24">
            <v>30.7</v>
          </cell>
          <cell r="D24">
            <v>21.6</v>
          </cell>
          <cell r="E24">
            <v>89.625</v>
          </cell>
          <cell r="F24">
            <v>100</v>
          </cell>
          <cell r="G24">
            <v>64</v>
          </cell>
          <cell r="H24">
            <v>23.759999999999998</v>
          </cell>
          <cell r="J24">
            <v>47.519999999999996</v>
          </cell>
          <cell r="K24">
            <v>16.8</v>
          </cell>
        </row>
        <row r="25">
          <cell r="B25">
            <v>26.016666666666662</v>
          </cell>
          <cell r="C25">
            <v>32.4</v>
          </cell>
          <cell r="D25">
            <v>21.9</v>
          </cell>
          <cell r="E25">
            <v>88.333333333333329</v>
          </cell>
          <cell r="F25">
            <v>100</v>
          </cell>
          <cell r="G25">
            <v>60</v>
          </cell>
          <cell r="H25">
            <v>18.36</v>
          </cell>
          <cell r="J25">
            <v>42.480000000000004</v>
          </cell>
          <cell r="K25">
            <v>8</v>
          </cell>
        </row>
        <row r="26">
          <cell r="B26">
            <v>24.845833333333331</v>
          </cell>
          <cell r="C26">
            <v>28.6</v>
          </cell>
          <cell r="D26">
            <v>22</v>
          </cell>
          <cell r="E26">
            <v>94.75</v>
          </cell>
          <cell r="F26">
            <v>100</v>
          </cell>
          <cell r="G26">
            <v>71</v>
          </cell>
          <cell r="H26">
            <v>20.88</v>
          </cell>
          <cell r="J26">
            <v>36.36</v>
          </cell>
          <cell r="K26">
            <v>12.200000000000001</v>
          </cell>
        </row>
        <row r="27">
          <cell r="B27">
            <v>22.920833333333334</v>
          </cell>
          <cell r="C27">
            <v>27.2</v>
          </cell>
          <cell r="D27">
            <v>20.7</v>
          </cell>
          <cell r="E27">
            <v>94.333333333333329</v>
          </cell>
          <cell r="F27">
            <v>100</v>
          </cell>
          <cell r="G27">
            <v>74</v>
          </cell>
          <cell r="H27">
            <v>16.920000000000002</v>
          </cell>
          <cell r="J27">
            <v>31.680000000000003</v>
          </cell>
          <cell r="K27">
            <v>25.6</v>
          </cell>
        </row>
        <row r="28">
          <cell r="B28">
            <v>23.254166666666659</v>
          </cell>
          <cell r="C28">
            <v>29.3</v>
          </cell>
          <cell r="D28">
            <v>19.2</v>
          </cell>
          <cell r="E28">
            <v>81.75</v>
          </cell>
          <cell r="F28">
            <v>100</v>
          </cell>
          <cell r="G28">
            <v>53</v>
          </cell>
          <cell r="H28">
            <v>9.7200000000000006</v>
          </cell>
          <cell r="J28">
            <v>26.28</v>
          </cell>
          <cell r="K28">
            <v>0</v>
          </cell>
        </row>
        <row r="29">
          <cell r="B29">
            <v>23.525000000000002</v>
          </cell>
          <cell r="C29">
            <v>31</v>
          </cell>
          <cell r="D29">
            <v>17.8</v>
          </cell>
          <cell r="E29">
            <v>75.166666666666671</v>
          </cell>
          <cell r="F29">
            <v>99</v>
          </cell>
          <cell r="G29">
            <v>44</v>
          </cell>
          <cell r="H29">
            <v>12.6</v>
          </cell>
          <cell r="J29">
            <v>31.680000000000003</v>
          </cell>
          <cell r="K29">
            <v>0</v>
          </cell>
        </row>
        <row r="30">
          <cell r="B30">
            <v>23.129166666666663</v>
          </cell>
          <cell r="C30">
            <v>30.1</v>
          </cell>
          <cell r="D30">
            <v>17.8</v>
          </cell>
          <cell r="E30">
            <v>71.833333333333329</v>
          </cell>
          <cell r="F30">
            <v>100</v>
          </cell>
          <cell r="G30">
            <v>43</v>
          </cell>
          <cell r="H30">
            <v>15.48</v>
          </cell>
          <cell r="J30">
            <v>30.96</v>
          </cell>
          <cell r="K30">
            <v>0</v>
          </cell>
        </row>
        <row r="31">
          <cell r="B31">
            <v>23.870833333333334</v>
          </cell>
          <cell r="C31">
            <v>31.3</v>
          </cell>
          <cell r="D31">
            <v>18.5</v>
          </cell>
          <cell r="E31">
            <v>69.75</v>
          </cell>
          <cell r="F31">
            <v>94</v>
          </cell>
          <cell r="G31">
            <v>40</v>
          </cell>
          <cell r="H31">
            <v>18.36</v>
          </cell>
          <cell r="J31">
            <v>36.72</v>
          </cell>
          <cell r="K31">
            <v>0</v>
          </cell>
        </row>
        <row r="32">
          <cell r="B32">
            <v>26.237499999999997</v>
          </cell>
          <cell r="C32">
            <v>34.299999999999997</v>
          </cell>
          <cell r="D32">
            <v>19</v>
          </cell>
          <cell r="E32">
            <v>64.125</v>
          </cell>
          <cell r="F32">
            <v>99</v>
          </cell>
          <cell r="G32">
            <v>29</v>
          </cell>
          <cell r="H32">
            <v>11.879999999999999</v>
          </cell>
          <cell r="J32">
            <v>30.240000000000002</v>
          </cell>
          <cell r="K32">
            <v>0</v>
          </cell>
        </row>
        <row r="33">
          <cell r="B33">
            <v>27.499999999999996</v>
          </cell>
          <cell r="C33">
            <v>35.799999999999997</v>
          </cell>
          <cell r="D33">
            <v>18.7</v>
          </cell>
          <cell r="E33">
            <v>60.166666666666664</v>
          </cell>
          <cell r="F33">
            <v>99</v>
          </cell>
          <cell r="G33">
            <v>25</v>
          </cell>
          <cell r="H33">
            <v>18</v>
          </cell>
          <cell r="J33">
            <v>32.76</v>
          </cell>
          <cell r="K33">
            <v>0</v>
          </cell>
        </row>
        <row r="34">
          <cell r="B34">
            <v>27.920833333333334</v>
          </cell>
          <cell r="C34">
            <v>37.1</v>
          </cell>
          <cell r="D34">
            <v>19.7</v>
          </cell>
          <cell r="E34">
            <v>54.166666666666664</v>
          </cell>
          <cell r="F34">
            <v>85</v>
          </cell>
          <cell r="G34">
            <v>26</v>
          </cell>
          <cell r="H34">
            <v>15.840000000000002</v>
          </cell>
          <cell r="J34">
            <v>30.240000000000002</v>
          </cell>
          <cell r="K34">
            <v>0</v>
          </cell>
        </row>
        <row r="35">
          <cell r="B35">
            <v>26.520833333333332</v>
          </cell>
          <cell r="C35">
            <v>36.6</v>
          </cell>
          <cell r="D35">
            <v>20.100000000000001</v>
          </cell>
          <cell r="E35">
            <v>69.083333333333329</v>
          </cell>
          <cell r="F35">
            <v>96</v>
          </cell>
          <cell r="G35">
            <v>31</v>
          </cell>
          <cell r="H35">
            <v>20.52</v>
          </cell>
          <cell r="J35">
            <v>40.680000000000007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25.916666666666671</v>
          </cell>
          <cell r="C5">
            <v>32</v>
          </cell>
          <cell r="D5">
            <v>23</v>
          </cell>
          <cell r="E5">
            <v>78.625</v>
          </cell>
          <cell r="F5">
            <v>92</v>
          </cell>
          <cell r="G5">
            <v>50</v>
          </cell>
          <cell r="H5">
            <v>14.4</v>
          </cell>
          <cell r="J5">
            <v>25.56</v>
          </cell>
          <cell r="K5">
            <v>2.6</v>
          </cell>
        </row>
        <row r="6">
          <cell r="B6">
            <v>28.11666666666666</v>
          </cell>
          <cell r="C6">
            <v>34.299999999999997</v>
          </cell>
          <cell r="D6">
            <v>23.9</v>
          </cell>
          <cell r="E6">
            <v>69.666666666666671</v>
          </cell>
          <cell r="F6">
            <v>90</v>
          </cell>
          <cell r="G6">
            <v>41</v>
          </cell>
          <cell r="H6">
            <v>11.520000000000001</v>
          </cell>
          <cell r="J6">
            <v>25.92</v>
          </cell>
          <cell r="K6">
            <v>0</v>
          </cell>
        </row>
        <row r="7">
          <cell r="B7">
            <v>27.295833333333338</v>
          </cell>
          <cell r="C7">
            <v>34.4</v>
          </cell>
          <cell r="D7">
            <v>22.4</v>
          </cell>
          <cell r="E7">
            <v>73.125</v>
          </cell>
          <cell r="F7">
            <v>92</v>
          </cell>
          <cell r="G7">
            <v>39</v>
          </cell>
          <cell r="H7">
            <v>16.559999999999999</v>
          </cell>
          <cell r="J7">
            <v>28.8</v>
          </cell>
          <cell r="K7">
            <v>23.2</v>
          </cell>
        </row>
        <row r="8">
          <cell r="B8">
            <v>27.841666666666665</v>
          </cell>
          <cell r="C8">
            <v>34.200000000000003</v>
          </cell>
          <cell r="D8">
            <v>23.8</v>
          </cell>
          <cell r="E8">
            <v>70.333333333333329</v>
          </cell>
          <cell r="F8">
            <v>89</v>
          </cell>
          <cell r="G8">
            <v>44</v>
          </cell>
          <cell r="H8">
            <v>17.28</v>
          </cell>
          <cell r="J8">
            <v>32.4</v>
          </cell>
          <cell r="K8">
            <v>0</v>
          </cell>
        </row>
        <row r="9">
          <cell r="B9">
            <v>27.137499999999999</v>
          </cell>
          <cell r="C9">
            <v>34.200000000000003</v>
          </cell>
          <cell r="D9">
            <v>19.399999999999999</v>
          </cell>
          <cell r="E9">
            <v>72.916666666666671</v>
          </cell>
          <cell r="F9">
            <v>92</v>
          </cell>
          <cell r="G9">
            <v>43</v>
          </cell>
          <cell r="H9">
            <v>22.32</v>
          </cell>
          <cell r="J9">
            <v>59.4</v>
          </cell>
          <cell r="K9">
            <v>21</v>
          </cell>
        </row>
        <row r="10">
          <cell r="B10">
            <v>27.595652173913042</v>
          </cell>
          <cell r="C10">
            <v>36.1</v>
          </cell>
          <cell r="D10">
            <v>21.3</v>
          </cell>
          <cell r="E10">
            <v>64.956521739130437</v>
          </cell>
          <cell r="F10">
            <v>90</v>
          </cell>
          <cell r="G10">
            <v>34</v>
          </cell>
          <cell r="H10">
            <v>13.68</v>
          </cell>
          <cell r="J10">
            <v>37.440000000000005</v>
          </cell>
          <cell r="K10">
            <v>0.2</v>
          </cell>
        </row>
        <row r="11">
          <cell r="B11">
            <v>29.333333333333329</v>
          </cell>
          <cell r="C11">
            <v>37.200000000000003</v>
          </cell>
          <cell r="D11">
            <v>22.7</v>
          </cell>
          <cell r="E11">
            <v>61.541666666666664</v>
          </cell>
          <cell r="F11">
            <v>88</v>
          </cell>
          <cell r="G11">
            <v>30</v>
          </cell>
          <cell r="H11">
            <v>16.559999999999999</v>
          </cell>
          <cell r="J11">
            <v>31.680000000000003</v>
          </cell>
          <cell r="K11">
            <v>0</v>
          </cell>
        </row>
        <row r="12">
          <cell r="B12">
            <v>29.899999999999995</v>
          </cell>
          <cell r="C12">
            <v>36.200000000000003</v>
          </cell>
          <cell r="D12">
            <v>23.6</v>
          </cell>
          <cell r="E12">
            <v>60.125</v>
          </cell>
          <cell r="F12">
            <v>85</v>
          </cell>
          <cell r="G12">
            <v>37</v>
          </cell>
          <cell r="H12">
            <v>14.4</v>
          </cell>
          <cell r="J12">
            <v>26.64</v>
          </cell>
          <cell r="K12">
            <v>0</v>
          </cell>
        </row>
        <row r="13">
          <cell r="B13">
            <v>29.487499999999997</v>
          </cell>
          <cell r="C13">
            <v>35.5</v>
          </cell>
          <cell r="D13">
            <v>23.5</v>
          </cell>
          <cell r="E13">
            <v>60.791666666666664</v>
          </cell>
          <cell r="F13">
            <v>85</v>
          </cell>
          <cell r="G13">
            <v>39</v>
          </cell>
          <cell r="H13">
            <v>15.840000000000002</v>
          </cell>
          <cell r="J13">
            <v>30.6</v>
          </cell>
          <cell r="K13">
            <v>0</v>
          </cell>
        </row>
        <row r="14">
          <cell r="B14">
            <v>26.775000000000006</v>
          </cell>
          <cell r="C14">
            <v>34.799999999999997</v>
          </cell>
          <cell r="D14">
            <v>23</v>
          </cell>
          <cell r="E14">
            <v>75.666666666666671</v>
          </cell>
          <cell r="F14">
            <v>91</v>
          </cell>
          <cell r="G14">
            <v>44</v>
          </cell>
          <cell r="H14">
            <v>22.32</v>
          </cell>
          <cell r="J14">
            <v>41.4</v>
          </cell>
          <cell r="K14">
            <v>21</v>
          </cell>
        </row>
        <row r="15">
          <cell r="B15">
            <v>26.579166666666666</v>
          </cell>
          <cell r="C15">
            <v>33.1</v>
          </cell>
          <cell r="D15">
            <v>23.6</v>
          </cell>
          <cell r="E15">
            <v>76.5</v>
          </cell>
          <cell r="F15">
            <v>91</v>
          </cell>
          <cell r="G15">
            <v>46</v>
          </cell>
          <cell r="H15">
            <v>16.920000000000002</v>
          </cell>
          <cell r="J15">
            <v>42.480000000000004</v>
          </cell>
          <cell r="K15">
            <v>1.6</v>
          </cell>
        </row>
        <row r="16">
          <cell r="B16">
            <v>26.962500000000006</v>
          </cell>
          <cell r="C16">
            <v>33.299999999999997</v>
          </cell>
          <cell r="D16">
            <v>23.7</v>
          </cell>
          <cell r="E16">
            <v>74.875</v>
          </cell>
          <cell r="F16">
            <v>91</v>
          </cell>
          <cell r="G16">
            <v>44</v>
          </cell>
          <cell r="H16">
            <v>11.16</v>
          </cell>
          <cell r="J16">
            <v>32.4</v>
          </cell>
          <cell r="K16">
            <v>2.2000000000000002</v>
          </cell>
        </row>
        <row r="17">
          <cell r="B17">
            <v>26.008333333333329</v>
          </cell>
          <cell r="C17">
            <v>30.8</v>
          </cell>
          <cell r="D17">
            <v>22.3</v>
          </cell>
          <cell r="E17">
            <v>79.416666666666671</v>
          </cell>
          <cell r="F17">
            <v>91</v>
          </cell>
          <cell r="G17">
            <v>59</v>
          </cell>
          <cell r="H17">
            <v>16.559999999999999</v>
          </cell>
          <cell r="J17">
            <v>43.56</v>
          </cell>
          <cell r="K17">
            <v>0.4</v>
          </cell>
        </row>
        <row r="18">
          <cell r="B18">
            <v>27.443478260869568</v>
          </cell>
          <cell r="C18">
            <v>35.299999999999997</v>
          </cell>
          <cell r="D18">
            <v>22.6</v>
          </cell>
          <cell r="E18">
            <v>74.260869565217391</v>
          </cell>
          <cell r="F18">
            <v>93</v>
          </cell>
          <cell r="G18">
            <v>39</v>
          </cell>
          <cell r="H18">
            <v>18.36</v>
          </cell>
          <cell r="J18">
            <v>47.519999999999996</v>
          </cell>
          <cell r="K18">
            <v>32</v>
          </cell>
        </row>
        <row r="19">
          <cell r="B19">
            <v>26.133333333333326</v>
          </cell>
          <cell r="C19">
            <v>32.700000000000003</v>
          </cell>
          <cell r="D19">
            <v>23</v>
          </cell>
          <cell r="E19">
            <v>77.916666666666671</v>
          </cell>
          <cell r="F19">
            <v>92</v>
          </cell>
          <cell r="G19">
            <v>49</v>
          </cell>
          <cell r="H19">
            <v>9.7200000000000006</v>
          </cell>
          <cell r="J19">
            <v>23.040000000000003</v>
          </cell>
          <cell r="K19">
            <v>12.600000000000001</v>
          </cell>
        </row>
        <row r="20">
          <cell r="B20">
            <v>27.133333333333329</v>
          </cell>
          <cell r="C20">
            <v>34.700000000000003</v>
          </cell>
          <cell r="D20">
            <v>21.6</v>
          </cell>
          <cell r="E20">
            <v>70.625</v>
          </cell>
          <cell r="F20">
            <v>93</v>
          </cell>
          <cell r="G20">
            <v>36</v>
          </cell>
          <cell r="H20">
            <v>22.32</v>
          </cell>
          <cell r="J20">
            <v>44.28</v>
          </cell>
          <cell r="K20">
            <v>36</v>
          </cell>
        </row>
        <row r="21">
          <cell r="B21">
            <v>29.125000000000004</v>
          </cell>
          <cell r="C21">
            <v>35.299999999999997</v>
          </cell>
          <cell r="D21">
            <v>23</v>
          </cell>
          <cell r="E21">
            <v>65.708333333333329</v>
          </cell>
          <cell r="F21">
            <v>90</v>
          </cell>
          <cell r="G21">
            <v>36</v>
          </cell>
          <cell r="H21">
            <v>15.840000000000002</v>
          </cell>
          <cell r="J21">
            <v>26.64</v>
          </cell>
          <cell r="K21">
            <v>0</v>
          </cell>
        </row>
        <row r="22">
          <cell r="B22">
            <v>30.191666666666666</v>
          </cell>
          <cell r="C22">
            <v>37</v>
          </cell>
          <cell r="D22">
            <v>24</v>
          </cell>
          <cell r="E22">
            <v>63.041666666666664</v>
          </cell>
          <cell r="F22">
            <v>90</v>
          </cell>
          <cell r="G22">
            <v>31</v>
          </cell>
          <cell r="H22">
            <v>10.08</v>
          </cell>
          <cell r="J22">
            <v>22.68</v>
          </cell>
          <cell r="K22">
            <v>0</v>
          </cell>
        </row>
        <row r="23">
          <cell r="B23">
            <v>27.929166666666664</v>
          </cell>
          <cell r="C23">
            <v>35.9</v>
          </cell>
          <cell r="D23">
            <v>24.1</v>
          </cell>
          <cell r="E23">
            <v>68.958333333333329</v>
          </cell>
          <cell r="F23">
            <v>86</v>
          </cell>
          <cell r="G23">
            <v>35</v>
          </cell>
          <cell r="H23">
            <v>18</v>
          </cell>
          <cell r="J23">
            <v>43.92</v>
          </cell>
          <cell r="K23">
            <v>0</v>
          </cell>
        </row>
        <row r="24">
          <cell r="B24">
            <v>27.329166666666666</v>
          </cell>
          <cell r="C24">
            <v>34.799999999999997</v>
          </cell>
          <cell r="D24">
            <v>23.1</v>
          </cell>
          <cell r="E24">
            <v>71.291666666666671</v>
          </cell>
          <cell r="F24">
            <v>89</v>
          </cell>
          <cell r="G24">
            <v>44</v>
          </cell>
          <cell r="H24">
            <v>19.079999999999998</v>
          </cell>
          <cell r="J24">
            <v>34.92</v>
          </cell>
          <cell r="K24">
            <v>0</v>
          </cell>
        </row>
        <row r="25">
          <cell r="B25">
            <v>27.060869565217391</v>
          </cell>
          <cell r="C25">
            <v>34.700000000000003</v>
          </cell>
          <cell r="D25">
            <v>23</v>
          </cell>
          <cell r="E25">
            <v>74.739130434782609</v>
          </cell>
          <cell r="F25">
            <v>92</v>
          </cell>
          <cell r="G25">
            <v>40</v>
          </cell>
          <cell r="H25">
            <v>19.440000000000001</v>
          </cell>
          <cell r="J25">
            <v>51.12</v>
          </cell>
          <cell r="K25">
            <v>11.200000000000001</v>
          </cell>
        </row>
        <row r="26">
          <cell r="B26">
            <v>25.687499999999996</v>
          </cell>
          <cell r="C26">
            <v>30.8</v>
          </cell>
          <cell r="D26">
            <v>22.1</v>
          </cell>
          <cell r="E26">
            <v>80.25</v>
          </cell>
          <cell r="F26">
            <v>92</v>
          </cell>
          <cell r="G26">
            <v>59</v>
          </cell>
          <cell r="H26">
            <v>21.240000000000002</v>
          </cell>
          <cell r="J26">
            <v>45</v>
          </cell>
          <cell r="K26">
            <v>17.8</v>
          </cell>
        </row>
        <row r="27">
          <cell r="B27">
            <v>25.308333333333326</v>
          </cell>
          <cell r="C27">
            <v>30.9</v>
          </cell>
          <cell r="D27">
            <v>22.4</v>
          </cell>
          <cell r="E27">
            <v>80.958333333333329</v>
          </cell>
          <cell r="F27">
            <v>92</v>
          </cell>
          <cell r="G27">
            <v>54</v>
          </cell>
          <cell r="H27">
            <v>13.68</v>
          </cell>
          <cell r="J27">
            <v>44.28</v>
          </cell>
          <cell r="K27">
            <v>0.60000000000000009</v>
          </cell>
        </row>
        <row r="28">
          <cell r="B28">
            <v>25.145833333333332</v>
          </cell>
          <cell r="C28">
            <v>31.4</v>
          </cell>
          <cell r="D28">
            <v>20.9</v>
          </cell>
          <cell r="E28">
            <v>74.833333333333329</v>
          </cell>
          <cell r="F28">
            <v>92</v>
          </cell>
          <cell r="G28">
            <v>50</v>
          </cell>
          <cell r="H28">
            <v>18</v>
          </cell>
          <cell r="J28">
            <v>34.200000000000003</v>
          </cell>
          <cell r="K28">
            <v>10.4</v>
          </cell>
        </row>
        <row r="29">
          <cell r="B29">
            <v>24.841666666666665</v>
          </cell>
          <cell r="C29">
            <v>31.8</v>
          </cell>
          <cell r="D29">
            <v>19.7</v>
          </cell>
          <cell r="E29">
            <v>69.333333333333329</v>
          </cell>
          <cell r="F29">
            <v>92</v>
          </cell>
          <cell r="G29">
            <v>39</v>
          </cell>
          <cell r="H29">
            <v>14.76</v>
          </cell>
          <cell r="J29">
            <v>27.36</v>
          </cell>
          <cell r="K29">
            <v>0</v>
          </cell>
        </row>
        <row r="30">
          <cell r="B30">
            <v>24.829166666666669</v>
          </cell>
          <cell r="C30">
            <v>31.6</v>
          </cell>
          <cell r="D30">
            <v>18.8</v>
          </cell>
          <cell r="E30">
            <v>63</v>
          </cell>
          <cell r="F30">
            <v>84</v>
          </cell>
          <cell r="G30">
            <v>32</v>
          </cell>
          <cell r="H30">
            <v>12.96</v>
          </cell>
          <cell r="J30">
            <v>26.64</v>
          </cell>
          <cell r="K30">
            <v>0</v>
          </cell>
        </row>
        <row r="31">
          <cell r="B31">
            <v>24.537499999999998</v>
          </cell>
          <cell r="C31">
            <v>33.1</v>
          </cell>
          <cell r="D31">
            <v>19.100000000000001</v>
          </cell>
          <cell r="E31">
            <v>66.791666666666671</v>
          </cell>
          <cell r="F31">
            <v>90</v>
          </cell>
          <cell r="G31">
            <v>31</v>
          </cell>
          <cell r="H31">
            <v>17.28</v>
          </cell>
          <cell r="J31">
            <v>33.840000000000003</v>
          </cell>
          <cell r="K31">
            <v>0.2</v>
          </cell>
        </row>
        <row r="32">
          <cell r="B32">
            <v>25.679166666666664</v>
          </cell>
          <cell r="C32">
            <v>34.200000000000003</v>
          </cell>
          <cell r="D32">
            <v>20.8</v>
          </cell>
          <cell r="E32">
            <v>69.958333333333329</v>
          </cell>
          <cell r="F32">
            <v>91</v>
          </cell>
          <cell r="G32">
            <v>33</v>
          </cell>
          <cell r="H32">
            <v>10.44</v>
          </cell>
          <cell r="J32">
            <v>61.2</v>
          </cell>
          <cell r="K32">
            <v>2.4</v>
          </cell>
        </row>
        <row r="33">
          <cell r="B33">
            <v>26.43809523809524</v>
          </cell>
          <cell r="C33">
            <v>35.4</v>
          </cell>
          <cell r="D33">
            <v>20.3</v>
          </cell>
          <cell r="E33">
            <v>63.047619047619051</v>
          </cell>
          <cell r="F33">
            <v>93</v>
          </cell>
          <cell r="G33">
            <v>23</v>
          </cell>
          <cell r="H33">
            <v>18.720000000000002</v>
          </cell>
          <cell r="J33">
            <v>39.6</v>
          </cell>
          <cell r="K33">
            <v>0.2</v>
          </cell>
        </row>
        <row r="34">
          <cell r="B34">
            <v>26.754166666666674</v>
          </cell>
          <cell r="C34">
            <v>34.9</v>
          </cell>
          <cell r="D34">
            <v>20.100000000000001</v>
          </cell>
          <cell r="E34">
            <v>59.375</v>
          </cell>
          <cell r="F34">
            <v>85</v>
          </cell>
          <cell r="G34">
            <v>29</v>
          </cell>
          <cell r="H34">
            <v>9.7200000000000006</v>
          </cell>
          <cell r="J34">
            <v>24.48</v>
          </cell>
          <cell r="K34">
            <v>0</v>
          </cell>
        </row>
        <row r="35">
          <cell r="B35">
            <v>28.121739130434776</v>
          </cell>
          <cell r="C35">
            <v>35.9</v>
          </cell>
          <cell r="D35">
            <v>20.6</v>
          </cell>
          <cell r="E35">
            <v>56</v>
          </cell>
          <cell r="F35">
            <v>91</v>
          </cell>
          <cell r="G35">
            <v>26</v>
          </cell>
          <cell r="H35">
            <v>12.24</v>
          </cell>
          <cell r="J35">
            <v>30.240000000000002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26.495833333333334</v>
          </cell>
          <cell r="C5">
            <v>33.5</v>
          </cell>
          <cell r="D5">
            <v>23.5</v>
          </cell>
          <cell r="E5">
            <v>85.652173913043484</v>
          </cell>
          <cell r="F5">
            <v>98</v>
          </cell>
          <cell r="G5">
            <v>59</v>
          </cell>
          <cell r="H5">
            <v>18.720000000000002</v>
          </cell>
          <cell r="J5">
            <v>47.88</v>
          </cell>
          <cell r="K5">
            <v>0.2</v>
          </cell>
        </row>
        <row r="6">
          <cell r="B6">
            <v>26</v>
          </cell>
          <cell r="C6">
            <v>31.2</v>
          </cell>
          <cell r="D6">
            <v>23.7</v>
          </cell>
          <cell r="E6">
            <v>88.545454545454547</v>
          </cell>
          <cell r="F6">
            <v>98</v>
          </cell>
          <cell r="G6">
            <v>66</v>
          </cell>
          <cell r="H6">
            <v>19.079999999999998</v>
          </cell>
          <cell r="J6">
            <v>38.880000000000003</v>
          </cell>
          <cell r="K6">
            <v>0</v>
          </cell>
        </row>
        <row r="7">
          <cell r="B7">
            <v>26.999999999999996</v>
          </cell>
          <cell r="C7">
            <v>33.5</v>
          </cell>
          <cell r="D7">
            <v>23</v>
          </cell>
          <cell r="E7">
            <v>84.478260869565219</v>
          </cell>
          <cell r="F7">
            <v>98</v>
          </cell>
          <cell r="G7">
            <v>57</v>
          </cell>
          <cell r="H7">
            <v>9</v>
          </cell>
          <cell r="J7">
            <v>22.68</v>
          </cell>
          <cell r="K7">
            <v>0</v>
          </cell>
        </row>
        <row r="8">
          <cell r="B8">
            <v>27.708333333333339</v>
          </cell>
          <cell r="C8">
            <v>35.4</v>
          </cell>
          <cell r="D8">
            <v>23</v>
          </cell>
          <cell r="E8">
            <v>81.913043478260875</v>
          </cell>
          <cell r="F8">
            <v>98</v>
          </cell>
          <cell r="G8">
            <v>50</v>
          </cell>
          <cell r="H8">
            <v>21.6</v>
          </cell>
          <cell r="J8">
            <v>44.64</v>
          </cell>
          <cell r="K8">
            <v>13.2</v>
          </cell>
        </row>
        <row r="9">
          <cell r="B9">
            <v>27.334782608695654</v>
          </cell>
          <cell r="C9">
            <v>34.700000000000003</v>
          </cell>
          <cell r="D9">
            <v>22.8</v>
          </cell>
          <cell r="E9">
            <v>81.086956521739125</v>
          </cell>
          <cell r="F9">
            <v>98</v>
          </cell>
          <cell r="G9">
            <v>51</v>
          </cell>
          <cell r="H9">
            <v>17.28</v>
          </cell>
          <cell r="J9">
            <v>55.440000000000005</v>
          </cell>
          <cell r="K9">
            <v>16</v>
          </cell>
        </row>
        <row r="10">
          <cell r="B10">
            <v>27.216666666666658</v>
          </cell>
          <cell r="C10">
            <v>34.9</v>
          </cell>
          <cell r="D10">
            <v>22.6</v>
          </cell>
          <cell r="E10">
            <v>84.086956521739125</v>
          </cell>
          <cell r="F10">
            <v>98</v>
          </cell>
          <cell r="G10">
            <v>56</v>
          </cell>
          <cell r="H10">
            <v>20.16</v>
          </cell>
          <cell r="J10">
            <v>36</v>
          </cell>
          <cell r="K10">
            <v>0</v>
          </cell>
        </row>
        <row r="11">
          <cell r="B11">
            <v>29.134782608695652</v>
          </cell>
          <cell r="C11">
            <v>36.200000000000003</v>
          </cell>
          <cell r="D11">
            <v>22.7</v>
          </cell>
          <cell r="E11">
            <v>77.217391304347828</v>
          </cell>
          <cell r="F11">
            <v>98</v>
          </cell>
          <cell r="G11">
            <v>47</v>
          </cell>
          <cell r="H11">
            <v>10.44</v>
          </cell>
          <cell r="J11">
            <v>23.040000000000003</v>
          </cell>
          <cell r="K11">
            <v>0</v>
          </cell>
        </row>
        <row r="12">
          <cell r="B12">
            <v>29.162500000000005</v>
          </cell>
          <cell r="C12">
            <v>35.6</v>
          </cell>
          <cell r="D12">
            <v>24.1</v>
          </cell>
          <cell r="E12">
            <v>79.285714285714292</v>
          </cell>
          <cell r="F12">
            <v>98</v>
          </cell>
          <cell r="G12">
            <v>53</v>
          </cell>
          <cell r="H12">
            <v>14.4</v>
          </cell>
          <cell r="J12">
            <v>33.119999999999997</v>
          </cell>
          <cell r="K12">
            <v>0</v>
          </cell>
        </row>
        <row r="13">
          <cell r="B13">
            <v>29.137500000000003</v>
          </cell>
          <cell r="C13">
            <v>36.4</v>
          </cell>
          <cell r="D13">
            <v>22.9</v>
          </cell>
          <cell r="E13">
            <v>72.125</v>
          </cell>
          <cell r="F13">
            <v>97</v>
          </cell>
          <cell r="G13">
            <v>44</v>
          </cell>
          <cell r="H13">
            <v>11.879999999999999</v>
          </cell>
          <cell r="J13">
            <v>34.200000000000003</v>
          </cell>
          <cell r="K13">
            <v>0</v>
          </cell>
        </row>
        <row r="14">
          <cell r="B14">
            <v>29.317391304347826</v>
          </cell>
          <cell r="C14">
            <v>34.9</v>
          </cell>
          <cell r="D14">
            <v>24.2</v>
          </cell>
          <cell r="E14">
            <v>73.782608695652172</v>
          </cell>
          <cell r="F14">
            <v>97</v>
          </cell>
          <cell r="G14">
            <v>48</v>
          </cell>
          <cell r="H14">
            <v>18.720000000000002</v>
          </cell>
          <cell r="J14">
            <v>34.200000000000003</v>
          </cell>
          <cell r="K14">
            <v>0</v>
          </cell>
        </row>
        <row r="15">
          <cell r="B15">
            <v>26.212499999999995</v>
          </cell>
          <cell r="C15">
            <v>30.2</v>
          </cell>
          <cell r="D15">
            <v>24.8</v>
          </cell>
          <cell r="E15">
            <v>85.608695652173907</v>
          </cell>
          <cell r="F15">
            <v>97</v>
          </cell>
          <cell r="G15">
            <v>72</v>
          </cell>
          <cell r="H15">
            <v>15.840000000000002</v>
          </cell>
          <cell r="J15">
            <v>34.56</v>
          </cell>
          <cell r="K15">
            <v>3.6</v>
          </cell>
        </row>
        <row r="16">
          <cell r="B16">
            <v>25.870833333333334</v>
          </cell>
          <cell r="C16">
            <v>31.1</v>
          </cell>
          <cell r="D16">
            <v>23.6</v>
          </cell>
          <cell r="E16">
            <v>87.958333333333329</v>
          </cell>
          <cell r="F16">
            <v>98</v>
          </cell>
          <cell r="G16">
            <v>65</v>
          </cell>
          <cell r="H16">
            <v>17.64</v>
          </cell>
          <cell r="J16">
            <v>33.840000000000003</v>
          </cell>
          <cell r="K16">
            <v>1.8</v>
          </cell>
        </row>
        <row r="17">
          <cell r="B17">
            <v>27.404347826086958</v>
          </cell>
          <cell r="C17">
            <v>34.1</v>
          </cell>
          <cell r="D17">
            <v>23.7</v>
          </cell>
          <cell r="E17">
            <v>85.75</v>
          </cell>
          <cell r="F17">
            <v>98</v>
          </cell>
          <cell r="G17">
            <v>54</v>
          </cell>
          <cell r="H17">
            <v>7.2</v>
          </cell>
          <cell r="J17">
            <v>44.28</v>
          </cell>
          <cell r="K17">
            <v>1</v>
          </cell>
        </row>
        <row r="18">
          <cell r="B18">
            <v>27.691666666666659</v>
          </cell>
          <cell r="C18">
            <v>35.1</v>
          </cell>
          <cell r="D18">
            <v>23.5</v>
          </cell>
          <cell r="E18">
            <v>82.217391304347828</v>
          </cell>
          <cell r="F18">
            <v>98</v>
          </cell>
          <cell r="G18">
            <v>49</v>
          </cell>
          <cell r="H18">
            <v>17.28</v>
          </cell>
          <cell r="J18">
            <v>44.64</v>
          </cell>
          <cell r="K18">
            <v>0.4</v>
          </cell>
        </row>
        <row r="19">
          <cell r="B19">
            <v>25.895833333333339</v>
          </cell>
          <cell r="C19">
            <v>34</v>
          </cell>
          <cell r="D19">
            <v>22.7</v>
          </cell>
          <cell r="E19">
            <v>87.391304347826093</v>
          </cell>
          <cell r="F19">
            <v>97</v>
          </cell>
          <cell r="G19">
            <v>59</v>
          </cell>
          <cell r="H19">
            <v>25.56</v>
          </cell>
          <cell r="J19">
            <v>48.24</v>
          </cell>
          <cell r="K19">
            <v>21.599999999999998</v>
          </cell>
        </row>
        <row r="20">
          <cell r="B20">
            <v>27.154166666666669</v>
          </cell>
          <cell r="C20">
            <v>34.9</v>
          </cell>
          <cell r="D20">
            <v>23.5</v>
          </cell>
          <cell r="E20">
            <v>81.86363636363636</v>
          </cell>
          <cell r="F20">
            <v>97</v>
          </cell>
          <cell r="G20">
            <v>53</v>
          </cell>
          <cell r="H20">
            <v>11.879999999999999</v>
          </cell>
          <cell r="J20">
            <v>36</v>
          </cell>
          <cell r="K20">
            <v>8</v>
          </cell>
        </row>
        <row r="21">
          <cell r="B21">
            <v>27.849999999999994</v>
          </cell>
          <cell r="C21">
            <v>34.799999999999997</v>
          </cell>
          <cell r="D21">
            <v>24.1</v>
          </cell>
          <cell r="E21">
            <v>83</v>
          </cell>
          <cell r="F21">
            <v>98</v>
          </cell>
          <cell r="G21">
            <v>49</v>
          </cell>
          <cell r="H21">
            <v>22.68</v>
          </cell>
          <cell r="J21">
            <v>42.84</v>
          </cell>
          <cell r="K21">
            <v>2</v>
          </cell>
        </row>
        <row r="22">
          <cell r="B22">
            <v>28.566666666666663</v>
          </cell>
          <cell r="C22">
            <v>36.700000000000003</v>
          </cell>
          <cell r="D22">
            <v>23.2</v>
          </cell>
          <cell r="E22">
            <v>79.666666666666671</v>
          </cell>
          <cell r="F22">
            <v>98</v>
          </cell>
          <cell r="G22">
            <v>48</v>
          </cell>
          <cell r="H22">
            <v>18.36</v>
          </cell>
          <cell r="J22">
            <v>37.440000000000005</v>
          </cell>
          <cell r="K22">
            <v>0</v>
          </cell>
        </row>
        <row r="23">
          <cell r="B23">
            <v>28.133333333333329</v>
          </cell>
          <cell r="C23">
            <v>36.200000000000003</v>
          </cell>
          <cell r="D23">
            <v>22.8</v>
          </cell>
          <cell r="E23">
            <v>77.25</v>
          </cell>
          <cell r="F23">
            <v>98</v>
          </cell>
          <cell r="G23">
            <v>45</v>
          </cell>
          <cell r="H23">
            <v>13.32</v>
          </cell>
          <cell r="J23">
            <v>41.04</v>
          </cell>
          <cell r="K23">
            <v>0.2</v>
          </cell>
        </row>
        <row r="24">
          <cell r="B24">
            <v>28.995833333333334</v>
          </cell>
          <cell r="C24">
            <v>36.299999999999997</v>
          </cell>
          <cell r="D24">
            <v>23.7</v>
          </cell>
          <cell r="E24">
            <v>75.521739130434781</v>
          </cell>
          <cell r="F24">
            <v>98</v>
          </cell>
          <cell r="G24">
            <v>47</v>
          </cell>
          <cell r="H24">
            <v>11.879999999999999</v>
          </cell>
          <cell r="J24">
            <v>43.2</v>
          </cell>
          <cell r="K24">
            <v>0</v>
          </cell>
        </row>
        <row r="25">
          <cell r="B25">
            <v>27.945833333333329</v>
          </cell>
          <cell r="C25">
            <v>35.1</v>
          </cell>
          <cell r="D25">
            <v>24.2</v>
          </cell>
          <cell r="E25">
            <v>80.25</v>
          </cell>
          <cell r="F25">
            <v>97</v>
          </cell>
          <cell r="G25">
            <v>53</v>
          </cell>
          <cell r="H25">
            <v>14.76</v>
          </cell>
          <cell r="J25">
            <v>47.16</v>
          </cell>
          <cell r="K25">
            <v>3.8000000000000003</v>
          </cell>
        </row>
        <row r="26">
          <cell r="B26">
            <v>26.362499999999997</v>
          </cell>
          <cell r="C26">
            <v>30.6</v>
          </cell>
          <cell r="D26">
            <v>23.9</v>
          </cell>
          <cell r="E26">
            <v>87.173913043478265</v>
          </cell>
          <cell r="F26">
            <v>98</v>
          </cell>
          <cell r="G26">
            <v>67</v>
          </cell>
          <cell r="H26">
            <v>17.64</v>
          </cell>
          <cell r="J26">
            <v>36.36</v>
          </cell>
          <cell r="K26">
            <v>0.2</v>
          </cell>
        </row>
        <row r="27">
          <cell r="B27">
            <v>26.583333333333329</v>
          </cell>
          <cell r="C27">
            <v>32.1</v>
          </cell>
          <cell r="D27">
            <v>22.8</v>
          </cell>
          <cell r="E27">
            <v>85.666666666666671</v>
          </cell>
          <cell r="F27">
            <v>98</v>
          </cell>
          <cell r="G27">
            <v>59</v>
          </cell>
          <cell r="H27">
            <v>13.32</v>
          </cell>
          <cell r="J27">
            <v>23.400000000000002</v>
          </cell>
          <cell r="K27">
            <v>0</v>
          </cell>
        </row>
        <row r="28">
          <cell r="B28">
            <v>28.154166666666665</v>
          </cell>
          <cell r="C28">
            <v>34.9</v>
          </cell>
          <cell r="D28">
            <v>24</v>
          </cell>
          <cell r="E28">
            <v>80.400000000000006</v>
          </cell>
          <cell r="F28">
            <v>97</v>
          </cell>
          <cell r="G28">
            <v>46</v>
          </cell>
          <cell r="H28">
            <v>13.68</v>
          </cell>
          <cell r="J28">
            <v>32.04</v>
          </cell>
          <cell r="K28">
            <v>0</v>
          </cell>
        </row>
        <row r="29">
          <cell r="B29">
            <v>28.413043478260875</v>
          </cell>
          <cell r="C29">
            <v>34.5</v>
          </cell>
          <cell r="D29">
            <v>23.4</v>
          </cell>
          <cell r="E29">
            <v>70</v>
          </cell>
          <cell r="F29">
            <v>97</v>
          </cell>
          <cell r="G29">
            <v>31</v>
          </cell>
          <cell r="H29">
            <v>13.68</v>
          </cell>
          <cell r="J29">
            <v>30.240000000000002</v>
          </cell>
          <cell r="K29">
            <v>0</v>
          </cell>
        </row>
        <row r="30">
          <cell r="B30">
            <v>26.804166666666671</v>
          </cell>
          <cell r="C30">
            <v>34.700000000000003</v>
          </cell>
          <cell r="D30">
            <v>20.5</v>
          </cell>
          <cell r="E30">
            <v>72.318181818181813</v>
          </cell>
          <cell r="F30">
            <v>97</v>
          </cell>
          <cell r="G30">
            <v>35</v>
          </cell>
          <cell r="H30">
            <v>9</v>
          </cell>
          <cell r="J30">
            <v>23.040000000000003</v>
          </cell>
          <cell r="K30">
            <v>0</v>
          </cell>
        </row>
        <row r="31">
          <cell r="B31">
            <v>27.117391304347823</v>
          </cell>
          <cell r="C31">
            <v>36.5</v>
          </cell>
          <cell r="D31">
            <v>20</v>
          </cell>
          <cell r="E31">
            <v>66.086956521739125</v>
          </cell>
          <cell r="F31">
            <v>97</v>
          </cell>
          <cell r="G31">
            <v>31</v>
          </cell>
          <cell r="H31">
            <v>9</v>
          </cell>
          <cell r="J31">
            <v>21.96</v>
          </cell>
          <cell r="K31">
            <v>0</v>
          </cell>
        </row>
        <row r="32">
          <cell r="B32">
            <v>26.258333333333329</v>
          </cell>
          <cell r="C32">
            <v>36.6</v>
          </cell>
          <cell r="D32">
            <v>17.100000000000001</v>
          </cell>
          <cell r="E32">
            <v>66.695652173913047</v>
          </cell>
          <cell r="F32">
            <v>97</v>
          </cell>
          <cell r="G32">
            <v>24</v>
          </cell>
          <cell r="H32">
            <v>15.840000000000002</v>
          </cell>
          <cell r="J32">
            <v>34.56</v>
          </cell>
          <cell r="K32">
            <v>0</v>
          </cell>
        </row>
        <row r="33">
          <cell r="B33">
            <v>26.537499999999998</v>
          </cell>
          <cell r="C33">
            <v>37</v>
          </cell>
          <cell r="D33">
            <v>18.2</v>
          </cell>
          <cell r="E33">
            <v>70.478260869565219</v>
          </cell>
          <cell r="F33">
            <v>97</v>
          </cell>
          <cell r="G33">
            <v>35</v>
          </cell>
          <cell r="H33">
            <v>18.36</v>
          </cell>
          <cell r="J33">
            <v>39.24</v>
          </cell>
          <cell r="K33">
            <v>0</v>
          </cell>
        </row>
        <row r="34">
          <cell r="B34">
            <v>26.091304347826092</v>
          </cell>
          <cell r="C34">
            <v>32.799999999999997</v>
          </cell>
          <cell r="D34">
            <v>22</v>
          </cell>
          <cell r="E34">
            <v>82</v>
          </cell>
          <cell r="F34">
            <v>96</v>
          </cell>
          <cell r="G34">
            <v>57</v>
          </cell>
          <cell r="H34">
            <v>21.6</v>
          </cell>
          <cell r="J34">
            <v>40.32</v>
          </cell>
          <cell r="K34">
            <v>10.199999999999999</v>
          </cell>
        </row>
        <row r="35">
          <cell r="B35">
            <v>26.3125</v>
          </cell>
          <cell r="C35">
            <v>35.799999999999997</v>
          </cell>
          <cell r="D35">
            <v>19.399999999999999</v>
          </cell>
          <cell r="E35">
            <v>78.869565217391298</v>
          </cell>
          <cell r="F35">
            <v>98</v>
          </cell>
          <cell r="G35">
            <v>43</v>
          </cell>
          <cell r="H35">
            <v>7.9200000000000008</v>
          </cell>
          <cell r="J35">
            <v>25.56</v>
          </cell>
          <cell r="K35">
            <v>4.4000000000000004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25.216666666666665</v>
          </cell>
          <cell r="C5">
            <v>31.6</v>
          </cell>
          <cell r="D5">
            <v>21.2</v>
          </cell>
          <cell r="E5">
            <v>73.208333333333329</v>
          </cell>
          <cell r="F5">
            <v>94</v>
          </cell>
          <cell r="G5">
            <v>48</v>
          </cell>
          <cell r="H5">
            <v>15.48</v>
          </cell>
          <cell r="J5">
            <v>42.12</v>
          </cell>
          <cell r="K5">
            <v>28.4</v>
          </cell>
        </row>
        <row r="6">
          <cell r="B6">
            <v>23.962500000000002</v>
          </cell>
          <cell r="C6">
            <v>29.8</v>
          </cell>
          <cell r="D6">
            <v>19.8</v>
          </cell>
          <cell r="E6">
            <v>81.541666666666671</v>
          </cell>
          <cell r="F6">
            <v>95</v>
          </cell>
          <cell r="G6">
            <v>56</v>
          </cell>
          <cell r="H6">
            <v>25.2</v>
          </cell>
          <cell r="J6">
            <v>49.680000000000007</v>
          </cell>
          <cell r="K6">
            <v>53.6</v>
          </cell>
        </row>
        <row r="7">
          <cell r="B7">
            <v>25.512499999999999</v>
          </cell>
          <cell r="C7">
            <v>31.3</v>
          </cell>
          <cell r="D7">
            <v>21.1</v>
          </cell>
          <cell r="E7">
            <v>77.083333333333329</v>
          </cell>
          <cell r="F7">
            <v>94</v>
          </cell>
          <cell r="G7">
            <v>42</v>
          </cell>
          <cell r="H7">
            <v>10.8</v>
          </cell>
          <cell r="J7">
            <v>50.4</v>
          </cell>
          <cell r="K7">
            <v>12.4</v>
          </cell>
        </row>
        <row r="8">
          <cell r="B8">
            <v>27.216666666666669</v>
          </cell>
          <cell r="C8">
            <v>33.299999999999997</v>
          </cell>
          <cell r="D8">
            <v>22.7</v>
          </cell>
          <cell r="E8">
            <v>66.625</v>
          </cell>
          <cell r="F8">
            <v>86</v>
          </cell>
          <cell r="G8">
            <v>35</v>
          </cell>
          <cell r="H8">
            <v>14.04</v>
          </cell>
          <cell r="J8">
            <v>25.92</v>
          </cell>
          <cell r="K8">
            <v>0</v>
          </cell>
        </row>
        <row r="9">
          <cell r="B9">
            <v>27.591666666666669</v>
          </cell>
          <cell r="C9">
            <v>34.1</v>
          </cell>
          <cell r="D9">
            <v>21.8</v>
          </cell>
          <cell r="E9">
            <v>52.458333333333336</v>
          </cell>
          <cell r="F9">
            <v>80</v>
          </cell>
          <cell r="G9">
            <v>19</v>
          </cell>
          <cell r="H9">
            <v>11.16</v>
          </cell>
          <cell r="J9">
            <v>23.759999999999998</v>
          </cell>
          <cell r="K9">
            <v>0</v>
          </cell>
        </row>
        <row r="10">
          <cell r="B10">
            <v>28.487500000000001</v>
          </cell>
          <cell r="C10">
            <v>35.200000000000003</v>
          </cell>
          <cell r="D10">
            <v>22.2</v>
          </cell>
          <cell r="E10">
            <v>49.208333333333336</v>
          </cell>
          <cell r="F10">
            <v>72</v>
          </cell>
          <cell r="G10">
            <v>22</v>
          </cell>
          <cell r="H10">
            <v>12.6</v>
          </cell>
          <cell r="J10">
            <v>30.6</v>
          </cell>
          <cell r="K10">
            <v>0</v>
          </cell>
        </row>
        <row r="11">
          <cell r="B11">
            <v>29.929166666666674</v>
          </cell>
          <cell r="C11">
            <v>35.6</v>
          </cell>
          <cell r="D11">
            <v>24.8</v>
          </cell>
          <cell r="E11">
            <v>50.541666666666664</v>
          </cell>
          <cell r="F11">
            <v>67</v>
          </cell>
          <cell r="G11">
            <v>31</v>
          </cell>
          <cell r="H11">
            <v>14.4</v>
          </cell>
          <cell r="J11">
            <v>29.52</v>
          </cell>
          <cell r="K11">
            <v>0</v>
          </cell>
        </row>
        <row r="12">
          <cell r="B12">
            <v>29.062500000000011</v>
          </cell>
          <cell r="C12">
            <v>35.200000000000003</v>
          </cell>
          <cell r="D12">
            <v>22.7</v>
          </cell>
          <cell r="E12">
            <v>59.583333333333336</v>
          </cell>
          <cell r="F12">
            <v>84</v>
          </cell>
          <cell r="G12">
            <v>36</v>
          </cell>
          <cell r="H12">
            <v>12.24</v>
          </cell>
          <cell r="J12">
            <v>27.36</v>
          </cell>
          <cell r="K12">
            <v>0</v>
          </cell>
        </row>
        <row r="13">
          <cell r="B13">
            <v>29.579166666666666</v>
          </cell>
          <cell r="C13">
            <v>35.1</v>
          </cell>
          <cell r="D13">
            <v>26.3</v>
          </cell>
          <cell r="E13">
            <v>61.291666666666664</v>
          </cell>
          <cell r="F13">
            <v>79</v>
          </cell>
          <cell r="G13">
            <v>38</v>
          </cell>
          <cell r="H13">
            <v>11.16</v>
          </cell>
          <cell r="J13">
            <v>44.28</v>
          </cell>
          <cell r="K13">
            <v>0</v>
          </cell>
        </row>
        <row r="14">
          <cell r="B14">
            <v>27.054166666666671</v>
          </cell>
          <cell r="C14">
            <v>34.299999999999997</v>
          </cell>
          <cell r="D14">
            <v>19.8</v>
          </cell>
          <cell r="E14">
            <v>64</v>
          </cell>
          <cell r="F14">
            <v>88</v>
          </cell>
          <cell r="G14">
            <v>41</v>
          </cell>
          <cell r="H14">
            <v>20.16</v>
          </cell>
          <cell r="J14">
            <v>48.24</v>
          </cell>
          <cell r="K14">
            <v>0</v>
          </cell>
        </row>
        <row r="15">
          <cell r="B15">
            <v>25.104166666666668</v>
          </cell>
          <cell r="C15">
            <v>31.2</v>
          </cell>
          <cell r="D15">
            <v>21.5</v>
          </cell>
          <cell r="E15">
            <v>77.75</v>
          </cell>
          <cell r="F15">
            <v>95</v>
          </cell>
          <cell r="G15">
            <v>55</v>
          </cell>
          <cell r="H15">
            <v>16.920000000000002</v>
          </cell>
          <cell r="J15">
            <v>57.6</v>
          </cell>
          <cell r="K15">
            <v>38.4</v>
          </cell>
        </row>
        <row r="16">
          <cell r="B16">
            <v>24.270833333333332</v>
          </cell>
          <cell r="C16">
            <v>29.9</v>
          </cell>
          <cell r="D16">
            <v>21.4</v>
          </cell>
          <cell r="E16">
            <v>81.958333333333329</v>
          </cell>
          <cell r="F16">
            <v>94</v>
          </cell>
          <cell r="G16">
            <v>57</v>
          </cell>
          <cell r="H16">
            <v>13.68</v>
          </cell>
          <cell r="J16">
            <v>30.6</v>
          </cell>
          <cell r="K16">
            <v>0.8</v>
          </cell>
        </row>
        <row r="17">
          <cell r="B17">
            <v>25.141666666666666</v>
          </cell>
          <cell r="C17">
            <v>31.1</v>
          </cell>
          <cell r="D17">
            <v>21.5</v>
          </cell>
          <cell r="E17">
            <v>80.583333333333329</v>
          </cell>
          <cell r="F17">
            <v>95</v>
          </cell>
          <cell r="G17">
            <v>59</v>
          </cell>
          <cell r="H17">
            <v>20.88</v>
          </cell>
          <cell r="J17">
            <v>34.92</v>
          </cell>
          <cell r="K17">
            <v>0</v>
          </cell>
        </row>
        <row r="18">
          <cell r="B18">
            <v>26.712500000000002</v>
          </cell>
          <cell r="C18">
            <v>33.4</v>
          </cell>
          <cell r="D18">
            <v>22.3</v>
          </cell>
          <cell r="E18">
            <v>75.333333333333329</v>
          </cell>
          <cell r="F18">
            <v>94</v>
          </cell>
          <cell r="G18">
            <v>43</v>
          </cell>
          <cell r="H18">
            <v>15.120000000000001</v>
          </cell>
          <cell r="J18">
            <v>30.240000000000002</v>
          </cell>
          <cell r="K18">
            <v>0</v>
          </cell>
        </row>
        <row r="19">
          <cell r="B19">
            <v>27.595833333333331</v>
          </cell>
          <cell r="C19">
            <v>33.5</v>
          </cell>
          <cell r="D19">
            <v>22.8</v>
          </cell>
          <cell r="E19">
            <v>69.041666666666671</v>
          </cell>
          <cell r="F19">
            <v>90</v>
          </cell>
          <cell r="G19">
            <v>46</v>
          </cell>
          <cell r="H19">
            <v>16.2</v>
          </cell>
          <cell r="J19">
            <v>41.04</v>
          </cell>
          <cell r="K19">
            <v>4</v>
          </cell>
        </row>
        <row r="20">
          <cell r="B20">
            <v>26.824999999999999</v>
          </cell>
          <cell r="C20">
            <v>32.9</v>
          </cell>
          <cell r="D20">
            <v>22.3</v>
          </cell>
          <cell r="E20">
            <v>74.083333333333329</v>
          </cell>
          <cell r="F20">
            <v>95</v>
          </cell>
          <cell r="G20">
            <v>43</v>
          </cell>
          <cell r="H20">
            <v>14.4</v>
          </cell>
          <cell r="J20">
            <v>42.84</v>
          </cell>
          <cell r="K20">
            <v>0</v>
          </cell>
        </row>
        <row r="21">
          <cell r="B21">
            <v>28.941666666666666</v>
          </cell>
          <cell r="C21">
            <v>34.299999999999997</v>
          </cell>
          <cell r="D21">
            <v>25.3</v>
          </cell>
          <cell r="E21">
            <v>61.166666666666664</v>
          </cell>
          <cell r="F21">
            <v>75</v>
          </cell>
          <cell r="G21">
            <v>41</v>
          </cell>
          <cell r="H21">
            <v>14.76</v>
          </cell>
          <cell r="J21">
            <v>39.6</v>
          </cell>
          <cell r="K21">
            <v>0</v>
          </cell>
        </row>
        <row r="22">
          <cell r="B22">
            <v>28.875</v>
          </cell>
          <cell r="C22">
            <v>33.5</v>
          </cell>
          <cell r="D22">
            <v>25.1</v>
          </cell>
          <cell r="E22">
            <v>58.625</v>
          </cell>
          <cell r="F22">
            <v>73</v>
          </cell>
          <cell r="G22">
            <v>41</v>
          </cell>
          <cell r="H22">
            <v>16.2</v>
          </cell>
          <cell r="J22">
            <v>43.2</v>
          </cell>
          <cell r="K22">
            <v>0</v>
          </cell>
        </row>
        <row r="23">
          <cell r="B23">
            <v>30.195833333333329</v>
          </cell>
          <cell r="C23">
            <v>35.200000000000003</v>
          </cell>
          <cell r="D23">
            <v>27</v>
          </cell>
          <cell r="E23">
            <v>52.666666666666664</v>
          </cell>
          <cell r="F23">
            <v>64</v>
          </cell>
          <cell r="G23">
            <v>37</v>
          </cell>
          <cell r="H23">
            <v>17.28</v>
          </cell>
          <cell r="J23">
            <v>44.28</v>
          </cell>
          <cell r="K23">
            <v>0</v>
          </cell>
        </row>
        <row r="24">
          <cell r="B24">
            <v>25.841666666666658</v>
          </cell>
          <cell r="C24">
            <v>32</v>
          </cell>
          <cell r="D24">
            <v>20.7</v>
          </cell>
          <cell r="E24">
            <v>77.791666666666671</v>
          </cell>
          <cell r="F24">
            <v>95</v>
          </cell>
          <cell r="G24">
            <v>53</v>
          </cell>
          <cell r="H24">
            <v>17.28</v>
          </cell>
          <cell r="J24">
            <v>63.360000000000007</v>
          </cell>
          <cell r="K24">
            <v>15.4</v>
          </cell>
        </row>
        <row r="25">
          <cell r="B25">
            <v>24.475000000000005</v>
          </cell>
          <cell r="C25">
            <v>30.2</v>
          </cell>
          <cell r="D25">
            <v>21.3</v>
          </cell>
          <cell r="E25">
            <v>84</v>
          </cell>
          <cell r="F25">
            <v>95</v>
          </cell>
          <cell r="G25">
            <v>60</v>
          </cell>
          <cell r="H25">
            <v>14.4</v>
          </cell>
          <cell r="J25">
            <v>33.480000000000004</v>
          </cell>
          <cell r="K25">
            <v>9.4</v>
          </cell>
        </row>
        <row r="26">
          <cell r="B26">
            <v>23.295833333333331</v>
          </cell>
          <cell r="C26">
            <v>26.1</v>
          </cell>
          <cell r="D26">
            <v>20.5</v>
          </cell>
          <cell r="E26">
            <v>84.416666666666671</v>
          </cell>
          <cell r="F26">
            <v>94</v>
          </cell>
          <cell r="G26">
            <v>68</v>
          </cell>
          <cell r="H26">
            <v>16.559999999999999</v>
          </cell>
          <cell r="J26">
            <v>36</v>
          </cell>
          <cell r="K26">
            <v>9.6</v>
          </cell>
        </row>
        <row r="27">
          <cell r="B27">
            <v>23.1875</v>
          </cell>
          <cell r="C27">
            <v>28.9</v>
          </cell>
          <cell r="D27">
            <v>19.3</v>
          </cell>
          <cell r="E27">
            <v>81.083333333333329</v>
          </cell>
          <cell r="F27">
            <v>94</v>
          </cell>
          <cell r="G27">
            <v>57</v>
          </cell>
          <cell r="H27">
            <v>11.520000000000001</v>
          </cell>
          <cell r="J27">
            <v>27</v>
          </cell>
          <cell r="K27">
            <v>1.4</v>
          </cell>
        </row>
        <row r="28">
          <cell r="B28">
            <v>22.970833333333335</v>
          </cell>
          <cell r="C28">
            <v>29.5</v>
          </cell>
          <cell r="D28">
            <v>19.3</v>
          </cell>
          <cell r="E28">
            <v>76.166666666666671</v>
          </cell>
          <cell r="F28">
            <v>95</v>
          </cell>
          <cell r="G28">
            <v>43</v>
          </cell>
          <cell r="H28">
            <v>14.04</v>
          </cell>
          <cell r="J28">
            <v>30.240000000000002</v>
          </cell>
          <cell r="K28">
            <v>0</v>
          </cell>
        </row>
        <row r="29">
          <cell r="B29">
            <v>23.920833333333324</v>
          </cell>
          <cell r="C29">
            <v>29.5</v>
          </cell>
          <cell r="D29">
            <v>18.100000000000001</v>
          </cell>
          <cell r="E29">
            <v>62.625</v>
          </cell>
          <cell r="F29">
            <v>88</v>
          </cell>
          <cell r="G29">
            <v>32</v>
          </cell>
          <cell r="H29">
            <v>10.8</v>
          </cell>
          <cell r="J29">
            <v>25.2</v>
          </cell>
          <cell r="K29">
            <v>0</v>
          </cell>
        </row>
        <row r="30">
          <cell r="B30">
            <v>22.233333333333331</v>
          </cell>
          <cell r="C30">
            <v>28.8</v>
          </cell>
          <cell r="D30">
            <v>16.2</v>
          </cell>
          <cell r="E30">
            <v>65.291666666666671</v>
          </cell>
          <cell r="F30">
            <v>91</v>
          </cell>
          <cell r="G30">
            <v>36</v>
          </cell>
          <cell r="H30">
            <v>17.64</v>
          </cell>
          <cell r="J30">
            <v>33.840000000000003</v>
          </cell>
          <cell r="K30">
            <v>0</v>
          </cell>
        </row>
        <row r="31">
          <cell r="B31">
            <v>23.383333333333329</v>
          </cell>
          <cell r="C31">
            <v>30.2</v>
          </cell>
          <cell r="D31">
            <v>17.3</v>
          </cell>
          <cell r="E31">
            <v>56</v>
          </cell>
          <cell r="F31">
            <v>80</v>
          </cell>
          <cell r="G31">
            <v>27</v>
          </cell>
          <cell r="H31">
            <v>15.840000000000002</v>
          </cell>
          <cell r="J31">
            <v>28.44</v>
          </cell>
          <cell r="K31">
            <v>0</v>
          </cell>
        </row>
        <row r="32">
          <cell r="B32">
            <v>24.495833333333337</v>
          </cell>
          <cell r="C32">
            <v>31.7</v>
          </cell>
          <cell r="D32">
            <v>17.3</v>
          </cell>
          <cell r="E32">
            <v>51.541666666666664</v>
          </cell>
          <cell r="F32">
            <v>83</v>
          </cell>
          <cell r="G32">
            <v>18</v>
          </cell>
          <cell r="H32">
            <v>12.6</v>
          </cell>
          <cell r="J32">
            <v>30.240000000000002</v>
          </cell>
          <cell r="K32">
            <v>0</v>
          </cell>
        </row>
        <row r="33">
          <cell r="B33">
            <v>27.341666666666669</v>
          </cell>
          <cell r="C33">
            <v>34.6</v>
          </cell>
          <cell r="D33">
            <v>20.3</v>
          </cell>
          <cell r="E33">
            <v>40.416666666666664</v>
          </cell>
          <cell r="F33">
            <v>67</v>
          </cell>
          <cell r="G33">
            <v>18</v>
          </cell>
          <cell r="H33">
            <v>14.4</v>
          </cell>
          <cell r="J33">
            <v>30.6</v>
          </cell>
          <cell r="K33">
            <v>0</v>
          </cell>
        </row>
        <row r="34">
          <cell r="B34">
            <v>28.212499999999995</v>
          </cell>
          <cell r="C34">
            <v>34.9</v>
          </cell>
          <cell r="D34">
            <v>22.5</v>
          </cell>
          <cell r="E34">
            <v>42</v>
          </cell>
          <cell r="F34">
            <v>58</v>
          </cell>
          <cell r="G34">
            <v>26</v>
          </cell>
          <cell r="H34">
            <v>15.48</v>
          </cell>
          <cell r="J34">
            <v>32.4</v>
          </cell>
          <cell r="K34">
            <v>0</v>
          </cell>
        </row>
        <row r="35">
          <cell r="B35">
            <v>25.75833333333334</v>
          </cell>
          <cell r="C35">
            <v>33.200000000000003</v>
          </cell>
          <cell r="D35">
            <v>20.2</v>
          </cell>
          <cell r="E35">
            <v>61.375</v>
          </cell>
          <cell r="F35">
            <v>90</v>
          </cell>
          <cell r="G35">
            <v>34</v>
          </cell>
          <cell r="H35">
            <v>23.400000000000002</v>
          </cell>
          <cell r="J35">
            <v>49.680000000000007</v>
          </cell>
          <cell r="K35">
            <v>0.60000000000000009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28.441666666666666</v>
          </cell>
          <cell r="C5">
            <v>35.200000000000003</v>
          </cell>
          <cell r="D5">
            <v>25</v>
          </cell>
          <cell r="E5">
            <v>74.458333333333329</v>
          </cell>
          <cell r="F5">
            <v>91</v>
          </cell>
          <cell r="G5">
            <v>41</v>
          </cell>
          <cell r="H5">
            <v>6.12</v>
          </cell>
          <cell r="J5">
            <v>37.080000000000005</v>
          </cell>
          <cell r="K5">
            <v>6.2</v>
          </cell>
        </row>
        <row r="6">
          <cell r="B6">
            <v>27.849999999999994</v>
          </cell>
          <cell r="C6">
            <v>34.9</v>
          </cell>
          <cell r="D6">
            <v>25.3</v>
          </cell>
          <cell r="E6">
            <v>78.666666666666671</v>
          </cell>
          <cell r="F6">
            <v>90</v>
          </cell>
          <cell r="G6">
            <v>48</v>
          </cell>
          <cell r="H6">
            <v>9.3600000000000012</v>
          </cell>
          <cell r="J6">
            <v>39.96</v>
          </cell>
          <cell r="K6">
            <v>13.6</v>
          </cell>
        </row>
        <row r="7">
          <cell r="B7">
            <v>28.695833333333329</v>
          </cell>
          <cell r="C7">
            <v>36.5</v>
          </cell>
          <cell r="D7">
            <v>24.8</v>
          </cell>
          <cell r="E7">
            <v>77.166666666666671</v>
          </cell>
          <cell r="F7">
            <v>93</v>
          </cell>
          <cell r="G7">
            <v>42</v>
          </cell>
          <cell r="H7">
            <v>9</v>
          </cell>
          <cell r="J7">
            <v>30.96</v>
          </cell>
          <cell r="K7">
            <v>3.2</v>
          </cell>
        </row>
        <row r="8">
          <cell r="B8">
            <v>29.400000000000002</v>
          </cell>
          <cell r="C8">
            <v>37.4</v>
          </cell>
          <cell r="D8">
            <v>24.1</v>
          </cell>
          <cell r="E8">
            <v>65.958333333333329</v>
          </cell>
          <cell r="F8">
            <v>91</v>
          </cell>
          <cell r="G8">
            <v>21</v>
          </cell>
          <cell r="H8">
            <v>11.879999999999999</v>
          </cell>
          <cell r="J8">
            <v>23.040000000000003</v>
          </cell>
          <cell r="K8">
            <v>0.4</v>
          </cell>
        </row>
        <row r="9">
          <cell r="B9">
            <v>30.445833333333336</v>
          </cell>
          <cell r="C9">
            <v>38.4</v>
          </cell>
          <cell r="D9">
            <v>23</v>
          </cell>
          <cell r="E9">
            <v>51.875</v>
          </cell>
          <cell r="F9">
            <v>83</v>
          </cell>
          <cell r="G9">
            <v>19</v>
          </cell>
          <cell r="H9">
            <v>13.32</v>
          </cell>
          <cell r="J9">
            <v>28.8</v>
          </cell>
          <cell r="K9">
            <v>0</v>
          </cell>
        </row>
        <row r="10">
          <cell r="B10">
            <v>31.333333333333332</v>
          </cell>
          <cell r="C10">
            <v>39.700000000000003</v>
          </cell>
          <cell r="D10">
            <v>23</v>
          </cell>
          <cell r="E10">
            <v>51.708333333333336</v>
          </cell>
          <cell r="F10">
            <v>82</v>
          </cell>
          <cell r="G10">
            <v>27</v>
          </cell>
          <cell r="H10">
            <v>9.3600000000000012</v>
          </cell>
          <cell r="J10">
            <v>25.2</v>
          </cell>
          <cell r="K10">
            <v>0</v>
          </cell>
        </row>
        <row r="11">
          <cell r="B11">
            <v>33.012500000000003</v>
          </cell>
          <cell r="C11">
            <v>40.1</v>
          </cell>
          <cell r="D11">
            <v>26.9</v>
          </cell>
          <cell r="E11">
            <v>52.5</v>
          </cell>
          <cell r="F11">
            <v>76</v>
          </cell>
          <cell r="G11">
            <v>28</v>
          </cell>
          <cell r="H11">
            <v>11.879999999999999</v>
          </cell>
          <cell r="J11">
            <v>30.96</v>
          </cell>
          <cell r="K11">
            <v>0.2</v>
          </cell>
        </row>
        <row r="12">
          <cell r="B12">
            <v>33.300000000000004</v>
          </cell>
          <cell r="C12">
            <v>39.6</v>
          </cell>
          <cell r="D12">
            <v>27.7</v>
          </cell>
          <cell r="E12">
            <v>51.208333333333336</v>
          </cell>
          <cell r="F12">
            <v>72</v>
          </cell>
          <cell r="G12">
            <v>28</v>
          </cell>
          <cell r="H12">
            <v>11.879999999999999</v>
          </cell>
          <cell r="J12">
            <v>33.119999999999997</v>
          </cell>
          <cell r="K12">
            <v>0</v>
          </cell>
        </row>
        <row r="13">
          <cell r="B13">
            <v>34.125</v>
          </cell>
          <cell r="C13">
            <v>40.6</v>
          </cell>
          <cell r="D13">
            <v>28.7</v>
          </cell>
          <cell r="E13">
            <v>49.833333333333336</v>
          </cell>
          <cell r="F13">
            <v>69</v>
          </cell>
          <cell r="G13">
            <v>27</v>
          </cell>
          <cell r="H13">
            <v>10.08</v>
          </cell>
          <cell r="J13">
            <v>28.44</v>
          </cell>
          <cell r="K13">
            <v>0</v>
          </cell>
        </row>
        <row r="14">
          <cell r="B14">
            <v>34.033333333333331</v>
          </cell>
          <cell r="C14">
            <v>39.9</v>
          </cell>
          <cell r="D14">
            <v>28.5</v>
          </cell>
          <cell r="E14">
            <v>49.708333333333336</v>
          </cell>
          <cell r="F14">
            <v>70</v>
          </cell>
          <cell r="G14">
            <v>29</v>
          </cell>
          <cell r="H14">
            <v>12.6</v>
          </cell>
          <cell r="J14">
            <v>36</v>
          </cell>
          <cell r="K14">
            <v>0</v>
          </cell>
        </row>
        <row r="15">
          <cell r="B15">
            <v>30.570833333333329</v>
          </cell>
          <cell r="C15">
            <v>38.5</v>
          </cell>
          <cell r="D15">
            <v>25.1</v>
          </cell>
          <cell r="E15">
            <v>63.25</v>
          </cell>
          <cell r="F15">
            <v>82</v>
          </cell>
          <cell r="G15">
            <v>34</v>
          </cell>
          <cell r="H15">
            <v>24.12</v>
          </cell>
          <cell r="J15">
            <v>56.519999999999996</v>
          </cell>
          <cell r="K15">
            <v>0</v>
          </cell>
        </row>
        <row r="16">
          <cell r="B16">
            <v>28.458333333333329</v>
          </cell>
          <cell r="C16">
            <v>35.5</v>
          </cell>
          <cell r="D16">
            <v>24</v>
          </cell>
          <cell r="E16">
            <v>70.125</v>
          </cell>
          <cell r="F16">
            <v>88</v>
          </cell>
          <cell r="G16">
            <v>38</v>
          </cell>
          <cell r="H16">
            <v>14.4</v>
          </cell>
          <cell r="J16">
            <v>30.6</v>
          </cell>
          <cell r="K16">
            <v>0</v>
          </cell>
        </row>
        <row r="17">
          <cell r="B17">
            <v>29.804166666666664</v>
          </cell>
          <cell r="C17">
            <v>38.299999999999997</v>
          </cell>
          <cell r="D17">
            <v>24.8</v>
          </cell>
          <cell r="E17">
            <v>64.875</v>
          </cell>
          <cell r="F17">
            <v>82</v>
          </cell>
          <cell r="G17">
            <v>35</v>
          </cell>
          <cell r="H17">
            <v>12.96</v>
          </cell>
          <cell r="J17">
            <v>37.440000000000005</v>
          </cell>
          <cell r="K17">
            <v>0</v>
          </cell>
        </row>
        <row r="18">
          <cell r="B18">
            <v>31.633333333333329</v>
          </cell>
          <cell r="C18">
            <v>38.299999999999997</v>
          </cell>
          <cell r="D18">
            <v>27.1</v>
          </cell>
          <cell r="E18">
            <v>63.041666666666664</v>
          </cell>
          <cell r="F18">
            <v>85</v>
          </cell>
          <cell r="G18">
            <v>34</v>
          </cell>
          <cell r="H18">
            <v>12.6</v>
          </cell>
          <cell r="J18">
            <v>37.800000000000004</v>
          </cell>
          <cell r="K18">
            <v>0.2</v>
          </cell>
        </row>
        <row r="19">
          <cell r="B19">
            <v>32.6</v>
          </cell>
          <cell r="C19">
            <v>39.200000000000003</v>
          </cell>
          <cell r="D19">
            <v>27.7</v>
          </cell>
          <cell r="E19">
            <v>57.208333333333336</v>
          </cell>
          <cell r="F19">
            <v>78</v>
          </cell>
          <cell r="G19">
            <v>33</v>
          </cell>
          <cell r="H19">
            <v>13.68</v>
          </cell>
          <cell r="J19">
            <v>33.480000000000004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E20" t="str">
            <v>*</v>
          </cell>
          <cell r="F20" t="str">
            <v>*</v>
          </cell>
          <cell r="H20" t="str">
            <v>*</v>
          </cell>
          <cell r="J20" t="str">
            <v>*</v>
          </cell>
        </row>
        <row r="21">
          <cell r="B21" t="str">
            <v>*</v>
          </cell>
          <cell r="C21" t="str">
            <v>*</v>
          </cell>
          <cell r="E21" t="str">
            <v>*</v>
          </cell>
          <cell r="F21" t="str">
            <v>*</v>
          </cell>
          <cell r="H21" t="str">
            <v>*</v>
          </cell>
          <cell r="J21" t="str">
            <v>*</v>
          </cell>
        </row>
        <row r="22">
          <cell r="B22" t="str">
            <v>*</v>
          </cell>
          <cell r="C22" t="str">
            <v>*</v>
          </cell>
          <cell r="E22" t="str">
            <v>*</v>
          </cell>
          <cell r="F22" t="str">
            <v>*</v>
          </cell>
          <cell r="H22" t="str">
            <v>*</v>
          </cell>
          <cell r="J22" t="str">
            <v>*</v>
          </cell>
        </row>
        <row r="23">
          <cell r="B23" t="str">
            <v>*</v>
          </cell>
          <cell r="C23" t="str">
            <v>*</v>
          </cell>
          <cell r="E23" t="str">
            <v>*</v>
          </cell>
          <cell r="F23" t="str">
            <v>*</v>
          </cell>
          <cell r="H23" t="str">
            <v>*</v>
          </cell>
          <cell r="J23" t="str">
            <v>*</v>
          </cell>
        </row>
        <row r="24">
          <cell r="B24" t="str">
            <v>*</v>
          </cell>
          <cell r="C24" t="str">
            <v>*</v>
          </cell>
          <cell r="E24" t="str">
            <v>*</v>
          </cell>
          <cell r="F24" t="str">
            <v>*</v>
          </cell>
          <cell r="H24" t="str">
            <v>*</v>
          </cell>
          <cell r="J24" t="str">
            <v>*</v>
          </cell>
        </row>
        <row r="25">
          <cell r="B25" t="str">
            <v>*</v>
          </cell>
          <cell r="C25" t="str">
            <v>*</v>
          </cell>
          <cell r="E25" t="str">
            <v>*</v>
          </cell>
          <cell r="F25" t="str">
            <v>*</v>
          </cell>
          <cell r="H25" t="str">
            <v>*</v>
          </cell>
          <cell r="J25" t="str">
            <v>*</v>
          </cell>
        </row>
        <row r="26">
          <cell r="B26" t="str">
            <v>*</v>
          </cell>
          <cell r="C26" t="str">
            <v>*</v>
          </cell>
          <cell r="E26" t="str">
            <v>*</v>
          </cell>
          <cell r="F26" t="str">
            <v>*</v>
          </cell>
          <cell r="H26" t="str">
            <v>*</v>
          </cell>
          <cell r="J26" t="str">
            <v>*</v>
          </cell>
        </row>
        <row r="27">
          <cell r="C27" t="str">
            <v>*</v>
          </cell>
          <cell r="E27" t="str">
            <v>*</v>
          </cell>
          <cell r="F27" t="str">
            <v>*</v>
          </cell>
          <cell r="H27" t="str">
            <v>*</v>
          </cell>
          <cell r="J27" t="str">
            <v>*</v>
          </cell>
        </row>
        <row r="28">
          <cell r="C28" t="str">
            <v>*</v>
          </cell>
          <cell r="E28" t="str">
            <v>*</v>
          </cell>
          <cell r="F28" t="str">
            <v>*</v>
          </cell>
          <cell r="H28" t="str">
            <v>*</v>
          </cell>
          <cell r="J28" t="str">
            <v>*</v>
          </cell>
        </row>
        <row r="29">
          <cell r="C29" t="str">
            <v>*</v>
          </cell>
          <cell r="E29" t="str">
            <v>*</v>
          </cell>
          <cell r="F29" t="str">
            <v>*</v>
          </cell>
          <cell r="H29" t="str">
            <v>*</v>
          </cell>
          <cell r="J29" t="str">
            <v>*</v>
          </cell>
        </row>
        <row r="30">
          <cell r="C30" t="str">
            <v>*</v>
          </cell>
          <cell r="E30" t="str">
            <v>*</v>
          </cell>
          <cell r="F30" t="str">
            <v>*</v>
          </cell>
          <cell r="H30" t="str">
            <v>*</v>
          </cell>
          <cell r="J30" t="str">
            <v>*</v>
          </cell>
        </row>
        <row r="31">
          <cell r="C31" t="str">
            <v>*</v>
          </cell>
          <cell r="E31" t="str">
            <v>*</v>
          </cell>
          <cell r="F31" t="str">
            <v>*</v>
          </cell>
          <cell r="H31" t="str">
            <v>*</v>
          </cell>
          <cell r="J31" t="str">
            <v>*</v>
          </cell>
        </row>
        <row r="32">
          <cell r="C32" t="str">
            <v>*</v>
          </cell>
          <cell r="E32" t="str">
            <v>*</v>
          </cell>
          <cell r="F32" t="str">
            <v>*</v>
          </cell>
          <cell r="H32" t="str">
            <v>*</v>
          </cell>
          <cell r="J32" t="str">
            <v>*</v>
          </cell>
        </row>
        <row r="33">
          <cell r="C33" t="str">
            <v>*</v>
          </cell>
          <cell r="E33" t="str">
            <v>*</v>
          </cell>
          <cell r="F33" t="str">
            <v>*</v>
          </cell>
          <cell r="H33" t="str">
            <v>*</v>
          </cell>
          <cell r="J33" t="str">
            <v>*</v>
          </cell>
        </row>
        <row r="34">
          <cell r="C34" t="str">
            <v>*</v>
          </cell>
          <cell r="E34" t="str">
            <v>*</v>
          </cell>
          <cell r="F34" t="str">
            <v>*</v>
          </cell>
          <cell r="H34" t="str">
            <v>*</v>
          </cell>
          <cell r="J34" t="str">
            <v>*</v>
          </cell>
        </row>
        <row r="35">
          <cell r="C35" t="str">
            <v>*</v>
          </cell>
          <cell r="E35" t="str">
            <v>*</v>
          </cell>
          <cell r="F35" t="str">
            <v>*</v>
          </cell>
          <cell r="H35" t="str">
            <v>*</v>
          </cell>
          <cell r="J35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26.004166666666663</v>
          </cell>
          <cell r="C5">
            <v>32.6</v>
          </cell>
          <cell r="D5">
            <v>22.9</v>
          </cell>
          <cell r="E5">
            <v>84.208333333333329</v>
          </cell>
          <cell r="F5">
            <v>100</v>
          </cell>
          <cell r="G5">
            <v>47</v>
          </cell>
          <cell r="H5">
            <v>14.4</v>
          </cell>
          <cell r="J5">
            <v>38.159999999999997</v>
          </cell>
          <cell r="K5">
            <v>9.1999999999999993</v>
          </cell>
        </row>
        <row r="6">
          <cell r="B6">
            <v>26.099999999999998</v>
          </cell>
          <cell r="C6">
            <v>32.200000000000003</v>
          </cell>
          <cell r="D6">
            <v>23.5</v>
          </cell>
          <cell r="E6">
            <v>84.875</v>
          </cell>
          <cell r="F6">
            <v>100</v>
          </cell>
          <cell r="G6">
            <v>54</v>
          </cell>
          <cell r="H6">
            <v>13.68</v>
          </cell>
          <cell r="J6">
            <v>30.6</v>
          </cell>
          <cell r="K6">
            <v>0.60000000000000009</v>
          </cell>
        </row>
        <row r="7">
          <cell r="B7">
            <v>27.541666666666668</v>
          </cell>
          <cell r="C7">
            <v>34.1</v>
          </cell>
          <cell r="D7">
            <v>23.1</v>
          </cell>
          <cell r="E7">
            <v>77.583333333333329</v>
          </cell>
          <cell r="F7">
            <v>100</v>
          </cell>
          <cell r="G7">
            <v>45</v>
          </cell>
          <cell r="H7">
            <v>12.24</v>
          </cell>
          <cell r="J7">
            <v>30.6</v>
          </cell>
          <cell r="K7">
            <v>0</v>
          </cell>
        </row>
        <row r="8">
          <cell r="B8">
            <v>27.654166666666669</v>
          </cell>
          <cell r="C8">
            <v>35.799999999999997</v>
          </cell>
          <cell r="D8">
            <v>23.8</v>
          </cell>
          <cell r="E8">
            <v>75.833333333333329</v>
          </cell>
          <cell r="F8">
            <v>100</v>
          </cell>
          <cell r="G8">
            <v>43</v>
          </cell>
          <cell r="H8">
            <v>21.6</v>
          </cell>
          <cell r="J8">
            <v>40.680000000000007</v>
          </cell>
          <cell r="K8">
            <v>0</v>
          </cell>
        </row>
        <row r="9">
          <cell r="B9">
            <v>27.879166666666666</v>
          </cell>
          <cell r="C9">
            <v>36.5</v>
          </cell>
          <cell r="D9">
            <v>21.4</v>
          </cell>
          <cell r="E9">
            <v>68.833333333333329</v>
          </cell>
          <cell r="F9">
            <v>98</v>
          </cell>
          <cell r="G9">
            <v>37</v>
          </cell>
          <cell r="H9">
            <v>16.559999999999999</v>
          </cell>
          <cell r="J9">
            <v>29.52</v>
          </cell>
          <cell r="K9">
            <v>0</v>
          </cell>
        </row>
        <row r="10">
          <cell r="B10">
            <v>28.658333333333335</v>
          </cell>
          <cell r="C10">
            <v>37.299999999999997</v>
          </cell>
          <cell r="D10">
            <v>22.2</v>
          </cell>
          <cell r="E10">
            <v>65.416666666666671</v>
          </cell>
          <cell r="F10">
            <v>95</v>
          </cell>
          <cell r="G10">
            <v>31</v>
          </cell>
          <cell r="H10">
            <v>12.96</v>
          </cell>
          <cell r="J10">
            <v>41.04</v>
          </cell>
          <cell r="K10">
            <v>0.2</v>
          </cell>
        </row>
        <row r="11">
          <cell r="B11">
            <v>28.187500000000004</v>
          </cell>
          <cell r="C11">
            <v>36.5</v>
          </cell>
          <cell r="D11">
            <v>23.6</v>
          </cell>
          <cell r="E11">
            <v>70.5</v>
          </cell>
          <cell r="F11">
            <v>90</v>
          </cell>
          <cell r="G11">
            <v>40</v>
          </cell>
          <cell r="H11">
            <v>19.8</v>
          </cell>
          <cell r="J11">
            <v>42.12</v>
          </cell>
          <cell r="K11">
            <v>8.4</v>
          </cell>
        </row>
        <row r="12">
          <cell r="B12">
            <v>29.233333333333338</v>
          </cell>
          <cell r="C12">
            <v>37.299999999999997</v>
          </cell>
          <cell r="D12">
            <v>23.1</v>
          </cell>
          <cell r="E12">
            <v>70.291666666666671</v>
          </cell>
          <cell r="F12">
            <v>98</v>
          </cell>
          <cell r="G12">
            <v>35</v>
          </cell>
          <cell r="H12">
            <v>15.840000000000002</v>
          </cell>
          <cell r="J12">
            <v>28.08</v>
          </cell>
          <cell r="K12">
            <v>0</v>
          </cell>
        </row>
        <row r="13">
          <cell r="B13">
            <v>28.625</v>
          </cell>
          <cell r="C13">
            <v>36.799999999999997</v>
          </cell>
          <cell r="D13">
            <v>23.6</v>
          </cell>
          <cell r="E13">
            <v>70.666666666666671</v>
          </cell>
          <cell r="F13">
            <v>97</v>
          </cell>
          <cell r="G13">
            <v>38</v>
          </cell>
          <cell r="H13">
            <v>14.76</v>
          </cell>
          <cell r="J13">
            <v>43.56</v>
          </cell>
          <cell r="K13">
            <v>5.6000000000000005</v>
          </cell>
        </row>
        <row r="14">
          <cell r="B14">
            <v>27.916666666666661</v>
          </cell>
          <cell r="C14">
            <v>34.700000000000003</v>
          </cell>
          <cell r="D14">
            <v>22.4</v>
          </cell>
          <cell r="E14">
            <v>72.125</v>
          </cell>
          <cell r="F14">
            <v>93</v>
          </cell>
          <cell r="G14">
            <v>48</v>
          </cell>
          <cell r="H14">
            <v>27.720000000000002</v>
          </cell>
          <cell r="J14">
            <v>57.960000000000008</v>
          </cell>
          <cell r="K14">
            <v>0.2</v>
          </cell>
        </row>
        <row r="15">
          <cell r="B15">
            <v>27.004166666666666</v>
          </cell>
          <cell r="C15">
            <v>33.4</v>
          </cell>
          <cell r="D15">
            <v>23.4</v>
          </cell>
          <cell r="E15">
            <v>76.083333333333329</v>
          </cell>
          <cell r="F15">
            <v>90</v>
          </cell>
          <cell r="G15">
            <v>53</v>
          </cell>
          <cell r="H15">
            <v>17.64</v>
          </cell>
          <cell r="J15">
            <v>36</v>
          </cell>
          <cell r="K15">
            <v>0</v>
          </cell>
        </row>
        <row r="16">
          <cell r="B16">
            <v>25.387500000000003</v>
          </cell>
          <cell r="C16">
            <v>32.299999999999997</v>
          </cell>
          <cell r="D16">
            <v>22.6</v>
          </cell>
          <cell r="E16">
            <v>87.291666666666671</v>
          </cell>
          <cell r="F16">
            <v>100</v>
          </cell>
          <cell r="G16">
            <v>54</v>
          </cell>
          <cell r="H16">
            <v>11.879999999999999</v>
          </cell>
          <cell r="J16">
            <v>55.800000000000004</v>
          </cell>
          <cell r="K16">
            <v>53.4</v>
          </cell>
        </row>
        <row r="17">
          <cell r="B17">
            <v>26.441666666666666</v>
          </cell>
          <cell r="C17">
            <v>33.9</v>
          </cell>
          <cell r="D17">
            <v>23.2</v>
          </cell>
          <cell r="E17">
            <v>85.791666666666671</v>
          </cell>
          <cell r="F17">
            <v>100</v>
          </cell>
          <cell r="G17">
            <v>49</v>
          </cell>
          <cell r="H17">
            <v>18.36</v>
          </cell>
          <cell r="J17">
            <v>47.88</v>
          </cell>
          <cell r="K17">
            <v>4.0000000000000009</v>
          </cell>
        </row>
        <row r="18">
          <cell r="B18">
            <v>28.037499999999994</v>
          </cell>
          <cell r="C18">
            <v>35.200000000000003</v>
          </cell>
          <cell r="D18">
            <v>24</v>
          </cell>
          <cell r="E18">
            <v>77</v>
          </cell>
          <cell r="F18">
            <v>100</v>
          </cell>
          <cell r="G18">
            <v>44</v>
          </cell>
          <cell r="H18">
            <v>20.16</v>
          </cell>
          <cell r="J18">
            <v>43.56</v>
          </cell>
          <cell r="K18">
            <v>0.2</v>
          </cell>
        </row>
        <row r="19">
          <cell r="B19">
            <v>25.0625</v>
          </cell>
          <cell r="C19">
            <v>30.4</v>
          </cell>
          <cell r="D19">
            <v>22.5</v>
          </cell>
          <cell r="E19">
            <v>91.625</v>
          </cell>
          <cell r="F19">
            <v>100</v>
          </cell>
          <cell r="G19">
            <v>68</v>
          </cell>
          <cell r="H19">
            <v>14.76</v>
          </cell>
          <cell r="J19">
            <v>30.6</v>
          </cell>
          <cell r="K19">
            <v>30.799999999999997</v>
          </cell>
        </row>
        <row r="20">
          <cell r="B20">
            <v>27.558333333333334</v>
          </cell>
          <cell r="C20">
            <v>34.200000000000003</v>
          </cell>
          <cell r="D20">
            <v>23</v>
          </cell>
          <cell r="E20">
            <v>77.666666666666671</v>
          </cell>
          <cell r="F20">
            <v>98</v>
          </cell>
          <cell r="G20">
            <v>44</v>
          </cell>
          <cell r="H20">
            <v>14.04</v>
          </cell>
          <cell r="J20">
            <v>32.4</v>
          </cell>
          <cell r="K20">
            <v>2.8</v>
          </cell>
        </row>
        <row r="21">
          <cell r="B21">
            <v>27.962499999999995</v>
          </cell>
          <cell r="C21">
            <v>33.799999999999997</v>
          </cell>
          <cell r="D21">
            <v>23.7</v>
          </cell>
          <cell r="E21">
            <v>76.625</v>
          </cell>
          <cell r="F21">
            <v>98</v>
          </cell>
          <cell r="G21">
            <v>48</v>
          </cell>
          <cell r="H21">
            <v>14.76</v>
          </cell>
          <cell r="J21">
            <v>32.4</v>
          </cell>
          <cell r="K21">
            <v>0</v>
          </cell>
        </row>
        <row r="22">
          <cell r="B22">
            <v>29.641666666666666</v>
          </cell>
          <cell r="C22">
            <v>36</v>
          </cell>
          <cell r="D22">
            <v>24.2</v>
          </cell>
          <cell r="E22">
            <v>69.666666666666671</v>
          </cell>
          <cell r="F22">
            <v>97</v>
          </cell>
          <cell r="G22">
            <v>40</v>
          </cell>
          <cell r="H22">
            <v>18</v>
          </cell>
          <cell r="J22">
            <v>39.96</v>
          </cell>
          <cell r="K22">
            <v>0</v>
          </cell>
        </row>
        <row r="23">
          <cell r="B23">
            <v>28.145833333333329</v>
          </cell>
          <cell r="C23">
            <v>36.4</v>
          </cell>
          <cell r="D23">
            <v>24.6</v>
          </cell>
          <cell r="E23">
            <v>77.041666666666671</v>
          </cell>
          <cell r="F23">
            <v>96</v>
          </cell>
          <cell r="G23">
            <v>40</v>
          </cell>
          <cell r="H23">
            <v>21.96</v>
          </cell>
          <cell r="J23">
            <v>49.680000000000007</v>
          </cell>
          <cell r="K23">
            <v>13</v>
          </cell>
        </row>
        <row r="24">
          <cell r="B24">
            <v>26.112499999999997</v>
          </cell>
          <cell r="C24">
            <v>34.4</v>
          </cell>
          <cell r="D24">
            <v>22.8</v>
          </cell>
          <cell r="E24">
            <v>85.666666666666671</v>
          </cell>
          <cell r="F24">
            <v>99</v>
          </cell>
          <cell r="G24">
            <v>49</v>
          </cell>
          <cell r="H24">
            <v>19.440000000000001</v>
          </cell>
          <cell r="J24">
            <v>56.88</v>
          </cell>
          <cell r="K24">
            <v>13.799999999999999</v>
          </cell>
        </row>
        <row r="25">
          <cell r="B25">
            <v>26</v>
          </cell>
          <cell r="C25">
            <v>30.9</v>
          </cell>
          <cell r="D25">
            <v>22.7</v>
          </cell>
          <cell r="E25">
            <v>87.083333333333329</v>
          </cell>
          <cell r="F25">
            <v>100</v>
          </cell>
          <cell r="G25">
            <v>64</v>
          </cell>
          <cell r="H25">
            <v>18</v>
          </cell>
          <cell r="J25">
            <v>35.28</v>
          </cell>
          <cell r="K25">
            <v>2.5999999999999996</v>
          </cell>
        </row>
        <row r="26">
          <cell r="B26">
            <v>24.833333333333339</v>
          </cell>
          <cell r="C26">
            <v>30</v>
          </cell>
          <cell r="D26">
            <v>21.5</v>
          </cell>
          <cell r="E26">
            <v>95.125</v>
          </cell>
          <cell r="F26">
            <v>100</v>
          </cell>
          <cell r="G26">
            <v>70</v>
          </cell>
          <cell r="H26">
            <v>16.920000000000002</v>
          </cell>
          <cell r="J26">
            <v>50.4</v>
          </cell>
          <cell r="K26">
            <v>36.199999999999996</v>
          </cell>
        </row>
        <row r="27">
          <cell r="B27">
            <v>24.612499999999997</v>
          </cell>
          <cell r="C27">
            <v>30.1</v>
          </cell>
          <cell r="D27">
            <v>21.8</v>
          </cell>
          <cell r="E27">
            <v>88.541666666666671</v>
          </cell>
          <cell r="F27">
            <v>100</v>
          </cell>
          <cell r="G27">
            <v>62</v>
          </cell>
          <cell r="H27">
            <v>11.520000000000001</v>
          </cell>
          <cell r="J27">
            <v>38.159999999999997</v>
          </cell>
          <cell r="K27">
            <v>2.4</v>
          </cell>
        </row>
        <row r="28">
          <cell r="B28">
            <v>25.154166666666665</v>
          </cell>
          <cell r="C28">
            <v>30.8</v>
          </cell>
          <cell r="D28">
            <v>21.6</v>
          </cell>
          <cell r="E28">
            <v>80.25</v>
          </cell>
          <cell r="F28">
            <v>100</v>
          </cell>
          <cell r="G28">
            <v>51</v>
          </cell>
          <cell r="H28">
            <v>16.920000000000002</v>
          </cell>
          <cell r="J28">
            <v>27</v>
          </cell>
          <cell r="K28">
            <v>0</v>
          </cell>
        </row>
        <row r="29">
          <cell r="B29">
            <v>24.520833333333329</v>
          </cell>
          <cell r="C29">
            <v>31.9</v>
          </cell>
          <cell r="D29">
            <v>18.899999999999999</v>
          </cell>
          <cell r="E29">
            <v>73.666666666666671</v>
          </cell>
          <cell r="F29">
            <v>100</v>
          </cell>
          <cell r="G29">
            <v>39</v>
          </cell>
          <cell r="H29">
            <v>14.04</v>
          </cell>
          <cell r="J29">
            <v>28.08</v>
          </cell>
          <cell r="K29">
            <v>0</v>
          </cell>
        </row>
        <row r="30">
          <cell r="B30">
            <v>24.391666666666666</v>
          </cell>
          <cell r="C30">
            <v>31.6</v>
          </cell>
          <cell r="D30">
            <v>18.399999999999999</v>
          </cell>
          <cell r="E30">
            <v>68.083333333333329</v>
          </cell>
          <cell r="F30">
            <v>97</v>
          </cell>
          <cell r="G30">
            <v>38</v>
          </cell>
          <cell r="H30">
            <v>12.6</v>
          </cell>
          <cell r="J30">
            <v>27.36</v>
          </cell>
          <cell r="K30">
            <v>0</v>
          </cell>
        </row>
        <row r="31">
          <cell r="B31">
            <v>24.5</v>
          </cell>
          <cell r="C31">
            <v>32.5</v>
          </cell>
          <cell r="D31">
            <v>17.7</v>
          </cell>
          <cell r="E31">
            <v>66.833333333333329</v>
          </cell>
          <cell r="F31">
            <v>96</v>
          </cell>
          <cell r="G31">
            <v>35</v>
          </cell>
          <cell r="H31">
            <v>12.24</v>
          </cell>
          <cell r="J31">
            <v>28.08</v>
          </cell>
          <cell r="K31">
            <v>0</v>
          </cell>
        </row>
        <row r="32">
          <cell r="B32">
            <v>25.916666666666671</v>
          </cell>
          <cell r="C32">
            <v>35.1</v>
          </cell>
          <cell r="D32">
            <v>18.899999999999999</v>
          </cell>
          <cell r="E32">
            <v>65.541666666666671</v>
          </cell>
          <cell r="F32">
            <v>99</v>
          </cell>
          <cell r="G32">
            <v>27</v>
          </cell>
          <cell r="H32">
            <v>16.920000000000002</v>
          </cell>
          <cell r="J32">
            <v>34.92</v>
          </cell>
          <cell r="K32">
            <v>0</v>
          </cell>
        </row>
        <row r="33">
          <cell r="B33">
            <v>26.900000000000002</v>
          </cell>
          <cell r="C33">
            <v>35.6</v>
          </cell>
          <cell r="D33">
            <v>17.600000000000001</v>
          </cell>
          <cell r="E33">
            <v>54.125</v>
          </cell>
          <cell r="F33">
            <v>94</v>
          </cell>
          <cell r="G33">
            <v>23</v>
          </cell>
          <cell r="H33">
            <v>12.96</v>
          </cell>
          <cell r="J33">
            <v>30.240000000000002</v>
          </cell>
          <cell r="K33">
            <v>0</v>
          </cell>
        </row>
        <row r="34">
          <cell r="B34">
            <v>27.037500000000005</v>
          </cell>
          <cell r="C34">
            <v>36.299999999999997</v>
          </cell>
          <cell r="D34">
            <v>22.2</v>
          </cell>
          <cell r="E34">
            <v>64.791666666666671</v>
          </cell>
          <cell r="F34">
            <v>88</v>
          </cell>
          <cell r="G34">
            <v>31</v>
          </cell>
          <cell r="H34">
            <v>21.240000000000002</v>
          </cell>
          <cell r="J34">
            <v>42.84</v>
          </cell>
          <cell r="K34">
            <v>0</v>
          </cell>
        </row>
        <row r="35">
          <cell r="B35">
            <v>24.908333333333331</v>
          </cell>
          <cell r="C35">
            <v>35.299999999999997</v>
          </cell>
          <cell r="D35">
            <v>20.7</v>
          </cell>
          <cell r="E35">
            <v>69.875</v>
          </cell>
          <cell r="F35">
            <v>91</v>
          </cell>
          <cell r="G35">
            <v>35</v>
          </cell>
          <cell r="H35">
            <v>37.800000000000004</v>
          </cell>
          <cell r="J35">
            <v>82.44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26.770833333333332</v>
          </cell>
          <cell r="C5">
            <v>33.1</v>
          </cell>
          <cell r="D5">
            <v>22.9</v>
          </cell>
          <cell r="E5">
            <v>69.75</v>
          </cell>
          <cell r="F5">
            <v>85</v>
          </cell>
          <cell r="G5">
            <v>38</v>
          </cell>
          <cell r="H5">
            <v>13.68</v>
          </cell>
          <cell r="J5">
            <v>36.36</v>
          </cell>
          <cell r="K5">
            <v>0.2</v>
          </cell>
        </row>
        <row r="6">
          <cell r="B6">
            <v>25.187499999999996</v>
          </cell>
          <cell r="C6">
            <v>32.200000000000003</v>
          </cell>
          <cell r="D6">
            <v>21.4</v>
          </cell>
          <cell r="E6">
            <v>75.458333333333329</v>
          </cell>
          <cell r="F6">
            <v>94</v>
          </cell>
          <cell r="G6">
            <v>54</v>
          </cell>
          <cell r="H6">
            <v>13.68</v>
          </cell>
          <cell r="J6">
            <v>29.52</v>
          </cell>
          <cell r="K6">
            <v>12.999999999999998</v>
          </cell>
        </row>
        <row r="7">
          <cell r="B7">
            <v>27.012499999999999</v>
          </cell>
          <cell r="C7">
            <v>33.799999999999997</v>
          </cell>
          <cell r="D7">
            <v>22.2</v>
          </cell>
          <cell r="E7">
            <v>81.25</v>
          </cell>
          <cell r="F7">
            <v>100</v>
          </cell>
          <cell r="G7">
            <v>51</v>
          </cell>
          <cell r="H7">
            <v>9</v>
          </cell>
          <cell r="J7">
            <v>18.720000000000002</v>
          </cell>
          <cell r="K7">
            <v>0.4</v>
          </cell>
        </row>
        <row r="8">
          <cell r="B8">
            <v>27.804166666666671</v>
          </cell>
          <cell r="C8">
            <v>34.5</v>
          </cell>
          <cell r="D8">
            <v>22.6</v>
          </cell>
          <cell r="E8">
            <v>77.875</v>
          </cell>
          <cell r="F8">
            <v>98</v>
          </cell>
          <cell r="G8">
            <v>50</v>
          </cell>
          <cell r="H8">
            <v>10.44</v>
          </cell>
          <cell r="J8">
            <v>30.240000000000002</v>
          </cell>
          <cell r="K8">
            <v>0</v>
          </cell>
        </row>
        <row r="9">
          <cell r="B9">
            <v>27.241666666666671</v>
          </cell>
          <cell r="C9">
            <v>35</v>
          </cell>
          <cell r="D9">
            <v>20.6</v>
          </cell>
          <cell r="E9">
            <v>73.333333333333329</v>
          </cell>
          <cell r="F9">
            <v>97</v>
          </cell>
          <cell r="G9">
            <v>41</v>
          </cell>
          <cell r="H9">
            <v>13.32</v>
          </cell>
          <cell r="J9">
            <v>28.08</v>
          </cell>
          <cell r="K9">
            <v>0.4</v>
          </cell>
        </row>
        <row r="10">
          <cell r="B10">
            <v>28.399999999999991</v>
          </cell>
          <cell r="C10">
            <v>36.4</v>
          </cell>
          <cell r="D10">
            <v>20.6</v>
          </cell>
          <cell r="E10">
            <v>69.958333333333329</v>
          </cell>
          <cell r="F10">
            <v>95</v>
          </cell>
          <cell r="G10">
            <v>32</v>
          </cell>
          <cell r="H10">
            <v>9.7200000000000006</v>
          </cell>
          <cell r="J10">
            <v>21.96</v>
          </cell>
          <cell r="K10">
            <v>0</v>
          </cell>
        </row>
        <row r="11">
          <cell r="B11">
            <v>26.970833333333335</v>
          </cell>
          <cell r="C11">
            <v>36.299999999999997</v>
          </cell>
          <cell r="D11">
            <v>21.8</v>
          </cell>
          <cell r="E11">
            <v>75.958333333333329</v>
          </cell>
          <cell r="F11">
            <v>94</v>
          </cell>
          <cell r="G11">
            <v>43</v>
          </cell>
          <cell r="H11">
            <v>13.32</v>
          </cell>
          <cell r="J11">
            <v>47.88</v>
          </cell>
          <cell r="K11">
            <v>24.199999999999996</v>
          </cell>
        </row>
        <row r="12">
          <cell r="B12">
            <v>27.333333333333332</v>
          </cell>
          <cell r="C12">
            <v>35.299999999999997</v>
          </cell>
          <cell r="D12">
            <v>21.4</v>
          </cell>
          <cell r="E12">
            <v>71.5</v>
          </cell>
          <cell r="F12">
            <v>90</v>
          </cell>
          <cell r="G12">
            <v>45</v>
          </cell>
          <cell r="H12">
            <v>22.32</v>
          </cell>
          <cell r="J12">
            <v>45.72</v>
          </cell>
          <cell r="K12">
            <v>7.8</v>
          </cell>
        </row>
        <row r="13">
          <cell r="B13">
            <v>28.516666666666666</v>
          </cell>
          <cell r="C13">
            <v>36.799999999999997</v>
          </cell>
          <cell r="D13">
            <v>23.6</v>
          </cell>
          <cell r="E13">
            <v>70.25</v>
          </cell>
          <cell r="F13">
            <v>89</v>
          </cell>
          <cell r="G13">
            <v>44</v>
          </cell>
          <cell r="H13">
            <v>23.759999999999998</v>
          </cell>
          <cell r="J13">
            <v>54</v>
          </cell>
          <cell r="K13">
            <v>0</v>
          </cell>
        </row>
        <row r="14">
          <cell r="B14">
            <v>27.241666666666671</v>
          </cell>
          <cell r="C14">
            <v>35.1</v>
          </cell>
          <cell r="D14">
            <v>21.3</v>
          </cell>
          <cell r="E14">
            <v>62.708333333333336</v>
          </cell>
          <cell r="F14">
            <v>87</v>
          </cell>
          <cell r="G14">
            <v>42</v>
          </cell>
          <cell r="H14">
            <v>24.840000000000003</v>
          </cell>
          <cell r="J14">
            <v>58.680000000000007</v>
          </cell>
          <cell r="K14">
            <v>0</v>
          </cell>
        </row>
        <row r="15">
          <cell r="B15">
            <v>27.337500000000002</v>
          </cell>
          <cell r="C15">
            <v>33.700000000000003</v>
          </cell>
          <cell r="D15">
            <v>23.7</v>
          </cell>
          <cell r="E15">
            <v>65.416666666666671</v>
          </cell>
          <cell r="F15">
            <v>81</v>
          </cell>
          <cell r="G15">
            <v>38</v>
          </cell>
          <cell r="H15">
            <v>19.440000000000001</v>
          </cell>
          <cell r="J15">
            <v>41.4</v>
          </cell>
          <cell r="K15">
            <v>0</v>
          </cell>
        </row>
        <row r="16">
          <cell r="B16">
            <v>26.762500000000003</v>
          </cell>
          <cell r="C16">
            <v>33.4</v>
          </cell>
          <cell r="D16">
            <v>23.1</v>
          </cell>
          <cell r="E16">
            <v>67.5</v>
          </cell>
          <cell r="F16">
            <v>86</v>
          </cell>
          <cell r="G16">
            <v>40</v>
          </cell>
          <cell r="H16">
            <v>8.64</v>
          </cell>
          <cell r="J16">
            <v>28.44</v>
          </cell>
          <cell r="K16">
            <v>16.600000000000001</v>
          </cell>
        </row>
        <row r="17">
          <cell r="B17">
            <v>26.516666666666669</v>
          </cell>
          <cell r="C17">
            <v>33.799999999999997</v>
          </cell>
          <cell r="D17">
            <v>22.4</v>
          </cell>
          <cell r="E17">
            <v>63.416666666666664</v>
          </cell>
          <cell r="F17">
            <v>78</v>
          </cell>
          <cell r="G17">
            <v>47</v>
          </cell>
          <cell r="H17">
            <v>11.879999999999999</v>
          </cell>
          <cell r="J17">
            <v>36.36</v>
          </cell>
          <cell r="K17">
            <v>21.4</v>
          </cell>
        </row>
        <row r="18">
          <cell r="B18">
            <v>27.875</v>
          </cell>
          <cell r="C18">
            <v>34.200000000000003</v>
          </cell>
          <cell r="D18">
            <v>23.7</v>
          </cell>
          <cell r="E18">
            <v>66.666666666666671</v>
          </cell>
          <cell r="F18">
            <v>74</v>
          </cell>
          <cell r="G18">
            <v>48</v>
          </cell>
          <cell r="H18">
            <v>13.68</v>
          </cell>
          <cell r="J18">
            <v>30.6</v>
          </cell>
          <cell r="K18">
            <v>1.4000000000000001</v>
          </cell>
        </row>
        <row r="19">
          <cell r="B19">
            <v>25.925000000000001</v>
          </cell>
          <cell r="C19">
            <v>30.7</v>
          </cell>
          <cell r="D19">
            <v>23.9</v>
          </cell>
          <cell r="E19">
            <v>67.958333333333329</v>
          </cell>
          <cell r="F19">
            <v>80</v>
          </cell>
          <cell r="G19">
            <v>46</v>
          </cell>
          <cell r="H19">
            <v>18</v>
          </cell>
          <cell r="J19">
            <v>38.159999999999997</v>
          </cell>
          <cell r="K19">
            <v>19.2</v>
          </cell>
        </row>
        <row r="20">
          <cell r="B20">
            <v>28.345833333333335</v>
          </cell>
          <cell r="C20">
            <v>34.299999999999997</v>
          </cell>
          <cell r="D20">
            <v>24</v>
          </cell>
          <cell r="E20">
            <v>64.583333333333329</v>
          </cell>
          <cell r="F20">
            <v>82</v>
          </cell>
          <cell r="G20">
            <v>51</v>
          </cell>
          <cell r="H20">
            <v>15.840000000000002</v>
          </cell>
          <cell r="J20">
            <v>33.840000000000003</v>
          </cell>
          <cell r="K20">
            <v>0</v>
          </cell>
        </row>
        <row r="21">
          <cell r="B21">
            <v>27.67916666666666</v>
          </cell>
          <cell r="C21">
            <v>33.1</v>
          </cell>
          <cell r="D21">
            <v>23.8</v>
          </cell>
          <cell r="E21">
            <v>80.5</v>
          </cell>
          <cell r="F21">
            <v>93</v>
          </cell>
          <cell r="G21">
            <v>55</v>
          </cell>
          <cell r="H21">
            <v>12.96</v>
          </cell>
          <cell r="J21">
            <v>29.880000000000003</v>
          </cell>
          <cell r="K21">
            <v>5.8</v>
          </cell>
        </row>
        <row r="22">
          <cell r="B22">
            <v>28.608333333333338</v>
          </cell>
          <cell r="C22">
            <v>34.799999999999997</v>
          </cell>
          <cell r="D22">
            <v>23.1</v>
          </cell>
          <cell r="E22">
            <v>71.833333333333329</v>
          </cell>
          <cell r="F22">
            <v>87</v>
          </cell>
          <cell r="G22">
            <v>48</v>
          </cell>
          <cell r="H22">
            <v>17.64</v>
          </cell>
          <cell r="J22">
            <v>34.200000000000003</v>
          </cell>
          <cell r="K22">
            <v>0</v>
          </cell>
        </row>
        <row r="23">
          <cell r="B23">
            <v>28.591666666666669</v>
          </cell>
          <cell r="C23">
            <v>34.5</v>
          </cell>
          <cell r="D23">
            <v>24.1</v>
          </cell>
          <cell r="E23">
            <v>75.791666666666671</v>
          </cell>
          <cell r="F23">
            <v>91</v>
          </cell>
          <cell r="G23">
            <v>50</v>
          </cell>
          <cell r="H23">
            <v>21.96</v>
          </cell>
          <cell r="J23">
            <v>38.880000000000003</v>
          </cell>
          <cell r="K23">
            <v>0</v>
          </cell>
        </row>
        <row r="24">
          <cell r="B24">
            <v>27.141666666666666</v>
          </cell>
          <cell r="C24">
            <v>33.5</v>
          </cell>
          <cell r="D24">
            <v>24.3</v>
          </cell>
          <cell r="E24">
            <v>77.458333333333329</v>
          </cell>
          <cell r="F24">
            <v>88</v>
          </cell>
          <cell r="G24">
            <v>56</v>
          </cell>
          <cell r="H24">
            <v>16.920000000000002</v>
          </cell>
          <cell r="J24">
            <v>55.800000000000004</v>
          </cell>
          <cell r="K24">
            <v>0</v>
          </cell>
        </row>
        <row r="25">
          <cell r="B25">
            <v>25.537499999999994</v>
          </cell>
          <cell r="C25">
            <v>31.2</v>
          </cell>
          <cell r="D25">
            <v>20.7</v>
          </cell>
          <cell r="E25">
            <v>76.083333333333329</v>
          </cell>
          <cell r="F25">
            <v>100</v>
          </cell>
          <cell r="G25">
            <v>51</v>
          </cell>
          <cell r="H25">
            <v>22.68</v>
          </cell>
          <cell r="J25">
            <v>45</v>
          </cell>
          <cell r="K25">
            <v>24.4</v>
          </cell>
        </row>
        <row r="26">
          <cell r="B26">
            <v>24.787500000000005</v>
          </cell>
          <cell r="C26">
            <v>28.3</v>
          </cell>
          <cell r="D26">
            <v>21.7</v>
          </cell>
          <cell r="E26">
            <v>76.291666666666671</v>
          </cell>
          <cell r="F26">
            <v>83</v>
          </cell>
          <cell r="G26">
            <v>63</v>
          </cell>
          <cell r="H26">
            <v>7.9200000000000008</v>
          </cell>
          <cell r="J26">
            <v>19.440000000000001</v>
          </cell>
          <cell r="K26">
            <v>1.6</v>
          </cell>
        </row>
        <row r="27">
          <cell r="B27">
            <v>24.266666666666666</v>
          </cell>
          <cell r="C27">
            <v>29.2</v>
          </cell>
          <cell r="D27">
            <v>21.3</v>
          </cell>
          <cell r="E27">
            <v>80.708333333333329</v>
          </cell>
          <cell r="F27">
            <v>93</v>
          </cell>
          <cell r="G27">
            <v>60</v>
          </cell>
          <cell r="H27">
            <v>12.6</v>
          </cell>
          <cell r="J27">
            <v>32.04</v>
          </cell>
          <cell r="K27">
            <v>0</v>
          </cell>
        </row>
        <row r="28">
          <cell r="B28">
            <v>23.766666666666662</v>
          </cell>
          <cell r="C28">
            <v>28.6</v>
          </cell>
          <cell r="D28">
            <v>20.8</v>
          </cell>
          <cell r="E28">
            <v>80.25</v>
          </cell>
          <cell r="F28">
            <v>94</v>
          </cell>
          <cell r="G28">
            <v>58</v>
          </cell>
          <cell r="H28">
            <v>10.08</v>
          </cell>
          <cell r="J28">
            <v>24.840000000000003</v>
          </cell>
          <cell r="K28">
            <v>0</v>
          </cell>
        </row>
        <row r="29">
          <cell r="B29">
            <v>23.574999999999999</v>
          </cell>
          <cell r="C29">
            <v>30.7</v>
          </cell>
          <cell r="D29">
            <v>18.5</v>
          </cell>
          <cell r="E29">
            <v>77.291666666666671</v>
          </cell>
          <cell r="F29">
            <v>99</v>
          </cell>
          <cell r="G29">
            <v>39</v>
          </cell>
          <cell r="H29">
            <v>9.3600000000000012</v>
          </cell>
          <cell r="J29">
            <v>20.52</v>
          </cell>
          <cell r="K29">
            <v>0</v>
          </cell>
        </row>
        <row r="30">
          <cell r="B30">
            <v>23.362500000000001</v>
          </cell>
          <cell r="C30">
            <v>29.9</v>
          </cell>
          <cell r="D30">
            <v>17.399999999999999</v>
          </cell>
          <cell r="E30">
            <v>72.125</v>
          </cell>
          <cell r="F30">
            <v>98</v>
          </cell>
          <cell r="G30">
            <v>42</v>
          </cell>
          <cell r="H30">
            <v>10.44</v>
          </cell>
          <cell r="J30">
            <v>24.48</v>
          </cell>
          <cell r="K30">
            <v>0</v>
          </cell>
        </row>
        <row r="31">
          <cell r="B31">
            <v>23.433333333333326</v>
          </cell>
          <cell r="C31">
            <v>31.2</v>
          </cell>
          <cell r="D31">
            <v>16.8</v>
          </cell>
          <cell r="E31">
            <v>71.208333333333329</v>
          </cell>
          <cell r="F31">
            <v>95</v>
          </cell>
          <cell r="G31">
            <v>38</v>
          </cell>
          <cell r="H31">
            <v>15.840000000000002</v>
          </cell>
          <cell r="J31">
            <v>28.08</v>
          </cell>
          <cell r="K31">
            <v>0</v>
          </cell>
        </row>
        <row r="32">
          <cell r="B32">
            <v>25.370833333333334</v>
          </cell>
          <cell r="C32">
            <v>34.200000000000003</v>
          </cell>
          <cell r="D32">
            <v>17</v>
          </cell>
          <cell r="E32">
            <v>64.541666666666671</v>
          </cell>
          <cell r="F32">
            <v>95</v>
          </cell>
          <cell r="G32">
            <v>25</v>
          </cell>
          <cell r="H32">
            <v>9.7200000000000006</v>
          </cell>
          <cell r="J32">
            <v>45.72</v>
          </cell>
          <cell r="K32">
            <v>0</v>
          </cell>
        </row>
        <row r="33">
          <cell r="B33">
            <v>25.279166666666665</v>
          </cell>
          <cell r="C33">
            <v>36</v>
          </cell>
          <cell r="D33">
            <v>15.6</v>
          </cell>
          <cell r="E33">
            <v>65</v>
          </cell>
          <cell r="F33">
            <v>94</v>
          </cell>
          <cell r="G33">
            <v>23</v>
          </cell>
          <cell r="H33">
            <v>11.879999999999999</v>
          </cell>
          <cell r="J33">
            <v>28.8</v>
          </cell>
          <cell r="K33">
            <v>0</v>
          </cell>
        </row>
        <row r="34">
          <cell r="B34">
            <v>27.104166666666661</v>
          </cell>
          <cell r="C34">
            <v>37.299999999999997</v>
          </cell>
          <cell r="D34">
            <v>17.8</v>
          </cell>
          <cell r="E34">
            <v>60.916666666666664</v>
          </cell>
          <cell r="F34">
            <v>89</v>
          </cell>
          <cell r="G34">
            <v>26</v>
          </cell>
          <cell r="H34">
            <v>12.96</v>
          </cell>
          <cell r="J34">
            <v>33.119999999999997</v>
          </cell>
          <cell r="K34">
            <v>0</v>
          </cell>
        </row>
        <row r="35">
          <cell r="B35">
            <v>24.495833333333334</v>
          </cell>
          <cell r="C35">
            <v>35</v>
          </cell>
          <cell r="D35">
            <v>20.2</v>
          </cell>
          <cell r="E35">
            <v>78.541666666666671</v>
          </cell>
          <cell r="F35">
            <v>97</v>
          </cell>
          <cell r="G35">
            <v>35</v>
          </cell>
          <cell r="H35">
            <v>28.44</v>
          </cell>
          <cell r="J35">
            <v>57.6</v>
          </cell>
          <cell r="K35">
            <v>23.2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27.279166666666665</v>
          </cell>
          <cell r="C5">
            <v>33.9</v>
          </cell>
          <cell r="D5">
            <v>22.5</v>
          </cell>
          <cell r="E5">
            <v>77.25</v>
          </cell>
          <cell r="F5">
            <v>100</v>
          </cell>
          <cell r="G5">
            <v>42</v>
          </cell>
          <cell r="H5">
            <v>14.4</v>
          </cell>
          <cell r="J5">
            <v>28.8</v>
          </cell>
          <cell r="K5">
            <v>0</v>
          </cell>
        </row>
        <row r="6">
          <cell r="B6">
            <v>25.462499999999995</v>
          </cell>
          <cell r="C6">
            <v>34</v>
          </cell>
          <cell r="D6">
            <v>22.5</v>
          </cell>
          <cell r="E6">
            <v>91.208333333333329</v>
          </cell>
          <cell r="F6">
            <v>100</v>
          </cell>
          <cell r="G6">
            <v>52</v>
          </cell>
          <cell r="H6">
            <v>24.12</v>
          </cell>
          <cell r="J6">
            <v>46.800000000000004</v>
          </cell>
          <cell r="K6">
            <v>8.9999999999999982</v>
          </cell>
        </row>
        <row r="7">
          <cell r="B7">
            <v>27.866666666666664</v>
          </cell>
          <cell r="C7">
            <v>35.299999999999997</v>
          </cell>
          <cell r="D7">
            <v>22.4</v>
          </cell>
          <cell r="E7">
            <v>78.5</v>
          </cell>
          <cell r="F7">
            <v>100</v>
          </cell>
          <cell r="G7">
            <v>43</v>
          </cell>
          <cell r="H7">
            <v>14.4</v>
          </cell>
          <cell r="J7">
            <v>28.08</v>
          </cell>
          <cell r="K7">
            <v>0</v>
          </cell>
        </row>
        <row r="8">
          <cell r="B8">
            <v>27.991666666666674</v>
          </cell>
          <cell r="C8">
            <v>34.9</v>
          </cell>
          <cell r="D8">
            <v>22.6</v>
          </cell>
          <cell r="E8">
            <v>76.541666666666671</v>
          </cell>
          <cell r="F8">
            <v>100</v>
          </cell>
          <cell r="G8">
            <v>40</v>
          </cell>
          <cell r="H8">
            <v>24.12</v>
          </cell>
          <cell r="J8">
            <v>37.080000000000005</v>
          </cell>
          <cell r="K8">
            <v>0</v>
          </cell>
        </row>
        <row r="9">
          <cell r="B9">
            <v>27.599999999999998</v>
          </cell>
          <cell r="C9">
            <v>36.1</v>
          </cell>
          <cell r="D9">
            <v>20.399999999999999</v>
          </cell>
          <cell r="E9">
            <v>74.333333333333329</v>
          </cell>
          <cell r="F9">
            <v>100</v>
          </cell>
          <cell r="G9">
            <v>36</v>
          </cell>
          <cell r="H9">
            <v>14.76</v>
          </cell>
          <cell r="J9">
            <v>25.92</v>
          </cell>
          <cell r="K9">
            <v>0</v>
          </cell>
        </row>
        <row r="10">
          <cell r="B10">
            <v>28.608333333333334</v>
          </cell>
          <cell r="C10">
            <v>36.9</v>
          </cell>
          <cell r="D10">
            <v>20.6</v>
          </cell>
          <cell r="E10">
            <v>67.625</v>
          </cell>
          <cell r="F10">
            <v>100</v>
          </cell>
          <cell r="G10">
            <v>35</v>
          </cell>
          <cell r="H10">
            <v>20.88</v>
          </cell>
          <cell r="J10">
            <v>30.6</v>
          </cell>
          <cell r="K10">
            <v>0</v>
          </cell>
        </row>
        <row r="11">
          <cell r="B11">
            <v>27.466666666666658</v>
          </cell>
          <cell r="C11">
            <v>36</v>
          </cell>
          <cell r="D11">
            <v>21.4</v>
          </cell>
          <cell r="E11">
            <v>74.5</v>
          </cell>
          <cell r="F11">
            <v>100</v>
          </cell>
          <cell r="G11">
            <v>42</v>
          </cell>
          <cell r="H11">
            <v>31.319999999999997</v>
          </cell>
          <cell r="J11">
            <v>56.88</v>
          </cell>
          <cell r="K11">
            <v>2.8</v>
          </cell>
        </row>
        <row r="12">
          <cell r="B12">
            <v>29.154166666666665</v>
          </cell>
          <cell r="C12">
            <v>38.9</v>
          </cell>
          <cell r="D12">
            <v>21</v>
          </cell>
          <cell r="E12">
            <v>71.75</v>
          </cell>
          <cell r="F12">
            <v>100</v>
          </cell>
          <cell r="G12">
            <v>32</v>
          </cell>
          <cell r="H12">
            <v>15.840000000000002</v>
          </cell>
          <cell r="J12">
            <v>31.680000000000003</v>
          </cell>
          <cell r="K12">
            <v>0</v>
          </cell>
        </row>
        <row r="13">
          <cell r="B13">
            <v>29.708333333333332</v>
          </cell>
          <cell r="C13">
            <v>37.5</v>
          </cell>
          <cell r="D13">
            <v>22.9</v>
          </cell>
          <cell r="E13">
            <v>65.458333333333329</v>
          </cell>
          <cell r="F13">
            <v>100</v>
          </cell>
          <cell r="G13">
            <v>37</v>
          </cell>
          <cell r="H13">
            <v>17.64</v>
          </cell>
          <cell r="J13">
            <v>38.159999999999997</v>
          </cell>
          <cell r="K13">
            <v>0.8</v>
          </cell>
        </row>
        <row r="14">
          <cell r="B14">
            <v>28.212499999999995</v>
          </cell>
          <cell r="C14">
            <v>35.6</v>
          </cell>
          <cell r="D14">
            <v>21.6</v>
          </cell>
          <cell r="E14">
            <v>72.541666666666671</v>
          </cell>
          <cell r="F14">
            <v>100</v>
          </cell>
          <cell r="G14">
            <v>41</v>
          </cell>
          <cell r="H14">
            <v>32.76</v>
          </cell>
          <cell r="J14">
            <v>60.12</v>
          </cell>
          <cell r="K14">
            <v>7.6</v>
          </cell>
        </row>
        <row r="15">
          <cell r="B15">
            <v>27.504166666666666</v>
          </cell>
          <cell r="C15">
            <v>33.799999999999997</v>
          </cell>
          <cell r="D15">
            <v>24.2</v>
          </cell>
          <cell r="E15">
            <v>76.333333333333329</v>
          </cell>
          <cell r="F15">
            <v>100</v>
          </cell>
          <cell r="G15">
            <v>49</v>
          </cell>
          <cell r="H15">
            <v>24.48</v>
          </cell>
          <cell r="J15">
            <v>38.519999999999996</v>
          </cell>
          <cell r="K15">
            <v>3.6</v>
          </cell>
        </row>
        <row r="16">
          <cell r="B16">
            <v>26.775000000000002</v>
          </cell>
          <cell r="C16">
            <v>34.1</v>
          </cell>
          <cell r="D16">
            <v>22.8</v>
          </cell>
          <cell r="E16">
            <v>86.791666666666671</v>
          </cell>
          <cell r="F16">
            <v>100</v>
          </cell>
          <cell r="G16">
            <v>47</v>
          </cell>
          <cell r="H16">
            <v>19.079999999999998</v>
          </cell>
          <cell r="J16">
            <v>56.519999999999996</v>
          </cell>
          <cell r="K16">
            <v>45.4</v>
          </cell>
        </row>
        <row r="17">
          <cell r="B17">
            <v>26.520833333333339</v>
          </cell>
          <cell r="C17">
            <v>32.299999999999997</v>
          </cell>
          <cell r="D17">
            <v>22.9</v>
          </cell>
          <cell r="E17">
            <v>86</v>
          </cell>
          <cell r="F17">
            <v>100</v>
          </cell>
          <cell r="G17">
            <v>59</v>
          </cell>
          <cell r="H17">
            <v>15.840000000000002</v>
          </cell>
          <cell r="J17">
            <v>27</v>
          </cell>
          <cell r="K17">
            <v>5.8</v>
          </cell>
        </row>
        <row r="18">
          <cell r="B18">
            <v>26.875000000000004</v>
          </cell>
          <cell r="C18">
            <v>34.700000000000003</v>
          </cell>
          <cell r="D18">
            <v>24.5</v>
          </cell>
          <cell r="E18">
            <v>88.25</v>
          </cell>
          <cell r="F18">
            <v>100</v>
          </cell>
          <cell r="G18">
            <v>51</v>
          </cell>
          <cell r="H18">
            <v>25.2</v>
          </cell>
          <cell r="J18">
            <v>42.12</v>
          </cell>
          <cell r="K18">
            <v>0</v>
          </cell>
        </row>
        <row r="19">
          <cell r="B19">
            <v>25.287499999999994</v>
          </cell>
          <cell r="C19">
            <v>31</v>
          </cell>
          <cell r="D19">
            <v>21.8</v>
          </cell>
          <cell r="E19">
            <v>89.416666666666671</v>
          </cell>
          <cell r="F19">
            <v>100</v>
          </cell>
          <cell r="G19">
            <v>54</v>
          </cell>
          <cell r="H19">
            <v>21.240000000000002</v>
          </cell>
          <cell r="J19">
            <v>33.119999999999997</v>
          </cell>
          <cell r="K19">
            <v>60.4</v>
          </cell>
        </row>
        <row r="20">
          <cell r="B20">
            <v>27.916666666666668</v>
          </cell>
          <cell r="C20">
            <v>35</v>
          </cell>
          <cell r="D20">
            <v>22.4</v>
          </cell>
          <cell r="E20">
            <v>78.666666666666671</v>
          </cell>
          <cell r="F20">
            <v>100</v>
          </cell>
          <cell r="G20">
            <v>43</v>
          </cell>
          <cell r="H20">
            <v>10.8</v>
          </cell>
          <cell r="J20">
            <v>26.28</v>
          </cell>
          <cell r="K20">
            <v>0</v>
          </cell>
        </row>
        <row r="21">
          <cell r="B21">
            <v>28.666666666666661</v>
          </cell>
          <cell r="C21">
            <v>34.6</v>
          </cell>
          <cell r="D21">
            <v>23.1</v>
          </cell>
          <cell r="E21">
            <v>76.833333333333329</v>
          </cell>
          <cell r="F21">
            <v>100</v>
          </cell>
          <cell r="G21">
            <v>42</v>
          </cell>
          <cell r="H21">
            <v>13.68</v>
          </cell>
          <cell r="J21">
            <v>32.4</v>
          </cell>
          <cell r="K21">
            <v>0</v>
          </cell>
        </row>
        <row r="22">
          <cell r="B22">
            <v>29.416666666666661</v>
          </cell>
          <cell r="C22">
            <v>37</v>
          </cell>
          <cell r="D22">
            <v>22.9</v>
          </cell>
          <cell r="E22">
            <v>75.083333333333329</v>
          </cell>
          <cell r="F22">
            <v>100</v>
          </cell>
          <cell r="G22">
            <v>38</v>
          </cell>
          <cell r="H22">
            <v>19.8</v>
          </cell>
          <cell r="J22">
            <v>33.480000000000004</v>
          </cell>
          <cell r="K22">
            <v>0</v>
          </cell>
        </row>
        <row r="23">
          <cell r="B23">
            <v>28.620833333333341</v>
          </cell>
          <cell r="C23">
            <v>36.299999999999997</v>
          </cell>
          <cell r="D23">
            <v>24.6</v>
          </cell>
          <cell r="E23">
            <v>78.5</v>
          </cell>
          <cell r="F23">
            <v>100</v>
          </cell>
          <cell r="G23">
            <v>44</v>
          </cell>
          <cell r="H23">
            <v>19.079999999999998</v>
          </cell>
          <cell r="J23">
            <v>55.080000000000005</v>
          </cell>
          <cell r="K23">
            <v>0</v>
          </cell>
        </row>
        <row r="24">
          <cell r="B24">
            <v>26.67916666666666</v>
          </cell>
          <cell r="C24">
            <v>32.6</v>
          </cell>
          <cell r="D24">
            <v>22.1</v>
          </cell>
          <cell r="E24">
            <v>82.791666666666671</v>
          </cell>
          <cell r="F24">
            <v>100</v>
          </cell>
          <cell r="G24">
            <v>54</v>
          </cell>
          <cell r="H24">
            <v>17.28</v>
          </cell>
          <cell r="J24">
            <v>43.2</v>
          </cell>
          <cell r="K24">
            <v>4</v>
          </cell>
        </row>
        <row r="25">
          <cell r="B25">
            <v>25.741666666666664</v>
          </cell>
          <cell r="C25">
            <v>32.299999999999997</v>
          </cell>
          <cell r="D25">
            <v>22.3</v>
          </cell>
          <cell r="E25">
            <v>89.125</v>
          </cell>
          <cell r="F25">
            <v>100</v>
          </cell>
          <cell r="G25">
            <v>61</v>
          </cell>
          <cell r="H25">
            <v>15.840000000000002</v>
          </cell>
          <cell r="J25">
            <v>51.480000000000004</v>
          </cell>
          <cell r="K25">
            <v>12.4</v>
          </cell>
        </row>
        <row r="26">
          <cell r="B26">
            <v>24.979166666666668</v>
          </cell>
          <cell r="C26">
            <v>28</v>
          </cell>
          <cell r="D26">
            <v>22.6</v>
          </cell>
          <cell r="E26">
            <v>96</v>
          </cell>
          <cell r="F26">
            <v>100</v>
          </cell>
          <cell r="G26">
            <v>77</v>
          </cell>
          <cell r="H26">
            <v>21.6</v>
          </cell>
          <cell r="J26">
            <v>36.72</v>
          </cell>
          <cell r="K26">
            <v>5.6</v>
          </cell>
        </row>
        <row r="27">
          <cell r="B27">
            <v>23.970833333333331</v>
          </cell>
          <cell r="C27">
            <v>26.7</v>
          </cell>
          <cell r="D27">
            <v>22.3</v>
          </cell>
          <cell r="E27">
            <v>96.583333333333329</v>
          </cell>
          <cell r="F27">
            <v>100</v>
          </cell>
          <cell r="G27">
            <v>77</v>
          </cell>
          <cell r="H27">
            <v>13.32</v>
          </cell>
          <cell r="J27">
            <v>23.759999999999998</v>
          </cell>
          <cell r="K27">
            <v>12.2</v>
          </cell>
        </row>
        <row r="28">
          <cell r="B28">
            <v>23.366666666666671</v>
          </cell>
          <cell r="C28">
            <v>27.3</v>
          </cell>
          <cell r="D28">
            <v>20.5</v>
          </cell>
          <cell r="E28">
            <v>85.291666666666671</v>
          </cell>
          <cell r="F28">
            <v>100</v>
          </cell>
          <cell r="G28">
            <v>62</v>
          </cell>
          <cell r="H28">
            <v>15.120000000000001</v>
          </cell>
          <cell r="J28">
            <v>32.4</v>
          </cell>
          <cell r="K28">
            <v>0.2</v>
          </cell>
        </row>
        <row r="29">
          <cell r="B29">
            <v>23.516666666666666</v>
          </cell>
          <cell r="C29">
            <v>30.6</v>
          </cell>
          <cell r="D29">
            <v>17.899999999999999</v>
          </cell>
          <cell r="E29">
            <v>77.041666666666671</v>
          </cell>
          <cell r="F29">
            <v>100</v>
          </cell>
          <cell r="G29">
            <v>46</v>
          </cell>
          <cell r="H29">
            <v>16.559999999999999</v>
          </cell>
          <cell r="J29">
            <v>38.519999999999996</v>
          </cell>
          <cell r="K29">
            <v>0</v>
          </cell>
        </row>
        <row r="30">
          <cell r="B30">
            <v>23.295833333333331</v>
          </cell>
          <cell r="C30">
            <v>30.2</v>
          </cell>
          <cell r="D30">
            <v>18</v>
          </cell>
          <cell r="E30">
            <v>67.833333333333329</v>
          </cell>
          <cell r="F30">
            <v>95</v>
          </cell>
          <cell r="G30">
            <v>43</v>
          </cell>
          <cell r="H30">
            <v>27</v>
          </cell>
          <cell r="J30">
            <v>43.2</v>
          </cell>
          <cell r="K30">
            <v>0</v>
          </cell>
        </row>
        <row r="31">
          <cell r="B31">
            <v>23.512499999999992</v>
          </cell>
          <cell r="C31">
            <v>31.5</v>
          </cell>
          <cell r="D31">
            <v>18.2</v>
          </cell>
          <cell r="E31">
            <v>73.916666666666671</v>
          </cell>
          <cell r="F31">
            <v>100</v>
          </cell>
          <cell r="G31">
            <v>38</v>
          </cell>
          <cell r="H31">
            <v>17.64</v>
          </cell>
          <cell r="J31">
            <v>28.44</v>
          </cell>
          <cell r="K31">
            <v>0</v>
          </cell>
        </row>
        <row r="32">
          <cell r="B32">
            <v>24.333333333333329</v>
          </cell>
          <cell r="C32">
            <v>33.1</v>
          </cell>
          <cell r="D32">
            <v>17.2</v>
          </cell>
          <cell r="E32">
            <v>75.458333333333329</v>
          </cell>
          <cell r="F32">
            <v>100</v>
          </cell>
          <cell r="G32">
            <v>37</v>
          </cell>
          <cell r="H32">
            <v>11.520000000000001</v>
          </cell>
          <cell r="J32">
            <v>45.72</v>
          </cell>
          <cell r="K32">
            <v>1.8</v>
          </cell>
        </row>
        <row r="33">
          <cell r="B33">
            <v>26.183333333333326</v>
          </cell>
          <cell r="C33">
            <v>35.5</v>
          </cell>
          <cell r="D33">
            <v>18.2</v>
          </cell>
          <cell r="E33">
            <v>69.125</v>
          </cell>
          <cell r="F33">
            <v>100</v>
          </cell>
          <cell r="G33">
            <v>25</v>
          </cell>
          <cell r="H33">
            <v>15.48</v>
          </cell>
          <cell r="J33">
            <v>32.4</v>
          </cell>
          <cell r="K33">
            <v>0</v>
          </cell>
        </row>
        <row r="34">
          <cell r="B34">
            <v>25.425000000000001</v>
          </cell>
          <cell r="C34">
            <v>35.4</v>
          </cell>
          <cell r="D34">
            <v>17.899999999999999</v>
          </cell>
          <cell r="E34">
            <v>76.7</v>
          </cell>
          <cell r="F34">
            <v>100</v>
          </cell>
          <cell r="G34">
            <v>37</v>
          </cell>
          <cell r="H34">
            <v>15.840000000000002</v>
          </cell>
          <cell r="J34">
            <v>29.880000000000003</v>
          </cell>
          <cell r="K34">
            <v>0</v>
          </cell>
        </row>
        <row r="35">
          <cell r="B35">
            <v>34.4</v>
          </cell>
          <cell r="C35">
            <v>36.200000000000003</v>
          </cell>
          <cell r="D35">
            <v>32.700000000000003</v>
          </cell>
          <cell r="E35">
            <v>41.2</v>
          </cell>
          <cell r="F35">
            <v>48</v>
          </cell>
          <cell r="G35">
            <v>35</v>
          </cell>
          <cell r="H35">
            <v>9</v>
          </cell>
          <cell r="J35">
            <v>19.8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23.620833333333326</v>
          </cell>
          <cell r="C5">
            <v>28.2</v>
          </cell>
          <cell r="D5">
            <v>21.7</v>
          </cell>
          <cell r="E5">
            <v>90.583333333333329</v>
          </cell>
          <cell r="F5">
            <v>97</v>
          </cell>
          <cell r="G5">
            <v>71</v>
          </cell>
          <cell r="H5">
            <v>11.520000000000001</v>
          </cell>
          <cell r="J5">
            <v>27.720000000000002</v>
          </cell>
          <cell r="K5">
            <v>5.2000000000000011</v>
          </cell>
        </row>
        <row r="6">
          <cell r="B6">
            <v>24.104166666666668</v>
          </cell>
          <cell r="C6">
            <v>27.9</v>
          </cell>
          <cell r="D6">
            <v>21.3</v>
          </cell>
          <cell r="E6">
            <v>87.708333333333329</v>
          </cell>
          <cell r="F6">
            <v>98</v>
          </cell>
          <cell r="G6">
            <v>68</v>
          </cell>
          <cell r="H6">
            <v>15.48</v>
          </cell>
          <cell r="J6">
            <v>31.319999999999997</v>
          </cell>
          <cell r="K6">
            <v>0</v>
          </cell>
        </row>
        <row r="7">
          <cell r="B7">
            <v>24.808333333333337</v>
          </cell>
          <cell r="C7">
            <v>30.6</v>
          </cell>
          <cell r="D7">
            <v>21.9</v>
          </cell>
          <cell r="E7">
            <v>86.708333333333329</v>
          </cell>
          <cell r="F7">
            <v>97</v>
          </cell>
          <cell r="G7">
            <v>59</v>
          </cell>
          <cell r="H7">
            <v>15.120000000000001</v>
          </cell>
          <cell r="J7">
            <v>32.4</v>
          </cell>
          <cell r="K7">
            <v>0.2</v>
          </cell>
        </row>
        <row r="8">
          <cell r="B8">
            <v>24.258333333333336</v>
          </cell>
          <cell r="C8">
            <v>31.5</v>
          </cell>
          <cell r="D8">
            <v>21.7</v>
          </cell>
          <cell r="E8">
            <v>85.5</v>
          </cell>
          <cell r="F8">
            <v>96</v>
          </cell>
          <cell r="G8">
            <v>57</v>
          </cell>
          <cell r="H8">
            <v>19.079999999999998</v>
          </cell>
          <cell r="J8">
            <v>38.880000000000003</v>
          </cell>
          <cell r="K8">
            <v>26.4</v>
          </cell>
        </row>
        <row r="9">
          <cell r="B9">
            <v>25.220833333333331</v>
          </cell>
          <cell r="C9">
            <v>31.8</v>
          </cell>
          <cell r="D9">
            <v>20.3</v>
          </cell>
          <cell r="E9">
            <v>82.583333333333329</v>
          </cell>
          <cell r="F9">
            <v>96</v>
          </cell>
          <cell r="G9">
            <v>59</v>
          </cell>
          <cell r="H9">
            <v>15.48</v>
          </cell>
          <cell r="J9">
            <v>27.36</v>
          </cell>
          <cell r="K9">
            <v>0.2</v>
          </cell>
        </row>
        <row r="10">
          <cell r="B10">
            <v>26.191666666666663</v>
          </cell>
          <cell r="C10">
            <v>33.200000000000003</v>
          </cell>
          <cell r="D10">
            <v>20.7</v>
          </cell>
          <cell r="E10">
            <v>79.25</v>
          </cell>
          <cell r="F10">
            <v>96</v>
          </cell>
          <cell r="G10">
            <v>46</v>
          </cell>
          <cell r="H10">
            <v>11.16</v>
          </cell>
          <cell r="J10">
            <v>19.8</v>
          </cell>
          <cell r="K10">
            <v>0</v>
          </cell>
        </row>
        <row r="11">
          <cell r="B11">
            <v>27.037499999999998</v>
          </cell>
          <cell r="C11">
            <v>32.700000000000003</v>
          </cell>
          <cell r="D11">
            <v>21.5</v>
          </cell>
          <cell r="E11">
            <v>72.583333333333329</v>
          </cell>
          <cell r="F11">
            <v>92</v>
          </cell>
          <cell r="G11">
            <v>46</v>
          </cell>
          <cell r="H11">
            <v>14.76</v>
          </cell>
          <cell r="J11">
            <v>23.400000000000002</v>
          </cell>
          <cell r="K11">
            <v>0</v>
          </cell>
        </row>
        <row r="12">
          <cell r="B12">
            <v>27.408333333333335</v>
          </cell>
          <cell r="C12">
            <v>33.799999999999997</v>
          </cell>
          <cell r="D12">
            <v>22.1</v>
          </cell>
          <cell r="E12">
            <v>70.875</v>
          </cell>
          <cell r="F12">
            <v>92</v>
          </cell>
          <cell r="G12">
            <v>43</v>
          </cell>
          <cell r="H12">
            <v>19.440000000000001</v>
          </cell>
          <cell r="J12">
            <v>32.04</v>
          </cell>
          <cell r="K12">
            <v>0</v>
          </cell>
        </row>
        <row r="13">
          <cell r="B13">
            <v>26.912499999999998</v>
          </cell>
          <cell r="C13">
            <v>33.9</v>
          </cell>
          <cell r="D13">
            <v>21.7</v>
          </cell>
          <cell r="E13">
            <v>70.458333333333329</v>
          </cell>
          <cell r="F13">
            <v>90</v>
          </cell>
          <cell r="G13">
            <v>44</v>
          </cell>
          <cell r="H13">
            <v>11.16</v>
          </cell>
          <cell r="J13">
            <v>23.040000000000003</v>
          </cell>
          <cell r="K13">
            <v>0</v>
          </cell>
        </row>
        <row r="14">
          <cell r="B14">
            <v>26.95</v>
          </cell>
          <cell r="C14">
            <v>32.1</v>
          </cell>
          <cell r="D14">
            <v>21.5</v>
          </cell>
          <cell r="E14">
            <v>70.666666666666671</v>
          </cell>
          <cell r="F14">
            <v>90</v>
          </cell>
          <cell r="G14">
            <v>48</v>
          </cell>
          <cell r="H14">
            <v>17.64</v>
          </cell>
          <cell r="J14">
            <v>39.96</v>
          </cell>
          <cell r="K14">
            <v>0</v>
          </cell>
        </row>
        <row r="15">
          <cell r="B15">
            <v>24.745833333333334</v>
          </cell>
          <cell r="C15">
            <v>29</v>
          </cell>
          <cell r="D15">
            <v>22.2</v>
          </cell>
          <cell r="E15">
            <v>81.916666666666671</v>
          </cell>
          <cell r="F15">
            <v>92</v>
          </cell>
          <cell r="G15">
            <v>62</v>
          </cell>
          <cell r="H15">
            <v>16.2</v>
          </cell>
          <cell r="J15">
            <v>32.4</v>
          </cell>
          <cell r="K15">
            <v>0</v>
          </cell>
        </row>
        <row r="16">
          <cell r="B16">
            <v>24.112500000000001</v>
          </cell>
          <cell r="C16">
            <v>28.3</v>
          </cell>
          <cell r="D16">
            <v>21.9</v>
          </cell>
          <cell r="E16">
            <v>86.458333333333329</v>
          </cell>
          <cell r="F16">
            <v>96</v>
          </cell>
          <cell r="G16">
            <v>65</v>
          </cell>
          <cell r="H16">
            <v>16.2</v>
          </cell>
          <cell r="J16">
            <v>30.6</v>
          </cell>
          <cell r="K16">
            <v>1.4</v>
          </cell>
        </row>
        <row r="17">
          <cell r="B17">
            <v>25.3</v>
          </cell>
          <cell r="C17">
            <v>31.3</v>
          </cell>
          <cell r="D17">
            <v>21.6</v>
          </cell>
          <cell r="E17">
            <v>82.458333333333329</v>
          </cell>
          <cell r="F17">
            <v>97</v>
          </cell>
          <cell r="G17">
            <v>54</v>
          </cell>
          <cell r="H17">
            <v>13.32</v>
          </cell>
          <cell r="J17">
            <v>31.319999999999997</v>
          </cell>
          <cell r="K17">
            <v>1</v>
          </cell>
        </row>
        <row r="18">
          <cell r="B18">
            <v>26.574999999999992</v>
          </cell>
          <cell r="C18">
            <v>32.1</v>
          </cell>
          <cell r="D18">
            <v>22.3</v>
          </cell>
          <cell r="E18">
            <v>74.458333333333329</v>
          </cell>
          <cell r="F18">
            <v>91</v>
          </cell>
          <cell r="G18">
            <v>51</v>
          </cell>
          <cell r="H18">
            <v>18.36</v>
          </cell>
          <cell r="J18">
            <v>38.519999999999996</v>
          </cell>
          <cell r="K18">
            <v>0</v>
          </cell>
        </row>
        <row r="19">
          <cell r="B19">
            <v>24.45</v>
          </cell>
          <cell r="C19">
            <v>29</v>
          </cell>
          <cell r="D19">
            <v>21.3</v>
          </cell>
          <cell r="E19">
            <v>84.375</v>
          </cell>
          <cell r="F19">
            <v>97</v>
          </cell>
          <cell r="G19">
            <v>68</v>
          </cell>
          <cell r="H19">
            <v>14.4</v>
          </cell>
          <cell r="J19">
            <v>28.08</v>
          </cell>
          <cell r="K19">
            <v>4</v>
          </cell>
        </row>
        <row r="20">
          <cell r="B20">
            <v>26.212500000000002</v>
          </cell>
          <cell r="C20">
            <v>31.9</v>
          </cell>
          <cell r="D20">
            <v>21.2</v>
          </cell>
          <cell r="E20">
            <v>75.166666666666671</v>
          </cell>
          <cell r="F20">
            <v>96</v>
          </cell>
          <cell r="G20">
            <v>45</v>
          </cell>
          <cell r="H20">
            <v>18</v>
          </cell>
          <cell r="J20">
            <v>31.680000000000003</v>
          </cell>
          <cell r="K20">
            <v>0.2</v>
          </cell>
        </row>
        <row r="21">
          <cell r="B21">
            <v>26.441666666666666</v>
          </cell>
          <cell r="C21">
            <v>30.9</v>
          </cell>
          <cell r="D21">
            <v>22.7</v>
          </cell>
          <cell r="E21">
            <v>74.083333333333329</v>
          </cell>
          <cell r="F21">
            <v>90</v>
          </cell>
          <cell r="G21">
            <v>52</v>
          </cell>
          <cell r="H21">
            <v>15.48</v>
          </cell>
          <cell r="J21">
            <v>26.64</v>
          </cell>
          <cell r="K21">
            <v>0</v>
          </cell>
        </row>
        <row r="22">
          <cell r="B22">
            <v>27.291666666666671</v>
          </cell>
          <cell r="C22">
            <v>34.1</v>
          </cell>
          <cell r="D22">
            <v>21.5</v>
          </cell>
          <cell r="E22">
            <v>71.625</v>
          </cell>
          <cell r="F22">
            <v>95</v>
          </cell>
          <cell r="G22">
            <v>42</v>
          </cell>
          <cell r="H22">
            <v>18</v>
          </cell>
          <cell r="J22">
            <v>33.840000000000003</v>
          </cell>
          <cell r="K22">
            <v>0</v>
          </cell>
        </row>
        <row r="23">
          <cell r="B23">
            <v>26.645833333333332</v>
          </cell>
          <cell r="C23">
            <v>33.5</v>
          </cell>
          <cell r="D23">
            <v>21.8</v>
          </cell>
          <cell r="E23">
            <v>71.333333333333329</v>
          </cell>
          <cell r="F23">
            <v>89</v>
          </cell>
          <cell r="G23">
            <v>48</v>
          </cell>
          <cell r="H23">
            <v>29.16</v>
          </cell>
          <cell r="J23">
            <v>44.28</v>
          </cell>
          <cell r="K23">
            <v>0</v>
          </cell>
        </row>
        <row r="24">
          <cell r="B24">
            <v>26.916666666666668</v>
          </cell>
          <cell r="C24">
            <v>33.9</v>
          </cell>
          <cell r="D24">
            <v>21.9</v>
          </cell>
          <cell r="E24">
            <v>71.958333333333329</v>
          </cell>
          <cell r="F24">
            <v>90</v>
          </cell>
          <cell r="G24">
            <v>44</v>
          </cell>
          <cell r="H24">
            <v>23.400000000000002</v>
          </cell>
          <cell r="J24">
            <v>37.800000000000004</v>
          </cell>
          <cell r="K24">
            <v>0</v>
          </cell>
        </row>
        <row r="25">
          <cell r="B25">
            <v>25.129166666666663</v>
          </cell>
          <cell r="C25">
            <v>29.9</v>
          </cell>
          <cell r="D25">
            <v>21.6</v>
          </cell>
          <cell r="E25">
            <v>83.041666666666671</v>
          </cell>
          <cell r="F25">
            <v>97</v>
          </cell>
          <cell r="G25">
            <v>63</v>
          </cell>
          <cell r="H25">
            <v>16.559999999999999</v>
          </cell>
          <cell r="J25">
            <v>33.119999999999997</v>
          </cell>
          <cell r="K25">
            <v>8.4</v>
          </cell>
        </row>
        <row r="26">
          <cell r="B26">
            <v>23.645833333333329</v>
          </cell>
          <cell r="C26">
            <v>28</v>
          </cell>
          <cell r="D26">
            <v>21.2</v>
          </cell>
          <cell r="E26">
            <v>91.416666666666671</v>
          </cell>
          <cell r="F26">
            <v>98</v>
          </cell>
          <cell r="G26">
            <v>75</v>
          </cell>
          <cell r="H26">
            <v>22.32</v>
          </cell>
          <cell r="J26">
            <v>43.92</v>
          </cell>
          <cell r="K26">
            <v>36.799999999999997</v>
          </cell>
        </row>
        <row r="27">
          <cell r="B27">
            <v>23.379166666666663</v>
          </cell>
          <cell r="C27">
            <v>28.7</v>
          </cell>
          <cell r="D27">
            <v>20.2</v>
          </cell>
          <cell r="E27">
            <v>85.625</v>
          </cell>
          <cell r="F27">
            <v>98</v>
          </cell>
          <cell r="G27">
            <v>62</v>
          </cell>
          <cell r="H27">
            <v>12.96</v>
          </cell>
          <cell r="J27">
            <v>27.720000000000002</v>
          </cell>
          <cell r="K27">
            <v>0.2</v>
          </cell>
        </row>
        <row r="28">
          <cell r="B28">
            <v>24.729166666666661</v>
          </cell>
          <cell r="C28">
            <v>29.9</v>
          </cell>
          <cell r="D28">
            <v>21.8</v>
          </cell>
          <cell r="E28">
            <v>80.958333333333329</v>
          </cell>
          <cell r="F28">
            <v>96</v>
          </cell>
          <cell r="G28">
            <v>55</v>
          </cell>
          <cell r="H28">
            <v>14.4</v>
          </cell>
          <cell r="J28">
            <v>27.720000000000002</v>
          </cell>
          <cell r="K28">
            <v>0.2</v>
          </cell>
        </row>
        <row r="29">
          <cell r="B29">
            <v>24.095833333333335</v>
          </cell>
          <cell r="C29">
            <v>30.5</v>
          </cell>
          <cell r="D29">
            <v>18</v>
          </cell>
          <cell r="E29">
            <v>69.833333333333329</v>
          </cell>
          <cell r="F29">
            <v>92</v>
          </cell>
          <cell r="G29">
            <v>37</v>
          </cell>
          <cell r="H29">
            <v>15.120000000000001</v>
          </cell>
          <cell r="J29">
            <v>24.48</v>
          </cell>
          <cell r="K29">
            <v>0</v>
          </cell>
        </row>
        <row r="30">
          <cell r="B30">
            <v>23.854166666666668</v>
          </cell>
          <cell r="C30">
            <v>30.5</v>
          </cell>
          <cell r="D30">
            <v>19</v>
          </cell>
          <cell r="E30">
            <v>65.333333333333329</v>
          </cell>
          <cell r="F30">
            <v>87</v>
          </cell>
          <cell r="G30">
            <v>32</v>
          </cell>
          <cell r="H30">
            <v>11.520000000000001</v>
          </cell>
          <cell r="J30">
            <v>24.840000000000003</v>
          </cell>
          <cell r="K30">
            <v>0</v>
          </cell>
        </row>
        <row r="31">
          <cell r="B31">
            <v>24.079166666666666</v>
          </cell>
          <cell r="C31">
            <v>30.9</v>
          </cell>
          <cell r="D31">
            <v>18.5</v>
          </cell>
          <cell r="E31">
            <v>61.625</v>
          </cell>
          <cell r="F31">
            <v>84</v>
          </cell>
          <cell r="G31">
            <v>32</v>
          </cell>
          <cell r="H31">
            <v>9.7200000000000006</v>
          </cell>
          <cell r="J31">
            <v>23.400000000000002</v>
          </cell>
          <cell r="K31">
            <v>0</v>
          </cell>
        </row>
        <row r="32">
          <cell r="B32">
            <v>25.158333333333328</v>
          </cell>
          <cell r="C32">
            <v>32.4</v>
          </cell>
          <cell r="D32">
            <v>18.100000000000001</v>
          </cell>
          <cell r="E32">
            <v>55.791666666666664</v>
          </cell>
          <cell r="F32">
            <v>84</v>
          </cell>
          <cell r="G32">
            <v>22</v>
          </cell>
          <cell r="H32">
            <v>19.079999999999998</v>
          </cell>
          <cell r="J32">
            <v>39.6</v>
          </cell>
          <cell r="K32">
            <v>0</v>
          </cell>
        </row>
        <row r="33">
          <cell r="B33">
            <v>25.158333333333328</v>
          </cell>
          <cell r="C33">
            <v>32.4</v>
          </cell>
          <cell r="D33">
            <v>18.100000000000001</v>
          </cell>
          <cell r="E33">
            <v>55.791666666666664</v>
          </cell>
          <cell r="F33">
            <v>84</v>
          </cell>
          <cell r="G33">
            <v>22</v>
          </cell>
          <cell r="H33">
            <v>18.36</v>
          </cell>
          <cell r="J33">
            <v>32.04</v>
          </cell>
          <cell r="K33">
            <v>0</v>
          </cell>
        </row>
        <row r="34">
          <cell r="B34">
            <v>24.549999999999994</v>
          </cell>
          <cell r="C34">
            <v>32.6</v>
          </cell>
          <cell r="D34">
            <v>20.7</v>
          </cell>
          <cell r="E34">
            <v>75.375</v>
          </cell>
          <cell r="F34">
            <v>92</v>
          </cell>
          <cell r="G34">
            <v>44</v>
          </cell>
          <cell r="H34">
            <v>14.76</v>
          </cell>
          <cell r="J34">
            <v>27</v>
          </cell>
          <cell r="K34">
            <v>0</v>
          </cell>
        </row>
        <row r="35">
          <cell r="B35">
            <v>24.595833333333335</v>
          </cell>
          <cell r="C35">
            <v>33.1</v>
          </cell>
          <cell r="D35">
            <v>17.5</v>
          </cell>
          <cell r="E35">
            <v>68.25</v>
          </cell>
          <cell r="F35">
            <v>92</v>
          </cell>
          <cell r="G35">
            <v>37</v>
          </cell>
          <cell r="H35">
            <v>12.96</v>
          </cell>
          <cell r="J35">
            <v>28.08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24.475000000000005</v>
          </cell>
          <cell r="C5">
            <v>32.6</v>
          </cell>
          <cell r="D5">
            <v>20.5</v>
          </cell>
          <cell r="E5">
            <v>84.041666666666671</v>
          </cell>
          <cell r="F5">
            <v>99</v>
          </cell>
          <cell r="G5">
            <v>55</v>
          </cell>
          <cell r="J5">
            <v>43.56</v>
          </cell>
          <cell r="K5">
            <v>40.200000000000003</v>
          </cell>
        </row>
        <row r="6">
          <cell r="B6">
            <v>23.650000000000002</v>
          </cell>
          <cell r="C6">
            <v>30.2</v>
          </cell>
          <cell r="D6">
            <v>20.399999999999999</v>
          </cell>
          <cell r="E6">
            <v>90.208333333333329</v>
          </cell>
          <cell r="F6">
            <v>99</v>
          </cell>
          <cell r="G6">
            <v>64</v>
          </cell>
          <cell r="J6">
            <v>29.16</v>
          </cell>
          <cell r="K6">
            <v>19.2</v>
          </cell>
        </row>
        <row r="7">
          <cell r="B7">
            <v>26.087500000000002</v>
          </cell>
          <cell r="C7">
            <v>33.4</v>
          </cell>
          <cell r="D7">
            <v>20.9</v>
          </cell>
          <cell r="E7">
            <v>81.375</v>
          </cell>
          <cell r="F7">
            <v>99</v>
          </cell>
          <cell r="G7">
            <v>49</v>
          </cell>
          <cell r="J7">
            <v>28.08</v>
          </cell>
          <cell r="K7">
            <v>0</v>
          </cell>
        </row>
        <row r="8">
          <cell r="B8">
            <v>26.700000000000003</v>
          </cell>
          <cell r="C8">
            <v>34.4</v>
          </cell>
          <cell r="D8">
            <v>21</v>
          </cell>
          <cell r="E8">
            <v>72.333333333333329</v>
          </cell>
          <cell r="F8">
            <v>92</v>
          </cell>
          <cell r="G8">
            <v>38</v>
          </cell>
          <cell r="J8">
            <v>15.48</v>
          </cell>
          <cell r="K8">
            <v>0</v>
          </cell>
        </row>
        <row r="9">
          <cell r="B9">
            <v>26.8</v>
          </cell>
          <cell r="C9">
            <v>34.4</v>
          </cell>
          <cell r="D9">
            <v>20.399999999999999</v>
          </cell>
          <cell r="E9">
            <v>67.916666666666671</v>
          </cell>
          <cell r="F9">
            <v>97</v>
          </cell>
          <cell r="G9">
            <v>35</v>
          </cell>
          <cell r="J9">
            <v>16.559999999999999</v>
          </cell>
          <cell r="K9">
            <v>0</v>
          </cell>
        </row>
        <row r="10">
          <cell r="B10">
            <v>27.025000000000002</v>
          </cell>
          <cell r="C10">
            <v>35.299999999999997</v>
          </cell>
          <cell r="D10">
            <v>20.9</v>
          </cell>
          <cell r="E10">
            <v>67.333333333333329</v>
          </cell>
          <cell r="F10">
            <v>92</v>
          </cell>
          <cell r="G10">
            <v>33</v>
          </cell>
          <cell r="J10">
            <v>22.32</v>
          </cell>
          <cell r="K10">
            <v>0</v>
          </cell>
        </row>
        <row r="11">
          <cell r="B11">
            <v>28.629166666666663</v>
          </cell>
          <cell r="C11">
            <v>36.799999999999997</v>
          </cell>
          <cell r="D11">
            <v>22</v>
          </cell>
          <cell r="E11">
            <v>62.666666666666664</v>
          </cell>
          <cell r="F11">
            <v>88</v>
          </cell>
          <cell r="G11">
            <v>28</v>
          </cell>
          <cell r="J11">
            <v>23.040000000000003</v>
          </cell>
          <cell r="K11">
            <v>0</v>
          </cell>
        </row>
        <row r="12">
          <cell r="B12">
            <v>28.966666666666669</v>
          </cell>
          <cell r="C12">
            <v>37.4</v>
          </cell>
          <cell r="D12">
            <v>22</v>
          </cell>
          <cell r="E12">
            <v>66.041666666666671</v>
          </cell>
          <cell r="F12">
            <v>91</v>
          </cell>
          <cell r="G12">
            <v>37</v>
          </cell>
          <cell r="J12">
            <v>20.16</v>
          </cell>
          <cell r="K12">
            <v>0</v>
          </cell>
        </row>
        <row r="13">
          <cell r="B13">
            <v>29.995833333333341</v>
          </cell>
          <cell r="C13">
            <v>37.700000000000003</v>
          </cell>
          <cell r="D13">
            <v>21.9</v>
          </cell>
          <cell r="E13">
            <v>65.791666666666671</v>
          </cell>
          <cell r="F13">
            <v>98</v>
          </cell>
          <cell r="G13">
            <v>34</v>
          </cell>
          <cell r="J13">
            <v>51.84</v>
          </cell>
          <cell r="K13">
            <v>7.2</v>
          </cell>
        </row>
        <row r="14">
          <cell r="B14">
            <v>26.433333333333334</v>
          </cell>
          <cell r="C14">
            <v>34.700000000000003</v>
          </cell>
          <cell r="D14">
            <v>21.1</v>
          </cell>
          <cell r="E14">
            <v>76.75</v>
          </cell>
          <cell r="F14">
            <v>98</v>
          </cell>
          <cell r="G14">
            <v>50</v>
          </cell>
          <cell r="J14">
            <v>33.480000000000004</v>
          </cell>
          <cell r="K14">
            <v>1.4</v>
          </cell>
        </row>
        <row r="15">
          <cell r="B15">
            <v>25.524999999999995</v>
          </cell>
          <cell r="C15">
            <v>29.4</v>
          </cell>
          <cell r="D15">
            <v>22.6</v>
          </cell>
          <cell r="E15">
            <v>83.5</v>
          </cell>
          <cell r="F15">
            <v>96</v>
          </cell>
          <cell r="G15">
            <v>65</v>
          </cell>
          <cell r="J15">
            <v>28.8</v>
          </cell>
          <cell r="K15">
            <v>0</v>
          </cell>
        </row>
        <row r="16">
          <cell r="B16">
            <v>25.8125</v>
          </cell>
          <cell r="C16">
            <v>32.6</v>
          </cell>
          <cell r="D16">
            <v>20.6</v>
          </cell>
          <cell r="E16">
            <v>78.958333333333329</v>
          </cell>
          <cell r="F16">
            <v>96</v>
          </cell>
          <cell r="G16">
            <v>57</v>
          </cell>
          <cell r="J16">
            <v>26.28</v>
          </cell>
          <cell r="K16">
            <v>0</v>
          </cell>
        </row>
        <row r="17">
          <cell r="B17">
            <v>26.612499999999997</v>
          </cell>
          <cell r="C17">
            <v>33.799999999999997</v>
          </cell>
          <cell r="D17">
            <v>22.2</v>
          </cell>
          <cell r="E17">
            <v>80.166666666666671</v>
          </cell>
          <cell r="F17">
            <v>98</v>
          </cell>
          <cell r="G17">
            <v>50</v>
          </cell>
          <cell r="J17">
            <v>31.680000000000003</v>
          </cell>
          <cell r="K17">
            <v>0</v>
          </cell>
        </row>
        <row r="18">
          <cell r="B18">
            <v>28.05</v>
          </cell>
          <cell r="C18">
            <v>34.799999999999997</v>
          </cell>
          <cell r="D18">
            <v>23</v>
          </cell>
          <cell r="E18">
            <v>74.666666666666671</v>
          </cell>
          <cell r="F18">
            <v>98</v>
          </cell>
          <cell r="G18">
            <v>47</v>
          </cell>
          <cell r="J18">
            <v>28.8</v>
          </cell>
          <cell r="K18">
            <v>0</v>
          </cell>
        </row>
        <row r="19">
          <cell r="B19">
            <v>25.833333333333339</v>
          </cell>
          <cell r="C19">
            <v>33</v>
          </cell>
          <cell r="D19">
            <v>21.9</v>
          </cell>
          <cell r="E19">
            <v>86.583333333333329</v>
          </cell>
          <cell r="F19">
            <v>99</v>
          </cell>
          <cell r="G19">
            <v>59</v>
          </cell>
          <cell r="J19">
            <v>39.96</v>
          </cell>
          <cell r="K19">
            <v>53</v>
          </cell>
        </row>
        <row r="20">
          <cell r="B20">
            <v>26.254166666666663</v>
          </cell>
          <cell r="C20">
            <v>34.700000000000003</v>
          </cell>
          <cell r="D20">
            <v>22.4</v>
          </cell>
          <cell r="E20">
            <v>86.666666666666671</v>
          </cell>
          <cell r="F20">
            <v>99</v>
          </cell>
          <cell r="G20">
            <v>50</v>
          </cell>
          <cell r="J20">
            <v>35.64</v>
          </cell>
          <cell r="K20">
            <v>6.8000000000000007</v>
          </cell>
        </row>
        <row r="21">
          <cell r="B21">
            <v>28.0625</v>
          </cell>
          <cell r="C21">
            <v>34.6</v>
          </cell>
          <cell r="D21">
            <v>23.7</v>
          </cell>
          <cell r="E21">
            <v>78.083333333333329</v>
          </cell>
          <cell r="F21">
            <v>95</v>
          </cell>
          <cell r="G21">
            <v>52</v>
          </cell>
          <cell r="J21">
            <v>28.8</v>
          </cell>
          <cell r="K21">
            <v>0</v>
          </cell>
        </row>
        <row r="22">
          <cell r="B22">
            <v>27.654166666666665</v>
          </cell>
          <cell r="C22">
            <v>34.700000000000003</v>
          </cell>
          <cell r="D22">
            <v>23.1</v>
          </cell>
          <cell r="E22">
            <v>79.625</v>
          </cell>
          <cell r="F22">
            <v>99</v>
          </cell>
          <cell r="G22">
            <v>53</v>
          </cell>
          <cell r="J22">
            <v>30.96</v>
          </cell>
          <cell r="K22">
            <v>0</v>
          </cell>
        </row>
        <row r="23">
          <cell r="B23">
            <v>27.262499999999999</v>
          </cell>
          <cell r="C23">
            <v>34.200000000000003</v>
          </cell>
          <cell r="D23">
            <v>23.3</v>
          </cell>
          <cell r="E23">
            <v>81.375</v>
          </cell>
          <cell r="F23">
            <v>96</v>
          </cell>
          <cell r="G23">
            <v>54</v>
          </cell>
          <cell r="J23">
            <v>38.519999999999996</v>
          </cell>
          <cell r="K23">
            <v>1.2</v>
          </cell>
        </row>
        <row r="24">
          <cell r="B24">
            <v>24.683333333333337</v>
          </cell>
          <cell r="C24">
            <v>30.8</v>
          </cell>
          <cell r="D24">
            <v>22.4</v>
          </cell>
          <cell r="E24">
            <v>90.958333333333329</v>
          </cell>
          <cell r="F24">
            <v>99</v>
          </cell>
          <cell r="G24">
            <v>63</v>
          </cell>
          <cell r="J24">
            <v>21.240000000000002</v>
          </cell>
          <cell r="K24">
            <v>13</v>
          </cell>
        </row>
        <row r="25">
          <cell r="B25">
            <v>24.841666666666665</v>
          </cell>
          <cell r="C25">
            <v>33.200000000000003</v>
          </cell>
          <cell r="D25">
            <v>21.4</v>
          </cell>
          <cell r="E25">
            <v>88.958333333333329</v>
          </cell>
          <cell r="F25">
            <v>99</v>
          </cell>
          <cell r="G25">
            <v>56</v>
          </cell>
          <cell r="J25">
            <v>37.080000000000005</v>
          </cell>
          <cell r="K25">
            <v>5.4</v>
          </cell>
        </row>
        <row r="26">
          <cell r="B26">
            <v>22.666666666666671</v>
          </cell>
          <cell r="C26">
            <v>26</v>
          </cell>
          <cell r="D26">
            <v>21.6</v>
          </cell>
          <cell r="E26">
            <v>94.666666666666671</v>
          </cell>
          <cell r="F26">
            <v>99</v>
          </cell>
          <cell r="G26">
            <v>83</v>
          </cell>
          <cell r="J26">
            <v>24.48</v>
          </cell>
          <cell r="K26">
            <v>46</v>
          </cell>
        </row>
        <row r="27">
          <cell r="B27">
            <v>21.820833333333329</v>
          </cell>
          <cell r="C27">
            <v>27.5</v>
          </cell>
          <cell r="D27">
            <v>18.399999999999999</v>
          </cell>
          <cell r="E27">
            <v>89.75</v>
          </cell>
          <cell r="F27">
            <v>99</v>
          </cell>
          <cell r="G27">
            <v>68</v>
          </cell>
          <cell r="J27">
            <v>21.6</v>
          </cell>
          <cell r="K27">
            <v>0</v>
          </cell>
        </row>
        <row r="28">
          <cell r="B28">
            <v>22.645833333333329</v>
          </cell>
          <cell r="C28">
            <v>30.1</v>
          </cell>
          <cell r="D28">
            <v>18</v>
          </cell>
          <cell r="E28">
            <v>82.708333333333329</v>
          </cell>
          <cell r="F28">
            <v>99</v>
          </cell>
          <cell r="G28">
            <v>51</v>
          </cell>
          <cell r="J28">
            <v>28.44</v>
          </cell>
          <cell r="K28">
            <v>2</v>
          </cell>
        </row>
        <row r="29">
          <cell r="B29">
            <v>22.337499999999995</v>
          </cell>
          <cell r="C29">
            <v>30.4</v>
          </cell>
          <cell r="D29">
            <v>17.2</v>
          </cell>
          <cell r="E29">
            <v>77.416666666666671</v>
          </cell>
          <cell r="F29">
            <v>96</v>
          </cell>
          <cell r="G29">
            <v>46</v>
          </cell>
          <cell r="J29">
            <v>16.920000000000002</v>
          </cell>
          <cell r="K29">
            <v>0</v>
          </cell>
        </row>
        <row r="30">
          <cell r="B30">
            <v>21.820833333333329</v>
          </cell>
          <cell r="C30">
            <v>29.4</v>
          </cell>
          <cell r="D30">
            <v>16.8</v>
          </cell>
          <cell r="E30">
            <v>74.083333333333329</v>
          </cell>
          <cell r="F30">
            <v>97</v>
          </cell>
          <cell r="G30">
            <v>40</v>
          </cell>
          <cell r="J30">
            <v>23.759999999999998</v>
          </cell>
          <cell r="K30">
            <v>0</v>
          </cell>
        </row>
        <row r="31">
          <cell r="B31">
            <v>21.995833333333334</v>
          </cell>
          <cell r="C31">
            <v>30.6</v>
          </cell>
          <cell r="D31">
            <v>16.899999999999999</v>
          </cell>
          <cell r="E31">
            <v>69.208333333333329</v>
          </cell>
          <cell r="F31">
            <v>91</v>
          </cell>
          <cell r="G31">
            <v>34</v>
          </cell>
          <cell r="J31">
            <v>28.44</v>
          </cell>
          <cell r="K31">
            <v>0</v>
          </cell>
        </row>
        <row r="32">
          <cell r="B32">
            <v>23.187499999999996</v>
          </cell>
          <cell r="C32">
            <v>32.1</v>
          </cell>
          <cell r="D32">
            <v>16.5</v>
          </cell>
          <cell r="E32">
            <v>68.333333333333329</v>
          </cell>
          <cell r="F32">
            <v>97</v>
          </cell>
          <cell r="G32">
            <v>30</v>
          </cell>
          <cell r="J32">
            <v>28.08</v>
          </cell>
          <cell r="K32">
            <v>0</v>
          </cell>
        </row>
        <row r="33">
          <cell r="B33">
            <v>24.870833333333334</v>
          </cell>
          <cell r="C33">
            <v>34</v>
          </cell>
          <cell r="D33">
            <v>17.8</v>
          </cell>
          <cell r="E33">
            <v>65.375</v>
          </cell>
          <cell r="F33">
            <v>94</v>
          </cell>
          <cell r="G33">
            <v>25</v>
          </cell>
          <cell r="J33">
            <v>24.12</v>
          </cell>
          <cell r="K33">
            <v>0</v>
          </cell>
        </row>
        <row r="34">
          <cell r="B34">
            <v>25.925000000000001</v>
          </cell>
          <cell r="C34">
            <v>35.5</v>
          </cell>
          <cell r="D34">
            <v>18.2</v>
          </cell>
          <cell r="E34">
            <v>60.208333333333336</v>
          </cell>
          <cell r="F34">
            <v>88</v>
          </cell>
          <cell r="G34">
            <v>27</v>
          </cell>
          <cell r="J34">
            <v>28.8</v>
          </cell>
          <cell r="K34">
            <v>0</v>
          </cell>
        </row>
        <row r="35">
          <cell r="B35">
            <v>26.704166666666666</v>
          </cell>
          <cell r="C35">
            <v>35.700000000000003</v>
          </cell>
          <cell r="D35">
            <v>19.2</v>
          </cell>
          <cell r="E35">
            <v>62.125</v>
          </cell>
          <cell r="F35">
            <v>91</v>
          </cell>
          <cell r="G35">
            <v>37</v>
          </cell>
          <cell r="J35">
            <v>20.16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rascun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26.808333333333326</v>
          </cell>
          <cell r="C5">
            <v>34.1</v>
          </cell>
          <cell r="D5">
            <v>23.9</v>
          </cell>
          <cell r="E5">
            <v>81.708333333333329</v>
          </cell>
          <cell r="F5">
            <v>93</v>
          </cell>
          <cell r="G5">
            <v>50</v>
          </cell>
          <cell r="H5">
            <v>10.08</v>
          </cell>
          <cell r="J5">
            <v>26.64</v>
          </cell>
          <cell r="K5">
            <v>29.999999999999996</v>
          </cell>
        </row>
        <row r="6">
          <cell r="B6">
            <v>27.687500000000004</v>
          </cell>
          <cell r="C6">
            <v>33.5</v>
          </cell>
          <cell r="D6">
            <v>24.5</v>
          </cell>
          <cell r="E6">
            <v>78.75</v>
          </cell>
          <cell r="F6">
            <v>92</v>
          </cell>
          <cell r="G6">
            <v>52</v>
          </cell>
          <cell r="H6">
            <v>11.520000000000001</v>
          </cell>
          <cell r="J6">
            <v>32.04</v>
          </cell>
          <cell r="K6">
            <v>0.4</v>
          </cell>
        </row>
        <row r="7">
          <cell r="B7">
            <v>26.1875</v>
          </cell>
          <cell r="C7">
            <v>34.4</v>
          </cell>
          <cell r="D7">
            <v>23.8</v>
          </cell>
          <cell r="E7">
            <v>85.083333333333329</v>
          </cell>
          <cell r="F7">
            <v>94</v>
          </cell>
          <cell r="G7">
            <v>52</v>
          </cell>
          <cell r="H7">
            <v>9.7200000000000006</v>
          </cell>
          <cell r="J7">
            <v>33.480000000000004</v>
          </cell>
          <cell r="K7">
            <v>19.8</v>
          </cell>
        </row>
        <row r="8">
          <cell r="B8">
            <v>28.075000000000006</v>
          </cell>
          <cell r="C8">
            <v>35.799999999999997</v>
          </cell>
          <cell r="D8">
            <v>22.9</v>
          </cell>
          <cell r="E8">
            <v>73.541666666666671</v>
          </cell>
          <cell r="F8">
            <v>93</v>
          </cell>
          <cell r="G8">
            <v>45</v>
          </cell>
          <cell r="H8">
            <v>1.4400000000000002</v>
          </cell>
          <cell r="J8">
            <v>16.559999999999999</v>
          </cell>
          <cell r="K8">
            <v>0.2</v>
          </cell>
        </row>
        <row r="9">
          <cell r="B9">
            <v>29.729166666666671</v>
          </cell>
          <cell r="C9">
            <v>37.1</v>
          </cell>
          <cell r="D9">
            <v>23.8</v>
          </cell>
          <cell r="E9">
            <v>67.666666666666671</v>
          </cell>
          <cell r="F9">
            <v>93</v>
          </cell>
          <cell r="G9">
            <v>32</v>
          </cell>
          <cell r="H9">
            <v>3.6</v>
          </cell>
          <cell r="J9">
            <v>20.16</v>
          </cell>
          <cell r="K9">
            <v>0</v>
          </cell>
        </row>
        <row r="10">
          <cell r="B10">
            <v>30.291666666666671</v>
          </cell>
          <cell r="C10">
            <v>37.700000000000003</v>
          </cell>
          <cell r="D10">
            <v>24.4</v>
          </cell>
          <cell r="E10">
            <v>66.333333333333329</v>
          </cell>
          <cell r="F10">
            <v>92</v>
          </cell>
          <cell r="G10">
            <v>29</v>
          </cell>
          <cell r="H10">
            <v>8.64</v>
          </cell>
          <cell r="J10">
            <v>25.56</v>
          </cell>
          <cell r="K10">
            <v>0</v>
          </cell>
        </row>
        <row r="11">
          <cell r="B11">
            <v>31.049999999999997</v>
          </cell>
          <cell r="C11">
            <v>37.5</v>
          </cell>
          <cell r="D11">
            <v>25.5</v>
          </cell>
          <cell r="E11">
            <v>64.75</v>
          </cell>
          <cell r="F11">
            <v>88</v>
          </cell>
          <cell r="G11">
            <v>36</v>
          </cell>
          <cell r="H11">
            <v>8.2799999999999994</v>
          </cell>
          <cell r="J11">
            <v>25.92</v>
          </cell>
          <cell r="K11">
            <v>0</v>
          </cell>
        </row>
        <row r="12">
          <cell r="B12">
            <v>31.695833333333329</v>
          </cell>
          <cell r="C12">
            <v>37.5</v>
          </cell>
          <cell r="D12">
            <v>25.5</v>
          </cell>
          <cell r="E12">
            <v>61.416666666666664</v>
          </cell>
          <cell r="F12">
            <v>87</v>
          </cell>
          <cell r="G12">
            <v>38</v>
          </cell>
          <cell r="H12">
            <v>7.9200000000000008</v>
          </cell>
          <cell r="J12">
            <v>25.56</v>
          </cell>
          <cell r="K12">
            <v>0</v>
          </cell>
        </row>
        <row r="13">
          <cell r="B13">
            <v>30.412500000000005</v>
          </cell>
          <cell r="C13">
            <v>37.6</v>
          </cell>
          <cell r="D13">
            <v>25.1</v>
          </cell>
          <cell r="E13">
            <v>65.958333333333329</v>
          </cell>
          <cell r="F13">
            <v>91</v>
          </cell>
          <cell r="G13">
            <v>38</v>
          </cell>
          <cell r="H13">
            <v>8.64</v>
          </cell>
          <cell r="J13">
            <v>28.44</v>
          </cell>
          <cell r="K13">
            <v>3.2</v>
          </cell>
        </row>
        <row r="14">
          <cell r="B14">
            <v>31.649999999999995</v>
          </cell>
          <cell r="C14">
            <v>36.6</v>
          </cell>
          <cell r="D14">
            <v>25.9</v>
          </cell>
          <cell r="E14">
            <v>57.25</v>
          </cell>
          <cell r="F14">
            <v>79</v>
          </cell>
          <cell r="G14">
            <v>37</v>
          </cell>
          <cell r="H14">
            <v>16.559999999999999</v>
          </cell>
          <cell r="J14">
            <v>34.200000000000003</v>
          </cell>
          <cell r="K14">
            <v>0</v>
          </cell>
        </row>
        <row r="15">
          <cell r="B15">
            <v>29.8125</v>
          </cell>
          <cell r="C15">
            <v>34.799999999999997</v>
          </cell>
          <cell r="D15">
            <v>24.8</v>
          </cell>
          <cell r="E15">
            <v>65.916666666666671</v>
          </cell>
          <cell r="F15">
            <v>90</v>
          </cell>
          <cell r="G15">
            <v>48</v>
          </cell>
          <cell r="H15">
            <v>14.4</v>
          </cell>
          <cell r="J15">
            <v>33.840000000000003</v>
          </cell>
          <cell r="K15">
            <v>3.2</v>
          </cell>
        </row>
        <row r="16">
          <cell r="B16">
            <v>27.737500000000001</v>
          </cell>
          <cell r="C16">
            <v>33.4</v>
          </cell>
          <cell r="D16">
            <v>24.7</v>
          </cell>
          <cell r="E16">
            <v>75.875</v>
          </cell>
          <cell r="F16">
            <v>92</v>
          </cell>
          <cell r="G16">
            <v>48</v>
          </cell>
          <cell r="H16">
            <v>3.6</v>
          </cell>
          <cell r="J16">
            <v>30.96</v>
          </cell>
          <cell r="K16">
            <v>0.4</v>
          </cell>
        </row>
        <row r="17">
          <cell r="B17">
            <v>28.883333333333329</v>
          </cell>
          <cell r="C17">
            <v>34.9</v>
          </cell>
          <cell r="D17">
            <v>25.7</v>
          </cell>
          <cell r="E17">
            <v>73.916666666666671</v>
          </cell>
          <cell r="F17">
            <v>89</v>
          </cell>
          <cell r="G17">
            <v>48</v>
          </cell>
          <cell r="H17">
            <v>11.520000000000001</v>
          </cell>
          <cell r="J17">
            <v>30.6</v>
          </cell>
          <cell r="K17">
            <v>0.8</v>
          </cell>
        </row>
        <row r="18">
          <cell r="B18">
            <v>28.858333333333334</v>
          </cell>
          <cell r="C18">
            <v>35.200000000000003</v>
          </cell>
          <cell r="D18">
            <v>23.2</v>
          </cell>
          <cell r="E18">
            <v>75.041666666666671</v>
          </cell>
          <cell r="F18">
            <v>92</v>
          </cell>
          <cell r="G18">
            <v>48</v>
          </cell>
          <cell r="H18">
            <v>30.240000000000002</v>
          </cell>
          <cell r="J18">
            <v>63.360000000000007</v>
          </cell>
          <cell r="K18">
            <v>11.8</v>
          </cell>
        </row>
        <row r="19">
          <cell r="B19">
            <v>29.608333333333324</v>
          </cell>
          <cell r="C19">
            <v>35.299999999999997</v>
          </cell>
          <cell r="D19">
            <v>26.6</v>
          </cell>
          <cell r="E19">
            <v>70.375</v>
          </cell>
          <cell r="F19">
            <v>90</v>
          </cell>
          <cell r="G19">
            <v>47</v>
          </cell>
          <cell r="H19">
            <v>16.559999999999999</v>
          </cell>
          <cell r="J19">
            <v>36.36</v>
          </cell>
          <cell r="K19">
            <v>0.2</v>
          </cell>
        </row>
        <row r="20">
          <cell r="B20">
            <v>29.716666666666669</v>
          </cell>
          <cell r="C20">
            <v>35.4</v>
          </cell>
          <cell r="D20">
            <v>25.6</v>
          </cell>
          <cell r="E20">
            <v>65.708333333333329</v>
          </cell>
          <cell r="F20">
            <v>87</v>
          </cell>
          <cell r="G20">
            <v>42</v>
          </cell>
          <cell r="H20">
            <v>20.52</v>
          </cell>
          <cell r="J20">
            <v>35.64</v>
          </cell>
          <cell r="K20">
            <v>0</v>
          </cell>
        </row>
        <row r="21">
          <cell r="B21">
            <v>29.458333333333329</v>
          </cell>
          <cell r="C21">
            <v>35.299999999999997</v>
          </cell>
          <cell r="D21">
            <v>26</v>
          </cell>
          <cell r="E21">
            <v>69.833333333333329</v>
          </cell>
          <cell r="F21">
            <v>85</v>
          </cell>
          <cell r="G21">
            <v>43</v>
          </cell>
          <cell r="H21">
            <v>12.96</v>
          </cell>
          <cell r="J21">
            <v>34.92</v>
          </cell>
          <cell r="K21">
            <v>0</v>
          </cell>
        </row>
        <row r="22">
          <cell r="B22">
            <v>30.449999999999992</v>
          </cell>
          <cell r="C22">
            <v>37.200000000000003</v>
          </cell>
          <cell r="D22">
            <v>24.6</v>
          </cell>
          <cell r="E22">
            <v>65.333333333333329</v>
          </cell>
          <cell r="F22">
            <v>91</v>
          </cell>
          <cell r="G22">
            <v>34</v>
          </cell>
          <cell r="H22">
            <v>11.16</v>
          </cell>
          <cell r="J22">
            <v>34.56</v>
          </cell>
          <cell r="K22">
            <v>0</v>
          </cell>
        </row>
        <row r="23">
          <cell r="B23">
            <v>31.066666666666674</v>
          </cell>
          <cell r="C23">
            <v>38.299999999999997</v>
          </cell>
          <cell r="D23">
            <v>25</v>
          </cell>
          <cell r="E23">
            <v>62.958333333333336</v>
          </cell>
          <cell r="F23">
            <v>90</v>
          </cell>
          <cell r="G23">
            <v>30</v>
          </cell>
          <cell r="H23">
            <v>12.96</v>
          </cell>
          <cell r="J23">
            <v>32.04</v>
          </cell>
          <cell r="K23">
            <v>0</v>
          </cell>
        </row>
        <row r="24">
          <cell r="B24">
            <v>30.424999999999994</v>
          </cell>
          <cell r="C24">
            <v>37.5</v>
          </cell>
          <cell r="D24">
            <v>24.7</v>
          </cell>
          <cell r="E24">
            <v>62.958333333333336</v>
          </cell>
          <cell r="F24">
            <v>86</v>
          </cell>
          <cell r="G24">
            <v>37</v>
          </cell>
          <cell r="H24">
            <v>11.16</v>
          </cell>
          <cell r="J24">
            <v>28.08</v>
          </cell>
          <cell r="K24">
            <v>0</v>
          </cell>
        </row>
        <row r="25">
          <cell r="B25">
            <v>27.608333333333331</v>
          </cell>
          <cell r="C25">
            <v>32.4</v>
          </cell>
          <cell r="D25">
            <v>24.3</v>
          </cell>
          <cell r="E25">
            <v>77.625</v>
          </cell>
          <cell r="F25">
            <v>92</v>
          </cell>
          <cell r="G25">
            <v>55</v>
          </cell>
          <cell r="H25">
            <v>9.7200000000000006</v>
          </cell>
          <cell r="J25">
            <v>27.36</v>
          </cell>
          <cell r="K25">
            <v>4.4000000000000004</v>
          </cell>
        </row>
        <row r="26">
          <cell r="B26">
            <v>26.133333333333336</v>
          </cell>
          <cell r="C26">
            <v>29</v>
          </cell>
          <cell r="D26">
            <v>23.8</v>
          </cell>
          <cell r="E26">
            <v>86.583333333333329</v>
          </cell>
          <cell r="F26">
            <v>92</v>
          </cell>
          <cell r="G26">
            <v>73</v>
          </cell>
          <cell r="H26">
            <v>7.2</v>
          </cell>
          <cell r="J26">
            <v>21.240000000000002</v>
          </cell>
          <cell r="K26">
            <v>7.2000000000000011</v>
          </cell>
        </row>
        <row r="27">
          <cell r="B27">
            <v>26.025000000000006</v>
          </cell>
          <cell r="C27">
            <v>31.8</v>
          </cell>
          <cell r="D27">
            <v>23.5</v>
          </cell>
          <cell r="E27">
            <v>84</v>
          </cell>
          <cell r="F27">
            <v>93</v>
          </cell>
          <cell r="G27">
            <v>60</v>
          </cell>
          <cell r="H27">
            <v>7.9200000000000008</v>
          </cell>
          <cell r="J27">
            <v>21.240000000000002</v>
          </cell>
          <cell r="K27">
            <v>17.599999999999998</v>
          </cell>
        </row>
        <row r="28">
          <cell r="B28">
            <v>27.3125</v>
          </cell>
          <cell r="C28">
            <v>34.1</v>
          </cell>
          <cell r="D28">
            <v>22</v>
          </cell>
          <cell r="E28">
            <v>72.125</v>
          </cell>
          <cell r="F28">
            <v>92</v>
          </cell>
          <cell r="G28">
            <v>35</v>
          </cell>
          <cell r="H28">
            <v>12.24</v>
          </cell>
          <cell r="J28">
            <v>21.96</v>
          </cell>
          <cell r="K28">
            <v>1.4</v>
          </cell>
        </row>
        <row r="29">
          <cell r="B29">
            <v>27.654166666666669</v>
          </cell>
          <cell r="C29">
            <v>34.9</v>
          </cell>
          <cell r="D29">
            <v>21.1</v>
          </cell>
          <cell r="E29">
            <v>58.333333333333336</v>
          </cell>
          <cell r="F29">
            <v>89</v>
          </cell>
          <cell r="G29">
            <v>28</v>
          </cell>
          <cell r="H29">
            <v>2.8800000000000003</v>
          </cell>
          <cell r="J29">
            <v>28.8</v>
          </cell>
          <cell r="K29">
            <v>0</v>
          </cell>
        </row>
        <row r="30">
          <cell r="B30">
            <v>27.304166666666664</v>
          </cell>
          <cell r="C30">
            <v>35</v>
          </cell>
          <cell r="D30">
            <v>20.6</v>
          </cell>
          <cell r="E30">
            <v>53.583333333333336</v>
          </cell>
          <cell r="F30">
            <v>85</v>
          </cell>
          <cell r="G30">
            <v>19</v>
          </cell>
          <cell r="H30">
            <v>12.24</v>
          </cell>
          <cell r="J30">
            <v>28.44</v>
          </cell>
          <cell r="K30">
            <v>0</v>
          </cell>
        </row>
        <row r="31">
          <cell r="B31">
            <v>27.720833333333331</v>
          </cell>
          <cell r="C31">
            <v>34.9</v>
          </cell>
          <cell r="D31">
            <v>21.4</v>
          </cell>
          <cell r="E31">
            <v>50.708333333333336</v>
          </cell>
          <cell r="F31">
            <v>77</v>
          </cell>
          <cell r="G31">
            <v>24</v>
          </cell>
          <cell r="H31">
            <v>5.4</v>
          </cell>
          <cell r="J31">
            <v>24.840000000000003</v>
          </cell>
          <cell r="K31">
            <v>0</v>
          </cell>
        </row>
        <row r="32">
          <cell r="B32">
            <v>27.483333333333334</v>
          </cell>
          <cell r="C32">
            <v>36.200000000000003</v>
          </cell>
          <cell r="D32">
            <v>18.899999999999999</v>
          </cell>
          <cell r="E32">
            <v>55.791666666666664</v>
          </cell>
          <cell r="F32">
            <v>91</v>
          </cell>
          <cell r="G32">
            <v>21</v>
          </cell>
          <cell r="H32">
            <v>4.6800000000000006</v>
          </cell>
          <cell r="J32">
            <v>27</v>
          </cell>
          <cell r="K32">
            <v>0</v>
          </cell>
        </row>
        <row r="33">
          <cell r="B33">
            <v>28.091666666666669</v>
          </cell>
          <cell r="C33">
            <v>37.4</v>
          </cell>
          <cell r="D33">
            <v>19.3</v>
          </cell>
          <cell r="E33">
            <v>58.708333333333336</v>
          </cell>
          <cell r="F33">
            <v>90</v>
          </cell>
          <cell r="G33">
            <v>26</v>
          </cell>
          <cell r="H33">
            <v>13.32</v>
          </cell>
          <cell r="J33">
            <v>33.480000000000004</v>
          </cell>
          <cell r="K33">
            <v>0</v>
          </cell>
        </row>
        <row r="34">
          <cell r="B34">
            <v>29.941666666666666</v>
          </cell>
          <cell r="C34">
            <v>37.799999999999997</v>
          </cell>
          <cell r="D34">
            <v>23.7</v>
          </cell>
          <cell r="E34">
            <v>58.5</v>
          </cell>
          <cell r="F34">
            <v>85</v>
          </cell>
          <cell r="G34">
            <v>30</v>
          </cell>
          <cell r="H34">
            <v>12.24</v>
          </cell>
          <cell r="J34">
            <v>44.28</v>
          </cell>
          <cell r="K34">
            <v>0.8</v>
          </cell>
        </row>
        <row r="35">
          <cell r="B35">
            <v>28.079166666666666</v>
          </cell>
          <cell r="C35">
            <v>35.700000000000003</v>
          </cell>
          <cell r="D35">
            <v>22.2</v>
          </cell>
          <cell r="E35">
            <v>66.416666666666671</v>
          </cell>
          <cell r="F35">
            <v>92</v>
          </cell>
          <cell r="G35">
            <v>39</v>
          </cell>
          <cell r="H35">
            <v>13.32</v>
          </cell>
          <cell r="J35">
            <v>49.32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24.95</v>
          </cell>
          <cell r="C5">
            <v>32.299999999999997</v>
          </cell>
          <cell r="D5">
            <v>22.6</v>
          </cell>
          <cell r="E5">
            <v>80.958333333333329</v>
          </cell>
          <cell r="F5">
            <v>93</v>
          </cell>
          <cell r="G5">
            <v>49</v>
          </cell>
          <cell r="H5">
            <v>10.8</v>
          </cell>
          <cell r="J5">
            <v>24.12</v>
          </cell>
          <cell r="K5">
            <v>20.8</v>
          </cell>
        </row>
        <row r="6">
          <cell r="B6">
            <v>25.1875</v>
          </cell>
          <cell r="C6">
            <v>31.2</v>
          </cell>
          <cell r="D6">
            <v>21.7</v>
          </cell>
          <cell r="E6">
            <v>82.583333333333329</v>
          </cell>
          <cell r="F6">
            <v>94</v>
          </cell>
          <cell r="G6">
            <v>56</v>
          </cell>
          <cell r="H6">
            <v>11.16</v>
          </cell>
          <cell r="J6">
            <v>30.6</v>
          </cell>
          <cell r="K6">
            <v>14.799999999999999</v>
          </cell>
        </row>
        <row r="7">
          <cell r="B7">
            <v>25.358333333333334</v>
          </cell>
          <cell r="C7">
            <v>31.6</v>
          </cell>
          <cell r="D7">
            <v>22.4</v>
          </cell>
          <cell r="E7">
            <v>82.333333333333329</v>
          </cell>
          <cell r="F7">
            <v>93</v>
          </cell>
          <cell r="G7">
            <v>54</v>
          </cell>
          <cell r="H7">
            <v>7.5600000000000005</v>
          </cell>
          <cell r="J7">
            <v>17.64</v>
          </cell>
          <cell r="K7">
            <v>4.4000000000000004</v>
          </cell>
        </row>
        <row r="8">
          <cell r="B8">
            <v>26.366666666666671</v>
          </cell>
          <cell r="C8">
            <v>32.1</v>
          </cell>
          <cell r="D8">
            <v>22.2</v>
          </cell>
          <cell r="E8">
            <v>79.958333333333329</v>
          </cell>
          <cell r="F8">
            <v>94</v>
          </cell>
          <cell r="G8">
            <v>52</v>
          </cell>
          <cell r="H8">
            <v>8.2799999999999994</v>
          </cell>
          <cell r="J8">
            <v>21.6</v>
          </cell>
          <cell r="K8">
            <v>0</v>
          </cell>
        </row>
        <row r="9">
          <cell r="B9">
            <v>27.408333333333342</v>
          </cell>
          <cell r="C9">
            <v>34.5</v>
          </cell>
          <cell r="D9">
            <v>21.5</v>
          </cell>
          <cell r="E9">
            <v>69.291666666666671</v>
          </cell>
          <cell r="F9">
            <v>91</v>
          </cell>
          <cell r="G9">
            <v>40</v>
          </cell>
          <cell r="H9">
            <v>9.3600000000000012</v>
          </cell>
          <cell r="J9">
            <v>22.68</v>
          </cell>
          <cell r="K9">
            <v>0</v>
          </cell>
        </row>
        <row r="10">
          <cell r="B10">
            <v>28.695833333333329</v>
          </cell>
          <cell r="C10">
            <v>34.9</v>
          </cell>
          <cell r="D10">
            <v>24</v>
          </cell>
          <cell r="E10">
            <v>63.958333333333336</v>
          </cell>
          <cell r="F10">
            <v>85</v>
          </cell>
          <cell r="G10">
            <v>35</v>
          </cell>
          <cell r="H10">
            <v>10.08</v>
          </cell>
          <cell r="J10">
            <v>23.400000000000002</v>
          </cell>
          <cell r="K10">
            <v>0</v>
          </cell>
        </row>
        <row r="11">
          <cell r="B11">
            <v>29.125</v>
          </cell>
          <cell r="C11">
            <v>36.200000000000003</v>
          </cell>
          <cell r="D11">
            <v>23.8</v>
          </cell>
          <cell r="E11">
            <v>62.375</v>
          </cell>
          <cell r="F11">
            <v>82</v>
          </cell>
          <cell r="G11">
            <v>34</v>
          </cell>
          <cell r="H11">
            <v>10.8</v>
          </cell>
          <cell r="J11">
            <v>32.4</v>
          </cell>
          <cell r="K11">
            <v>0</v>
          </cell>
        </row>
        <row r="12">
          <cell r="B12">
            <v>29.391666666666666</v>
          </cell>
          <cell r="C12">
            <v>37.200000000000003</v>
          </cell>
          <cell r="D12">
            <v>24.2</v>
          </cell>
          <cell r="E12">
            <v>62.041666666666664</v>
          </cell>
          <cell r="F12">
            <v>85</v>
          </cell>
          <cell r="G12">
            <v>32</v>
          </cell>
          <cell r="H12">
            <v>11.16</v>
          </cell>
          <cell r="J12">
            <v>27</v>
          </cell>
          <cell r="K12">
            <v>8.4</v>
          </cell>
        </row>
        <row r="13">
          <cell r="B13">
            <v>29.224999999999998</v>
          </cell>
          <cell r="C13">
            <v>36.5</v>
          </cell>
          <cell r="D13">
            <v>24</v>
          </cell>
          <cell r="E13">
            <v>63.666666666666664</v>
          </cell>
          <cell r="F13">
            <v>86</v>
          </cell>
          <cell r="G13">
            <v>34</v>
          </cell>
          <cell r="H13">
            <v>10.44</v>
          </cell>
          <cell r="J13">
            <v>50.4</v>
          </cell>
          <cell r="K13">
            <v>0</v>
          </cell>
        </row>
        <row r="14">
          <cell r="B14">
            <v>28.229166666666671</v>
          </cell>
          <cell r="C14">
            <v>35.1</v>
          </cell>
          <cell r="D14">
            <v>22.2</v>
          </cell>
          <cell r="E14">
            <v>62.208333333333336</v>
          </cell>
          <cell r="F14">
            <v>80</v>
          </cell>
          <cell r="G14">
            <v>39</v>
          </cell>
          <cell r="H14">
            <v>20.52</v>
          </cell>
          <cell r="J14">
            <v>46.800000000000004</v>
          </cell>
          <cell r="K14">
            <v>0.4</v>
          </cell>
        </row>
        <row r="15">
          <cell r="B15">
            <v>27.583333333333332</v>
          </cell>
          <cell r="C15">
            <v>33.700000000000003</v>
          </cell>
          <cell r="D15">
            <v>21.8</v>
          </cell>
          <cell r="E15">
            <v>69.625</v>
          </cell>
          <cell r="F15">
            <v>93</v>
          </cell>
          <cell r="G15">
            <v>45</v>
          </cell>
          <cell r="H15">
            <v>12.6</v>
          </cell>
          <cell r="J15">
            <v>53.28</v>
          </cell>
          <cell r="K15">
            <v>10.399999999999999</v>
          </cell>
        </row>
        <row r="16">
          <cell r="B16">
            <v>25.224999999999998</v>
          </cell>
          <cell r="C16">
            <v>32.5</v>
          </cell>
          <cell r="D16">
            <v>21.5</v>
          </cell>
          <cell r="E16">
            <v>80.083333333333329</v>
          </cell>
          <cell r="F16">
            <v>94</v>
          </cell>
          <cell r="G16">
            <v>50</v>
          </cell>
          <cell r="H16">
            <v>7.2</v>
          </cell>
          <cell r="J16">
            <v>28.08</v>
          </cell>
          <cell r="K16">
            <v>21</v>
          </cell>
        </row>
        <row r="17">
          <cell r="B17">
            <v>25.204166666666662</v>
          </cell>
          <cell r="C17">
            <v>30.6</v>
          </cell>
          <cell r="D17">
            <v>22.8</v>
          </cell>
          <cell r="E17">
            <v>84.916666666666671</v>
          </cell>
          <cell r="F17">
            <v>94</v>
          </cell>
          <cell r="G17">
            <v>64</v>
          </cell>
          <cell r="H17">
            <v>13.68</v>
          </cell>
          <cell r="J17">
            <v>39.24</v>
          </cell>
          <cell r="K17">
            <v>29.6</v>
          </cell>
        </row>
        <row r="18">
          <cell r="B18">
            <v>26.900000000000006</v>
          </cell>
          <cell r="C18">
            <v>33.5</v>
          </cell>
          <cell r="D18">
            <v>23.6</v>
          </cell>
          <cell r="E18">
            <v>75.208333333333329</v>
          </cell>
          <cell r="F18">
            <v>90</v>
          </cell>
          <cell r="G18">
            <v>47</v>
          </cell>
          <cell r="H18">
            <v>14.4</v>
          </cell>
          <cell r="J18">
            <v>39.24</v>
          </cell>
          <cell r="K18">
            <v>0.2</v>
          </cell>
        </row>
        <row r="19">
          <cell r="B19">
            <v>26.495833333333334</v>
          </cell>
          <cell r="C19">
            <v>31.9</v>
          </cell>
          <cell r="D19">
            <v>23.8</v>
          </cell>
          <cell r="E19">
            <v>77.833333333333329</v>
          </cell>
          <cell r="F19">
            <v>92</v>
          </cell>
          <cell r="G19">
            <v>58</v>
          </cell>
          <cell r="H19">
            <v>14.76</v>
          </cell>
          <cell r="J19">
            <v>35.64</v>
          </cell>
          <cell r="K19">
            <v>12.799999999999999</v>
          </cell>
        </row>
        <row r="20">
          <cell r="B20">
            <v>27.779166666666672</v>
          </cell>
          <cell r="C20">
            <v>34.299999999999997</v>
          </cell>
          <cell r="D20">
            <v>23.3</v>
          </cell>
          <cell r="E20">
            <v>71.583333333333329</v>
          </cell>
          <cell r="F20">
            <v>92</v>
          </cell>
          <cell r="G20">
            <v>42</v>
          </cell>
          <cell r="H20">
            <v>12.6</v>
          </cell>
          <cell r="J20">
            <v>36.36</v>
          </cell>
          <cell r="K20">
            <v>0</v>
          </cell>
        </row>
        <row r="21">
          <cell r="B21">
            <v>28.129166666666674</v>
          </cell>
          <cell r="C21">
            <v>33.200000000000003</v>
          </cell>
          <cell r="D21">
            <v>23.7</v>
          </cell>
          <cell r="E21">
            <v>67.916666666666671</v>
          </cell>
          <cell r="F21">
            <v>85</v>
          </cell>
          <cell r="G21">
            <v>45</v>
          </cell>
          <cell r="H21">
            <v>12.24</v>
          </cell>
          <cell r="J21">
            <v>27</v>
          </cell>
          <cell r="K21">
            <v>0</v>
          </cell>
        </row>
        <row r="22">
          <cell r="B22">
            <v>28.925000000000001</v>
          </cell>
          <cell r="C22">
            <v>36</v>
          </cell>
          <cell r="D22">
            <v>24</v>
          </cell>
          <cell r="E22">
            <v>66.791666666666671</v>
          </cell>
          <cell r="F22">
            <v>89</v>
          </cell>
          <cell r="G22">
            <v>36</v>
          </cell>
          <cell r="H22">
            <v>11.520000000000001</v>
          </cell>
          <cell r="J22">
            <v>31.680000000000003</v>
          </cell>
          <cell r="K22">
            <v>0</v>
          </cell>
        </row>
        <row r="23">
          <cell r="B23">
            <v>29.849999999999994</v>
          </cell>
          <cell r="C23">
            <v>36.299999999999997</v>
          </cell>
          <cell r="D23">
            <v>25.5</v>
          </cell>
          <cell r="E23">
            <v>59.791666666666664</v>
          </cell>
          <cell r="F23">
            <v>77</v>
          </cell>
          <cell r="G23">
            <v>31</v>
          </cell>
          <cell r="H23">
            <v>12.6</v>
          </cell>
          <cell r="J23">
            <v>29.52</v>
          </cell>
          <cell r="K23">
            <v>0</v>
          </cell>
        </row>
        <row r="24">
          <cell r="B24">
            <v>27.233333333333338</v>
          </cell>
          <cell r="C24">
            <v>35</v>
          </cell>
          <cell r="D24">
            <v>22.7</v>
          </cell>
          <cell r="E24">
            <v>71.291666666666671</v>
          </cell>
          <cell r="F24">
            <v>91</v>
          </cell>
          <cell r="G24">
            <v>40</v>
          </cell>
          <cell r="H24">
            <v>18.720000000000002</v>
          </cell>
          <cell r="J24">
            <v>40.32</v>
          </cell>
          <cell r="K24">
            <v>11.399999999999999</v>
          </cell>
        </row>
        <row r="25">
          <cell r="B25">
            <v>25.5</v>
          </cell>
          <cell r="C25">
            <v>30.8</v>
          </cell>
          <cell r="D25">
            <v>22.3</v>
          </cell>
          <cell r="E25">
            <v>80.666666666666671</v>
          </cell>
          <cell r="F25">
            <v>93</v>
          </cell>
          <cell r="G25">
            <v>59</v>
          </cell>
          <cell r="H25">
            <v>11.520000000000001</v>
          </cell>
          <cell r="J25">
            <v>36</v>
          </cell>
          <cell r="K25">
            <v>8.7999999999999989</v>
          </cell>
        </row>
        <row r="26">
          <cell r="B26">
            <v>24.825000000000003</v>
          </cell>
          <cell r="C26">
            <v>27.1</v>
          </cell>
          <cell r="D26">
            <v>22.7</v>
          </cell>
          <cell r="E26">
            <v>84.208333333333329</v>
          </cell>
          <cell r="F26">
            <v>91</v>
          </cell>
          <cell r="G26">
            <v>72</v>
          </cell>
          <cell r="H26">
            <v>6.84</v>
          </cell>
          <cell r="J26">
            <v>19.8</v>
          </cell>
          <cell r="K26">
            <v>0.8</v>
          </cell>
        </row>
        <row r="27">
          <cell r="B27">
            <v>23.745833333333334</v>
          </cell>
          <cell r="C27">
            <v>28.4</v>
          </cell>
          <cell r="D27">
            <v>21.8</v>
          </cell>
          <cell r="E27">
            <v>87.416666666666671</v>
          </cell>
          <cell r="F27">
            <v>94</v>
          </cell>
          <cell r="G27">
            <v>67</v>
          </cell>
          <cell r="H27">
            <v>9</v>
          </cell>
          <cell r="J27">
            <v>21.240000000000002</v>
          </cell>
          <cell r="K27">
            <v>12.399999999999999</v>
          </cell>
        </row>
        <row r="28">
          <cell r="B28">
            <v>24.487500000000008</v>
          </cell>
          <cell r="C28">
            <v>30.4</v>
          </cell>
          <cell r="D28">
            <v>20.9</v>
          </cell>
          <cell r="E28">
            <v>76.083333333333329</v>
          </cell>
          <cell r="F28">
            <v>93</v>
          </cell>
          <cell r="G28">
            <v>41</v>
          </cell>
          <cell r="H28">
            <v>15.840000000000002</v>
          </cell>
          <cell r="J28">
            <v>29.52</v>
          </cell>
          <cell r="K28">
            <v>0</v>
          </cell>
        </row>
        <row r="29">
          <cell r="B29">
            <v>24.099999999999994</v>
          </cell>
          <cell r="C29">
            <v>31.2</v>
          </cell>
          <cell r="D29">
            <v>17.3</v>
          </cell>
          <cell r="E29">
            <v>68.791666666666671</v>
          </cell>
          <cell r="F29">
            <v>94</v>
          </cell>
          <cell r="G29">
            <v>28</v>
          </cell>
          <cell r="H29">
            <v>13.32</v>
          </cell>
          <cell r="J29">
            <v>28.44</v>
          </cell>
          <cell r="K29">
            <v>0</v>
          </cell>
        </row>
        <row r="30">
          <cell r="B30">
            <v>23.733333333333331</v>
          </cell>
          <cell r="C30">
            <v>30.7</v>
          </cell>
          <cell r="D30">
            <v>17.3</v>
          </cell>
          <cell r="E30">
            <v>64.291666666666671</v>
          </cell>
          <cell r="F30">
            <v>91</v>
          </cell>
          <cell r="G30">
            <v>30</v>
          </cell>
          <cell r="H30">
            <v>13.32</v>
          </cell>
          <cell r="J30">
            <v>25.2</v>
          </cell>
          <cell r="K30">
            <v>0</v>
          </cell>
        </row>
        <row r="31">
          <cell r="B31">
            <v>23.595833333333335</v>
          </cell>
          <cell r="C31">
            <v>30.7</v>
          </cell>
          <cell r="D31">
            <v>17.399999999999999</v>
          </cell>
          <cell r="E31">
            <v>63.708333333333336</v>
          </cell>
          <cell r="F31">
            <v>89</v>
          </cell>
          <cell r="G31">
            <v>33</v>
          </cell>
          <cell r="H31">
            <v>12.96</v>
          </cell>
          <cell r="J31">
            <v>26.64</v>
          </cell>
          <cell r="K31">
            <v>0</v>
          </cell>
        </row>
        <row r="32">
          <cell r="B32">
            <v>25.345833333333328</v>
          </cell>
          <cell r="C32">
            <v>33.700000000000003</v>
          </cell>
          <cell r="D32">
            <v>17.2</v>
          </cell>
          <cell r="E32">
            <v>56.75</v>
          </cell>
          <cell r="F32">
            <v>89</v>
          </cell>
          <cell r="G32">
            <v>21</v>
          </cell>
          <cell r="H32">
            <v>7.5600000000000005</v>
          </cell>
          <cell r="J32">
            <v>24.48</v>
          </cell>
          <cell r="K32">
            <v>0</v>
          </cell>
        </row>
        <row r="33">
          <cell r="B33">
            <v>27.433333333333334</v>
          </cell>
          <cell r="C33">
            <v>36.1</v>
          </cell>
          <cell r="D33">
            <v>18.3</v>
          </cell>
          <cell r="E33">
            <v>44.041666666666664</v>
          </cell>
          <cell r="F33">
            <v>72</v>
          </cell>
          <cell r="G33">
            <v>18</v>
          </cell>
          <cell r="H33">
            <v>9.7200000000000006</v>
          </cell>
          <cell r="J33">
            <v>29.52</v>
          </cell>
          <cell r="K33">
            <v>0</v>
          </cell>
        </row>
        <row r="34">
          <cell r="B34">
            <v>27.404166666666669</v>
          </cell>
          <cell r="C34">
            <v>35.200000000000003</v>
          </cell>
          <cell r="D34">
            <v>22.5</v>
          </cell>
          <cell r="E34">
            <v>60.916666666666664</v>
          </cell>
          <cell r="F34">
            <v>82</v>
          </cell>
          <cell r="G34">
            <v>33</v>
          </cell>
          <cell r="H34">
            <v>13.68</v>
          </cell>
          <cell r="J34">
            <v>30.240000000000002</v>
          </cell>
          <cell r="K34">
            <v>1.2</v>
          </cell>
        </row>
        <row r="35">
          <cell r="B35">
            <v>24.458333333333332</v>
          </cell>
          <cell r="C35">
            <v>33.4</v>
          </cell>
          <cell r="D35">
            <v>20.5</v>
          </cell>
          <cell r="E35">
            <v>77.625</v>
          </cell>
          <cell r="F35">
            <v>93</v>
          </cell>
          <cell r="G35">
            <v>48</v>
          </cell>
          <cell r="H35">
            <v>12.96</v>
          </cell>
          <cell r="J35">
            <v>54</v>
          </cell>
          <cell r="K35">
            <v>16.399999999999999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24.237500000000001</v>
          </cell>
          <cell r="C5">
            <v>30.1</v>
          </cell>
          <cell r="D5">
            <v>22</v>
          </cell>
          <cell r="E5">
            <v>92.5</v>
          </cell>
          <cell r="F5">
            <v>100</v>
          </cell>
          <cell r="G5">
            <v>66</v>
          </cell>
          <cell r="H5">
            <v>23.400000000000002</v>
          </cell>
          <cell r="J5">
            <v>42.12</v>
          </cell>
          <cell r="K5">
            <v>19.799999999999997</v>
          </cell>
        </row>
        <row r="6">
          <cell r="B6">
            <v>23.654166666666669</v>
          </cell>
          <cell r="C6">
            <v>27.1</v>
          </cell>
          <cell r="D6">
            <v>22.2</v>
          </cell>
          <cell r="E6">
            <v>95.5</v>
          </cell>
          <cell r="F6">
            <v>100</v>
          </cell>
          <cell r="G6">
            <v>81</v>
          </cell>
          <cell r="H6">
            <v>20.16</v>
          </cell>
          <cell r="J6">
            <v>36.36</v>
          </cell>
          <cell r="K6">
            <v>8.6</v>
          </cell>
        </row>
        <row r="7">
          <cell r="B7">
            <v>24.925000000000001</v>
          </cell>
          <cell r="C7">
            <v>30.2</v>
          </cell>
          <cell r="D7">
            <v>21.5</v>
          </cell>
          <cell r="E7">
            <v>77.272727272727266</v>
          </cell>
          <cell r="F7">
            <v>100</v>
          </cell>
          <cell r="G7">
            <v>61</v>
          </cell>
          <cell r="H7">
            <v>16.2</v>
          </cell>
          <cell r="J7">
            <v>27.720000000000002</v>
          </cell>
          <cell r="K7">
            <v>0</v>
          </cell>
        </row>
        <row r="8">
          <cell r="B8">
            <v>26.229166666666661</v>
          </cell>
          <cell r="C8">
            <v>31.5</v>
          </cell>
          <cell r="D8">
            <v>22.1</v>
          </cell>
          <cell r="E8">
            <v>75</v>
          </cell>
          <cell r="F8">
            <v>100</v>
          </cell>
          <cell r="G8">
            <v>58</v>
          </cell>
          <cell r="H8">
            <v>14.04</v>
          </cell>
          <cell r="J8">
            <v>30.240000000000002</v>
          </cell>
          <cell r="K8">
            <v>0</v>
          </cell>
        </row>
        <row r="9">
          <cell r="B9">
            <v>25.608333333333334</v>
          </cell>
          <cell r="C9">
            <v>32.700000000000003</v>
          </cell>
          <cell r="D9">
            <v>20.3</v>
          </cell>
          <cell r="E9">
            <v>75.05263157894737</v>
          </cell>
          <cell r="F9">
            <v>100</v>
          </cell>
          <cell r="G9">
            <v>51</v>
          </cell>
          <cell r="H9">
            <v>27.36</v>
          </cell>
          <cell r="J9">
            <v>67.680000000000007</v>
          </cell>
          <cell r="K9">
            <v>9</v>
          </cell>
        </row>
        <row r="10">
          <cell r="B10">
            <v>25.474999999999998</v>
          </cell>
          <cell r="C10">
            <v>32.200000000000003</v>
          </cell>
          <cell r="D10">
            <v>22.2</v>
          </cell>
          <cell r="E10">
            <v>80.625</v>
          </cell>
          <cell r="F10">
            <v>100</v>
          </cell>
          <cell r="G10">
            <v>56</v>
          </cell>
          <cell r="H10">
            <v>23.759999999999998</v>
          </cell>
          <cell r="J10">
            <v>59.760000000000005</v>
          </cell>
          <cell r="K10">
            <v>17</v>
          </cell>
        </row>
        <row r="11">
          <cell r="B11">
            <v>27.13333333333334</v>
          </cell>
          <cell r="C11">
            <v>33.299999999999997</v>
          </cell>
          <cell r="D11">
            <v>22.2</v>
          </cell>
          <cell r="E11">
            <v>75.681818181818187</v>
          </cell>
          <cell r="F11">
            <v>100</v>
          </cell>
          <cell r="G11">
            <v>46</v>
          </cell>
          <cell r="H11">
            <v>14.04</v>
          </cell>
          <cell r="J11">
            <v>25.2</v>
          </cell>
          <cell r="K11">
            <v>0</v>
          </cell>
        </row>
        <row r="12">
          <cell r="B12">
            <v>26.499999999999996</v>
          </cell>
          <cell r="C12">
            <v>33.1</v>
          </cell>
          <cell r="D12">
            <v>23.1</v>
          </cell>
          <cell r="E12">
            <v>82.304347826086953</v>
          </cell>
          <cell r="F12">
            <v>100</v>
          </cell>
          <cell r="G12">
            <v>50</v>
          </cell>
          <cell r="H12">
            <v>30.6</v>
          </cell>
          <cell r="J12">
            <v>56.519999999999996</v>
          </cell>
          <cell r="K12">
            <v>0</v>
          </cell>
        </row>
        <row r="13">
          <cell r="B13">
            <v>27.345833333333331</v>
          </cell>
          <cell r="C13">
            <v>33.1</v>
          </cell>
          <cell r="D13">
            <v>22.7</v>
          </cell>
          <cell r="E13">
            <v>72.25</v>
          </cell>
          <cell r="F13">
            <v>100</v>
          </cell>
          <cell r="G13">
            <v>45</v>
          </cell>
          <cell r="H13">
            <v>21.240000000000002</v>
          </cell>
          <cell r="J13">
            <v>38.880000000000003</v>
          </cell>
          <cell r="K13">
            <v>0</v>
          </cell>
        </row>
        <row r="14">
          <cell r="B14">
            <v>26.900000000000002</v>
          </cell>
          <cell r="C14">
            <v>32.6</v>
          </cell>
          <cell r="D14">
            <v>23.2</v>
          </cell>
          <cell r="E14">
            <v>75.916666666666671</v>
          </cell>
          <cell r="F14">
            <v>96</v>
          </cell>
          <cell r="G14">
            <v>49</v>
          </cell>
          <cell r="H14">
            <v>28.8</v>
          </cell>
          <cell r="J14">
            <v>41.4</v>
          </cell>
          <cell r="K14">
            <v>0</v>
          </cell>
        </row>
        <row r="15">
          <cell r="B15">
            <v>24.245833333333334</v>
          </cell>
          <cell r="C15">
            <v>27.4</v>
          </cell>
          <cell r="D15">
            <v>21.7</v>
          </cell>
          <cell r="E15">
            <v>91.705882352941174</v>
          </cell>
          <cell r="F15">
            <v>100</v>
          </cell>
          <cell r="G15">
            <v>74</v>
          </cell>
          <cell r="H15">
            <v>21.96</v>
          </cell>
          <cell r="J15">
            <v>35.28</v>
          </cell>
          <cell r="K15">
            <v>32</v>
          </cell>
        </row>
        <row r="16">
          <cell r="B16">
            <v>23.570833333333336</v>
          </cell>
          <cell r="C16">
            <v>28.1</v>
          </cell>
          <cell r="D16">
            <v>21.9</v>
          </cell>
          <cell r="E16">
            <v>92.428571428571431</v>
          </cell>
          <cell r="F16">
            <v>100</v>
          </cell>
          <cell r="G16">
            <v>75</v>
          </cell>
          <cell r="H16">
            <v>12.24</v>
          </cell>
          <cell r="J16">
            <v>36.36</v>
          </cell>
          <cell r="K16">
            <v>18</v>
          </cell>
        </row>
        <row r="17">
          <cell r="B17">
            <v>24.975000000000005</v>
          </cell>
          <cell r="C17">
            <v>30.3</v>
          </cell>
          <cell r="D17">
            <v>22</v>
          </cell>
          <cell r="E17">
            <v>75.909090909090907</v>
          </cell>
          <cell r="F17">
            <v>94</v>
          </cell>
          <cell r="G17">
            <v>61</v>
          </cell>
          <cell r="H17">
            <v>16.559999999999999</v>
          </cell>
          <cell r="J17">
            <v>51.84</v>
          </cell>
          <cell r="K17">
            <v>4</v>
          </cell>
        </row>
        <row r="18">
          <cell r="B18">
            <v>26.083333333333329</v>
          </cell>
          <cell r="C18">
            <v>31.9</v>
          </cell>
          <cell r="D18">
            <v>23.5</v>
          </cell>
          <cell r="E18">
            <v>71.461538461538467</v>
          </cell>
          <cell r="F18">
            <v>100</v>
          </cell>
          <cell r="G18">
            <v>53</v>
          </cell>
          <cell r="H18">
            <v>38.159999999999997</v>
          </cell>
          <cell r="J18">
            <v>62.639999999999993</v>
          </cell>
          <cell r="K18">
            <v>2.2000000000000002</v>
          </cell>
        </row>
        <row r="19">
          <cell r="B19">
            <v>24.916666666666661</v>
          </cell>
          <cell r="C19">
            <v>29.9</v>
          </cell>
          <cell r="D19">
            <v>22.9</v>
          </cell>
          <cell r="E19">
            <v>88.954545454545453</v>
          </cell>
          <cell r="F19">
            <v>100</v>
          </cell>
          <cell r="G19">
            <v>61</v>
          </cell>
          <cell r="H19">
            <v>21.96</v>
          </cell>
          <cell r="J19">
            <v>34.200000000000003</v>
          </cell>
          <cell r="K19">
            <v>1.2</v>
          </cell>
        </row>
        <row r="20">
          <cell r="B20">
            <v>26.125</v>
          </cell>
          <cell r="C20">
            <v>32.200000000000003</v>
          </cell>
          <cell r="D20">
            <v>22.1</v>
          </cell>
          <cell r="E20">
            <v>74.19047619047619</v>
          </cell>
          <cell r="F20">
            <v>100</v>
          </cell>
          <cell r="G20">
            <v>45</v>
          </cell>
          <cell r="H20">
            <v>19.8</v>
          </cell>
          <cell r="J20">
            <v>36.72</v>
          </cell>
          <cell r="K20">
            <v>0</v>
          </cell>
        </row>
        <row r="21">
          <cell r="B21">
            <v>26.912499999999994</v>
          </cell>
          <cell r="C21">
            <v>32.700000000000003</v>
          </cell>
          <cell r="D21">
            <v>23.5</v>
          </cell>
          <cell r="E21">
            <v>80.304347826086953</v>
          </cell>
          <cell r="F21">
            <v>100</v>
          </cell>
          <cell r="G21">
            <v>50</v>
          </cell>
          <cell r="H21">
            <v>17.64</v>
          </cell>
          <cell r="J21">
            <v>38.159999999999997</v>
          </cell>
          <cell r="K21">
            <v>8</v>
          </cell>
        </row>
        <row r="22">
          <cell r="B22">
            <v>27.5</v>
          </cell>
          <cell r="C22">
            <v>34.200000000000003</v>
          </cell>
          <cell r="D22">
            <v>22.1</v>
          </cell>
          <cell r="E22">
            <v>61.230769230769234</v>
          </cell>
          <cell r="F22">
            <v>97</v>
          </cell>
          <cell r="G22">
            <v>43</v>
          </cell>
          <cell r="H22">
            <v>14.76</v>
          </cell>
          <cell r="J22">
            <v>28.08</v>
          </cell>
          <cell r="K22">
            <v>0</v>
          </cell>
        </row>
        <row r="23">
          <cell r="B23">
            <v>27.758333333333329</v>
          </cell>
          <cell r="C23">
            <v>33.9</v>
          </cell>
          <cell r="D23">
            <v>22.8</v>
          </cell>
          <cell r="E23">
            <v>69.916666666666671</v>
          </cell>
          <cell r="F23">
            <v>99</v>
          </cell>
          <cell r="G23">
            <v>40</v>
          </cell>
          <cell r="H23">
            <v>20.52</v>
          </cell>
          <cell r="J23">
            <v>38.159999999999997</v>
          </cell>
          <cell r="K23">
            <v>0</v>
          </cell>
        </row>
        <row r="24">
          <cell r="B24">
            <v>27.858333333333334</v>
          </cell>
          <cell r="C24">
            <v>33.799999999999997</v>
          </cell>
          <cell r="D24">
            <v>23.5</v>
          </cell>
          <cell r="E24">
            <v>72.208333333333329</v>
          </cell>
          <cell r="F24">
            <v>100</v>
          </cell>
          <cell r="G24">
            <v>43</v>
          </cell>
          <cell r="H24">
            <v>18.720000000000002</v>
          </cell>
          <cell r="J24">
            <v>30.96</v>
          </cell>
          <cell r="K24">
            <v>0</v>
          </cell>
        </row>
        <row r="25">
          <cell r="B25">
            <v>26.766666666666669</v>
          </cell>
          <cell r="C25">
            <v>33.299999999999997</v>
          </cell>
          <cell r="D25">
            <v>23.4</v>
          </cell>
          <cell r="E25">
            <v>80.478260869565219</v>
          </cell>
          <cell r="F25">
            <v>100</v>
          </cell>
          <cell r="G25">
            <v>48</v>
          </cell>
          <cell r="H25">
            <v>26.28</v>
          </cell>
          <cell r="J25">
            <v>35.64</v>
          </cell>
          <cell r="K25">
            <v>10.200000000000001</v>
          </cell>
        </row>
        <row r="26">
          <cell r="B26">
            <v>25.758333333333329</v>
          </cell>
          <cell r="C26">
            <v>29</v>
          </cell>
          <cell r="D26">
            <v>23.5</v>
          </cell>
          <cell r="E26">
            <v>86.65</v>
          </cell>
          <cell r="F26">
            <v>100</v>
          </cell>
          <cell r="G26">
            <v>68</v>
          </cell>
          <cell r="H26">
            <v>23.759999999999998</v>
          </cell>
          <cell r="J26">
            <v>39.24</v>
          </cell>
          <cell r="K26">
            <v>0</v>
          </cell>
        </row>
        <row r="27">
          <cell r="B27">
            <v>25.016666666666666</v>
          </cell>
          <cell r="C27">
            <v>29.9</v>
          </cell>
          <cell r="D27">
            <v>22.1</v>
          </cell>
          <cell r="E27">
            <v>72</v>
          </cell>
          <cell r="F27">
            <v>100</v>
          </cell>
          <cell r="G27">
            <v>55</v>
          </cell>
          <cell r="H27">
            <v>15.48</v>
          </cell>
          <cell r="J27">
            <v>27.36</v>
          </cell>
          <cell r="K27">
            <v>0</v>
          </cell>
        </row>
        <row r="28">
          <cell r="B28">
            <v>26.045833333333331</v>
          </cell>
          <cell r="C28">
            <v>32.4</v>
          </cell>
          <cell r="D28">
            <v>22</v>
          </cell>
          <cell r="E28">
            <v>65.615384615384613</v>
          </cell>
          <cell r="F28">
            <v>100</v>
          </cell>
          <cell r="G28">
            <v>46</v>
          </cell>
          <cell r="H28">
            <v>15.840000000000002</v>
          </cell>
          <cell r="J28">
            <v>27.720000000000002</v>
          </cell>
          <cell r="K28">
            <v>0</v>
          </cell>
        </row>
        <row r="29">
          <cell r="B29">
            <v>26.67916666666666</v>
          </cell>
          <cell r="C29">
            <v>32.5</v>
          </cell>
          <cell r="D29">
            <v>22.5</v>
          </cell>
          <cell r="E29">
            <v>65</v>
          </cell>
          <cell r="F29">
            <v>97</v>
          </cell>
          <cell r="G29">
            <v>34</v>
          </cell>
          <cell r="H29">
            <v>16.559999999999999</v>
          </cell>
          <cell r="J29">
            <v>32.4</v>
          </cell>
          <cell r="K29">
            <v>0</v>
          </cell>
        </row>
        <row r="30">
          <cell r="B30">
            <v>26.470833333333331</v>
          </cell>
          <cell r="C30">
            <v>32.9</v>
          </cell>
          <cell r="D30">
            <v>20.3</v>
          </cell>
          <cell r="E30">
            <v>53.75</v>
          </cell>
          <cell r="F30">
            <v>86</v>
          </cell>
          <cell r="G30">
            <v>22</v>
          </cell>
          <cell r="H30">
            <v>17.64</v>
          </cell>
          <cell r="J30">
            <v>24.840000000000003</v>
          </cell>
          <cell r="K30">
            <v>0</v>
          </cell>
        </row>
        <row r="31">
          <cell r="B31">
            <v>26.829166666666662</v>
          </cell>
          <cell r="C31">
            <v>33.799999999999997</v>
          </cell>
          <cell r="D31">
            <v>18.899999999999999</v>
          </cell>
          <cell r="E31">
            <v>52.041666666666664</v>
          </cell>
          <cell r="F31">
            <v>90</v>
          </cell>
          <cell r="G31">
            <v>21</v>
          </cell>
          <cell r="H31">
            <v>19.8</v>
          </cell>
          <cell r="J31">
            <v>35.64</v>
          </cell>
          <cell r="K31">
            <v>0</v>
          </cell>
        </row>
        <row r="32">
          <cell r="B32">
            <v>26.408333333333331</v>
          </cell>
          <cell r="C32">
            <v>34.6</v>
          </cell>
          <cell r="D32">
            <v>18.7</v>
          </cell>
          <cell r="E32">
            <v>47.041666666666664</v>
          </cell>
          <cell r="F32">
            <v>70</v>
          </cell>
          <cell r="G32">
            <v>24</v>
          </cell>
          <cell r="H32">
            <v>18.720000000000002</v>
          </cell>
          <cell r="J32">
            <v>31.319999999999997</v>
          </cell>
          <cell r="K32">
            <v>0</v>
          </cell>
        </row>
        <row r="33">
          <cell r="B33">
            <v>26.920833333333334</v>
          </cell>
          <cell r="C33">
            <v>34.4</v>
          </cell>
          <cell r="D33">
            <v>20.399999999999999</v>
          </cell>
          <cell r="E33">
            <v>55.333333333333336</v>
          </cell>
          <cell r="F33">
            <v>79</v>
          </cell>
          <cell r="G33">
            <v>30</v>
          </cell>
          <cell r="H33">
            <v>19.8</v>
          </cell>
          <cell r="J33">
            <v>42.84</v>
          </cell>
          <cell r="K33">
            <v>0</v>
          </cell>
        </row>
        <row r="34">
          <cell r="B34">
            <v>24.954166666666655</v>
          </cell>
          <cell r="C34">
            <v>31.5</v>
          </cell>
          <cell r="D34">
            <v>21.3</v>
          </cell>
          <cell r="E34">
            <v>80.909090909090907</v>
          </cell>
          <cell r="F34">
            <v>100</v>
          </cell>
          <cell r="G34">
            <v>56</v>
          </cell>
          <cell r="H34">
            <v>32.76</v>
          </cell>
          <cell r="J34">
            <v>47.88</v>
          </cell>
          <cell r="K34">
            <v>5</v>
          </cell>
        </row>
        <row r="35">
          <cell r="B35">
            <v>25.720833333333331</v>
          </cell>
          <cell r="C35">
            <v>33.4</v>
          </cell>
          <cell r="D35">
            <v>19.7</v>
          </cell>
          <cell r="E35">
            <v>70.714285714285708</v>
          </cell>
          <cell r="F35">
            <v>100</v>
          </cell>
          <cell r="G35">
            <v>42</v>
          </cell>
          <cell r="H35">
            <v>27.36</v>
          </cell>
          <cell r="J35">
            <v>47.519999999999996</v>
          </cell>
          <cell r="K35">
            <v>6.7999999999999989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27.091666666666669</v>
          </cell>
          <cell r="C5">
            <v>34.1</v>
          </cell>
          <cell r="D5">
            <v>23</v>
          </cell>
          <cell r="E5">
            <v>72.958333333333329</v>
          </cell>
          <cell r="F5">
            <v>95</v>
          </cell>
          <cell r="G5">
            <v>37</v>
          </cell>
          <cell r="H5">
            <v>8.2799999999999994</v>
          </cell>
          <cell r="J5">
            <v>21.6</v>
          </cell>
          <cell r="K5">
            <v>14.999999999999998</v>
          </cell>
        </row>
        <row r="6">
          <cell r="B6">
            <v>28.437499999999996</v>
          </cell>
          <cell r="C6">
            <v>34</v>
          </cell>
          <cell r="D6">
            <v>24.8</v>
          </cell>
          <cell r="E6">
            <v>67.708333333333329</v>
          </cell>
          <cell r="F6">
            <v>86</v>
          </cell>
          <cell r="G6">
            <v>42</v>
          </cell>
          <cell r="H6">
            <v>8.64</v>
          </cell>
          <cell r="J6">
            <v>21.6</v>
          </cell>
          <cell r="K6">
            <v>0</v>
          </cell>
        </row>
        <row r="7">
          <cell r="B7">
            <v>29.054166666666671</v>
          </cell>
          <cell r="C7">
            <v>36.6</v>
          </cell>
          <cell r="D7">
            <v>24.1</v>
          </cell>
          <cell r="E7">
            <v>64.75</v>
          </cell>
          <cell r="F7">
            <v>90</v>
          </cell>
          <cell r="G7">
            <v>37</v>
          </cell>
          <cell r="H7">
            <v>8.64</v>
          </cell>
          <cell r="J7">
            <v>20.16</v>
          </cell>
          <cell r="K7">
            <v>0</v>
          </cell>
        </row>
        <row r="8">
          <cell r="B8">
            <v>28.904166666666669</v>
          </cell>
          <cell r="C8">
            <v>35.700000000000003</v>
          </cell>
          <cell r="D8">
            <v>24.3</v>
          </cell>
          <cell r="E8">
            <v>62.75</v>
          </cell>
          <cell r="F8">
            <v>84</v>
          </cell>
          <cell r="G8">
            <v>39</v>
          </cell>
          <cell r="H8">
            <v>7.5600000000000005</v>
          </cell>
          <cell r="J8">
            <v>27</v>
          </cell>
          <cell r="K8">
            <v>0</v>
          </cell>
        </row>
        <row r="9">
          <cell r="B9">
            <v>30.074999999999992</v>
          </cell>
          <cell r="C9">
            <v>37.4</v>
          </cell>
          <cell r="D9">
            <v>25.4</v>
          </cell>
          <cell r="E9">
            <v>57.041666666666664</v>
          </cell>
          <cell r="F9">
            <v>81</v>
          </cell>
          <cell r="G9">
            <v>32</v>
          </cell>
          <cell r="H9">
            <v>11.879999999999999</v>
          </cell>
          <cell r="J9">
            <v>28.8</v>
          </cell>
          <cell r="K9">
            <v>0</v>
          </cell>
        </row>
        <row r="10">
          <cell r="B10">
            <v>29.379166666666666</v>
          </cell>
          <cell r="C10">
            <v>37.6</v>
          </cell>
          <cell r="D10">
            <v>23.1</v>
          </cell>
          <cell r="E10">
            <v>58</v>
          </cell>
          <cell r="F10">
            <v>85</v>
          </cell>
          <cell r="G10">
            <v>27</v>
          </cell>
          <cell r="H10">
            <v>9.7200000000000006</v>
          </cell>
          <cell r="J10">
            <v>29.52</v>
          </cell>
          <cell r="K10">
            <v>0</v>
          </cell>
        </row>
        <row r="11">
          <cell r="B11">
            <v>31.154166666666672</v>
          </cell>
          <cell r="C11">
            <v>38.200000000000003</v>
          </cell>
          <cell r="D11">
            <v>26</v>
          </cell>
          <cell r="E11">
            <v>54.041666666666664</v>
          </cell>
          <cell r="F11">
            <v>75</v>
          </cell>
          <cell r="G11">
            <v>28</v>
          </cell>
          <cell r="H11">
            <v>12.96</v>
          </cell>
          <cell r="J11">
            <v>35.64</v>
          </cell>
          <cell r="K11">
            <v>0</v>
          </cell>
        </row>
        <row r="12">
          <cell r="B12">
            <v>31.758333333333344</v>
          </cell>
          <cell r="C12">
            <v>38.4</v>
          </cell>
          <cell r="D12">
            <v>26.2</v>
          </cell>
          <cell r="E12">
            <v>53.5</v>
          </cell>
          <cell r="F12">
            <v>76</v>
          </cell>
          <cell r="G12">
            <v>28</v>
          </cell>
          <cell r="H12">
            <v>7.5600000000000005</v>
          </cell>
          <cell r="J12">
            <v>25.2</v>
          </cell>
          <cell r="K12">
            <v>0</v>
          </cell>
        </row>
        <row r="13">
          <cell r="B13">
            <v>31.733333333333338</v>
          </cell>
          <cell r="C13">
            <v>38.200000000000003</v>
          </cell>
          <cell r="D13">
            <v>26.1</v>
          </cell>
          <cell r="E13">
            <v>51.75</v>
          </cell>
          <cell r="F13">
            <v>75</v>
          </cell>
          <cell r="G13">
            <v>30</v>
          </cell>
          <cell r="H13">
            <v>8.2799999999999994</v>
          </cell>
          <cell r="J13">
            <v>30.6</v>
          </cell>
          <cell r="K13">
            <v>0</v>
          </cell>
        </row>
        <row r="14">
          <cell r="B14">
            <v>29.058333333333326</v>
          </cell>
          <cell r="C14">
            <v>35.299999999999997</v>
          </cell>
          <cell r="D14">
            <v>21.8</v>
          </cell>
          <cell r="E14">
            <v>66.125</v>
          </cell>
          <cell r="F14">
            <v>94</v>
          </cell>
          <cell r="G14">
            <v>45</v>
          </cell>
          <cell r="H14">
            <v>9.7200000000000006</v>
          </cell>
          <cell r="J14">
            <v>40.680000000000007</v>
          </cell>
          <cell r="K14">
            <v>15.200000000000001</v>
          </cell>
        </row>
        <row r="15">
          <cell r="B15">
            <v>28.500000000000011</v>
          </cell>
          <cell r="C15">
            <v>33.5</v>
          </cell>
          <cell r="D15">
            <v>25</v>
          </cell>
          <cell r="E15">
            <v>66.625</v>
          </cell>
          <cell r="F15">
            <v>82</v>
          </cell>
          <cell r="G15">
            <v>46</v>
          </cell>
          <cell r="H15">
            <v>13.68</v>
          </cell>
          <cell r="J15">
            <v>34.200000000000003</v>
          </cell>
          <cell r="K15">
            <v>0.8</v>
          </cell>
        </row>
        <row r="16">
          <cell r="B16">
            <v>28.029166666666669</v>
          </cell>
          <cell r="C16">
            <v>34.200000000000003</v>
          </cell>
          <cell r="D16">
            <v>23.6</v>
          </cell>
          <cell r="E16">
            <v>70.166666666666671</v>
          </cell>
          <cell r="F16">
            <v>92</v>
          </cell>
          <cell r="G16">
            <v>45</v>
          </cell>
          <cell r="H16">
            <v>9</v>
          </cell>
          <cell r="J16">
            <v>39.96</v>
          </cell>
          <cell r="K16">
            <v>4</v>
          </cell>
        </row>
        <row r="17">
          <cell r="B17">
            <v>26.287499999999998</v>
          </cell>
          <cell r="C17">
            <v>28.9</v>
          </cell>
          <cell r="D17">
            <v>23.3</v>
          </cell>
          <cell r="E17">
            <v>79.458333333333329</v>
          </cell>
          <cell r="F17">
            <v>94</v>
          </cell>
          <cell r="G17">
            <v>64</v>
          </cell>
          <cell r="H17">
            <v>7.9200000000000008</v>
          </cell>
          <cell r="J17">
            <v>22.68</v>
          </cell>
          <cell r="K17">
            <v>5.6</v>
          </cell>
        </row>
        <row r="18">
          <cell r="B18">
            <v>28.658333333333331</v>
          </cell>
          <cell r="C18">
            <v>34.4</v>
          </cell>
          <cell r="D18">
            <v>25.7</v>
          </cell>
          <cell r="E18">
            <v>69.125</v>
          </cell>
          <cell r="F18">
            <v>83</v>
          </cell>
          <cell r="G18">
            <v>44</v>
          </cell>
          <cell r="H18">
            <v>15.840000000000002</v>
          </cell>
          <cell r="J18">
            <v>36.36</v>
          </cell>
          <cell r="K18">
            <v>0</v>
          </cell>
        </row>
        <row r="19">
          <cell r="B19">
            <v>27.083333333333332</v>
          </cell>
          <cell r="C19">
            <v>32.700000000000003</v>
          </cell>
          <cell r="D19">
            <v>23.6</v>
          </cell>
          <cell r="E19">
            <v>70.75</v>
          </cell>
          <cell r="F19">
            <v>86</v>
          </cell>
          <cell r="G19">
            <v>46</v>
          </cell>
          <cell r="H19">
            <v>13.68</v>
          </cell>
          <cell r="J19">
            <v>28.8</v>
          </cell>
          <cell r="K19">
            <v>0</v>
          </cell>
        </row>
        <row r="20">
          <cell r="B20">
            <v>29.379166666666666</v>
          </cell>
          <cell r="C20">
            <v>35.799999999999997</v>
          </cell>
          <cell r="D20">
            <v>24.5</v>
          </cell>
          <cell r="E20">
            <v>62</v>
          </cell>
          <cell r="F20">
            <v>86</v>
          </cell>
          <cell r="G20">
            <v>34</v>
          </cell>
          <cell r="H20">
            <v>10.44</v>
          </cell>
          <cell r="J20">
            <v>29.16</v>
          </cell>
          <cell r="K20">
            <v>0</v>
          </cell>
        </row>
        <row r="21">
          <cell r="B21">
            <v>30.7</v>
          </cell>
          <cell r="C21">
            <v>36.700000000000003</v>
          </cell>
          <cell r="D21">
            <v>26.3</v>
          </cell>
          <cell r="E21">
            <v>55.916666666666664</v>
          </cell>
          <cell r="F21">
            <v>77</v>
          </cell>
          <cell r="G21">
            <v>32</v>
          </cell>
          <cell r="H21">
            <v>11.879999999999999</v>
          </cell>
          <cell r="J21">
            <v>29.880000000000003</v>
          </cell>
          <cell r="K21">
            <v>0</v>
          </cell>
        </row>
        <row r="22">
          <cell r="B22">
            <v>31.770833333333329</v>
          </cell>
          <cell r="C22">
            <v>39.9</v>
          </cell>
          <cell r="D22">
            <v>26.3</v>
          </cell>
          <cell r="E22">
            <v>54.666666666666664</v>
          </cell>
          <cell r="F22">
            <v>80</v>
          </cell>
          <cell r="G22">
            <v>26</v>
          </cell>
          <cell r="H22">
            <v>9.7200000000000006</v>
          </cell>
          <cell r="J22">
            <v>26.28</v>
          </cell>
          <cell r="K22">
            <v>0.6</v>
          </cell>
        </row>
        <row r="23">
          <cell r="B23">
            <v>29.729166666666668</v>
          </cell>
          <cell r="C23">
            <v>37.1</v>
          </cell>
          <cell r="D23">
            <v>22.6</v>
          </cell>
          <cell r="E23">
            <v>63.416666666666664</v>
          </cell>
          <cell r="F23">
            <v>92</v>
          </cell>
          <cell r="G23">
            <v>36</v>
          </cell>
          <cell r="H23">
            <v>24.12</v>
          </cell>
          <cell r="J23">
            <v>54.36</v>
          </cell>
          <cell r="K23">
            <v>17</v>
          </cell>
        </row>
        <row r="24">
          <cell r="B24">
            <v>26.083333333333339</v>
          </cell>
          <cell r="C24">
            <v>33.6</v>
          </cell>
          <cell r="D24">
            <v>23.4</v>
          </cell>
          <cell r="E24">
            <v>78.875</v>
          </cell>
          <cell r="F24">
            <v>94</v>
          </cell>
          <cell r="G24">
            <v>49</v>
          </cell>
          <cell r="H24">
            <v>13.68</v>
          </cell>
          <cell r="J24">
            <v>37.080000000000005</v>
          </cell>
          <cell r="K24">
            <v>10.4</v>
          </cell>
        </row>
        <row r="25">
          <cell r="B25">
            <v>26.358333333333331</v>
          </cell>
          <cell r="C25">
            <v>35</v>
          </cell>
          <cell r="D25">
            <v>22.2</v>
          </cell>
          <cell r="E25">
            <v>79</v>
          </cell>
          <cell r="F25">
            <v>94</v>
          </cell>
          <cell r="G25">
            <v>44</v>
          </cell>
          <cell r="H25">
            <v>11.16</v>
          </cell>
          <cell r="J25">
            <v>43.56</v>
          </cell>
          <cell r="K25">
            <v>22</v>
          </cell>
        </row>
        <row r="26">
          <cell r="B26">
            <v>26.725000000000005</v>
          </cell>
          <cell r="C26">
            <v>30.6</v>
          </cell>
          <cell r="D26">
            <v>24.4</v>
          </cell>
          <cell r="E26">
            <v>79.625</v>
          </cell>
          <cell r="F26">
            <v>93</v>
          </cell>
          <cell r="G26">
            <v>63</v>
          </cell>
          <cell r="H26">
            <v>9</v>
          </cell>
          <cell r="J26">
            <v>27.36</v>
          </cell>
          <cell r="K26">
            <v>0</v>
          </cell>
        </row>
        <row r="27">
          <cell r="B27">
            <v>25.208333333333332</v>
          </cell>
          <cell r="C27">
            <v>30.9</v>
          </cell>
          <cell r="D27">
            <v>23.3</v>
          </cell>
          <cell r="E27">
            <v>81.958333333333329</v>
          </cell>
          <cell r="F27">
            <v>93</v>
          </cell>
          <cell r="G27">
            <v>57</v>
          </cell>
          <cell r="H27">
            <v>6.12</v>
          </cell>
          <cell r="J27">
            <v>16.559999999999999</v>
          </cell>
          <cell r="K27">
            <v>13.4</v>
          </cell>
        </row>
        <row r="28">
          <cell r="B28">
            <v>23.945833333333336</v>
          </cell>
          <cell r="C28">
            <v>28.7</v>
          </cell>
          <cell r="D28">
            <v>20.7</v>
          </cell>
          <cell r="E28">
            <v>76.375</v>
          </cell>
          <cell r="F28">
            <v>94</v>
          </cell>
          <cell r="G28">
            <v>54</v>
          </cell>
          <cell r="H28">
            <v>10.44</v>
          </cell>
          <cell r="J28">
            <v>24.840000000000003</v>
          </cell>
          <cell r="K28">
            <v>2.2000000000000002</v>
          </cell>
        </row>
        <row r="29">
          <cell r="B29">
            <v>25.237499999999994</v>
          </cell>
          <cell r="C29">
            <v>32.9</v>
          </cell>
          <cell r="D29">
            <v>18.8</v>
          </cell>
          <cell r="E29">
            <v>63.5</v>
          </cell>
          <cell r="F29">
            <v>85</v>
          </cell>
          <cell r="G29">
            <v>38</v>
          </cell>
          <cell r="H29">
            <v>8.2799999999999994</v>
          </cell>
          <cell r="J29">
            <v>25.56</v>
          </cell>
          <cell r="K29">
            <v>0</v>
          </cell>
        </row>
        <row r="30">
          <cell r="B30">
            <v>25.062499999999996</v>
          </cell>
          <cell r="C30">
            <v>32.700000000000003</v>
          </cell>
          <cell r="D30">
            <v>18.3</v>
          </cell>
          <cell r="E30">
            <v>57.458333333333336</v>
          </cell>
          <cell r="F30">
            <v>80</v>
          </cell>
          <cell r="G30">
            <v>31</v>
          </cell>
          <cell r="H30">
            <v>7.9200000000000008</v>
          </cell>
          <cell r="J30">
            <v>22.68</v>
          </cell>
          <cell r="K30">
            <v>0</v>
          </cell>
        </row>
        <row r="31">
          <cell r="B31">
            <v>25.708333333333332</v>
          </cell>
          <cell r="C31">
            <v>34</v>
          </cell>
          <cell r="D31">
            <v>19.2</v>
          </cell>
          <cell r="E31">
            <v>57.75</v>
          </cell>
          <cell r="F31">
            <v>83</v>
          </cell>
          <cell r="G31">
            <v>26</v>
          </cell>
          <cell r="H31">
            <v>6.48</v>
          </cell>
          <cell r="J31">
            <v>20.88</v>
          </cell>
          <cell r="K31">
            <v>0</v>
          </cell>
        </row>
        <row r="32">
          <cell r="B32">
            <v>27.199999999999992</v>
          </cell>
          <cell r="C32">
            <v>34.799999999999997</v>
          </cell>
          <cell r="D32">
            <v>21.4</v>
          </cell>
          <cell r="E32">
            <v>56.875</v>
          </cell>
          <cell r="F32">
            <v>78</v>
          </cell>
          <cell r="G32">
            <v>30</v>
          </cell>
          <cell r="H32">
            <v>9</v>
          </cell>
          <cell r="J32">
            <v>32.04</v>
          </cell>
          <cell r="K32">
            <v>0</v>
          </cell>
        </row>
        <row r="33">
          <cell r="B33">
            <v>28.658333333333331</v>
          </cell>
          <cell r="C33">
            <v>36.799999999999997</v>
          </cell>
          <cell r="D33">
            <v>21.4</v>
          </cell>
          <cell r="E33">
            <v>54.208333333333336</v>
          </cell>
          <cell r="F33">
            <v>86</v>
          </cell>
          <cell r="G33">
            <v>18</v>
          </cell>
          <cell r="H33">
            <v>10.8</v>
          </cell>
          <cell r="J33">
            <v>26.64</v>
          </cell>
          <cell r="K33">
            <v>0</v>
          </cell>
        </row>
        <row r="34">
          <cell r="B34">
            <v>27.454166666666669</v>
          </cell>
          <cell r="C34">
            <v>36.299999999999997</v>
          </cell>
          <cell r="D34">
            <v>21.9</v>
          </cell>
          <cell r="E34">
            <v>54.666666666666664</v>
          </cell>
          <cell r="F34">
            <v>89</v>
          </cell>
          <cell r="G34">
            <v>27</v>
          </cell>
          <cell r="H34">
            <v>12.6</v>
          </cell>
          <cell r="J34">
            <v>34.200000000000003</v>
          </cell>
          <cell r="K34">
            <v>8.4</v>
          </cell>
        </row>
        <row r="35">
          <cell r="B35">
            <v>27.866666666666671</v>
          </cell>
          <cell r="C35">
            <v>36.5</v>
          </cell>
          <cell r="E35">
            <v>55.833333333333336</v>
          </cell>
          <cell r="F35">
            <v>84</v>
          </cell>
          <cell r="H35">
            <v>12.96</v>
          </cell>
          <cell r="J35">
            <v>25.56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*</v>
          </cell>
        </row>
        <row r="6">
          <cell r="I6" t="str">
            <v>*</v>
          </cell>
        </row>
        <row r="7">
          <cell r="I7" t="str">
            <v>*</v>
          </cell>
        </row>
        <row r="8">
          <cell r="I8" t="str">
            <v>*</v>
          </cell>
        </row>
        <row r="9">
          <cell r="I9" t="str">
            <v>*</v>
          </cell>
        </row>
        <row r="10">
          <cell r="I10" t="str">
            <v>*</v>
          </cell>
        </row>
        <row r="11">
          <cell r="I11" t="str">
            <v>*</v>
          </cell>
        </row>
        <row r="12">
          <cell r="I12" t="str">
            <v>*</v>
          </cell>
        </row>
        <row r="13">
          <cell r="I13" t="str">
            <v>*</v>
          </cell>
        </row>
        <row r="14">
          <cell r="I14" t="str">
            <v>*</v>
          </cell>
        </row>
        <row r="15">
          <cell r="I15" t="str">
            <v>*</v>
          </cell>
        </row>
        <row r="16">
          <cell r="I16" t="str">
            <v>*</v>
          </cell>
        </row>
        <row r="17">
          <cell r="I17" t="str">
            <v>*</v>
          </cell>
        </row>
        <row r="18">
          <cell r="I18" t="str">
            <v>*</v>
          </cell>
        </row>
        <row r="19">
          <cell r="I19" t="str">
            <v>*</v>
          </cell>
        </row>
        <row r="20">
          <cell r="I20" t="str">
            <v>*</v>
          </cell>
        </row>
        <row r="21">
          <cell r="I21" t="str">
            <v>*</v>
          </cell>
        </row>
        <row r="22">
          <cell r="I22" t="str">
            <v>*</v>
          </cell>
        </row>
        <row r="23">
          <cell r="I23" t="str">
            <v>*</v>
          </cell>
        </row>
        <row r="24">
          <cell r="I24" t="str">
            <v>*</v>
          </cell>
        </row>
        <row r="25">
          <cell r="I25" t="str">
            <v>*</v>
          </cell>
        </row>
        <row r="26">
          <cell r="I26" t="str">
            <v>*</v>
          </cell>
        </row>
        <row r="27">
          <cell r="I27" t="str">
            <v>*</v>
          </cell>
        </row>
        <row r="28">
          <cell r="I28" t="str">
            <v>*</v>
          </cell>
        </row>
        <row r="29">
          <cell r="I29" t="str">
            <v>*</v>
          </cell>
        </row>
        <row r="30">
          <cell r="I30" t="str">
            <v>*</v>
          </cell>
        </row>
        <row r="31">
          <cell r="I31" t="str">
            <v>*</v>
          </cell>
        </row>
        <row r="32">
          <cell r="I32" t="str">
            <v>*</v>
          </cell>
        </row>
        <row r="33">
          <cell r="I33" t="str">
            <v>*</v>
          </cell>
        </row>
        <row r="34">
          <cell r="I34" t="str">
            <v>*</v>
          </cell>
        </row>
        <row r="35">
          <cell r="I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26.195833333333329</v>
          </cell>
          <cell r="C5">
            <v>33.200000000000003</v>
          </cell>
          <cell r="D5">
            <v>22.5</v>
          </cell>
          <cell r="E5">
            <v>73.958333333333329</v>
          </cell>
          <cell r="F5">
            <v>97</v>
          </cell>
          <cell r="G5">
            <v>47</v>
          </cell>
          <cell r="H5">
            <v>15.840000000000002</v>
          </cell>
          <cell r="J5">
            <v>34.200000000000003</v>
          </cell>
          <cell r="K5">
            <v>4.2</v>
          </cell>
        </row>
        <row r="6">
          <cell r="B6">
            <v>24.312499999999996</v>
          </cell>
          <cell r="C6">
            <v>29.9</v>
          </cell>
          <cell r="D6">
            <v>20.6</v>
          </cell>
          <cell r="E6">
            <v>84.375</v>
          </cell>
          <cell r="F6">
            <v>99</v>
          </cell>
          <cell r="G6">
            <v>61</v>
          </cell>
          <cell r="H6">
            <v>22.68</v>
          </cell>
          <cell r="J6">
            <v>48.6</v>
          </cell>
          <cell r="K6">
            <v>30.199999999999996</v>
          </cell>
        </row>
        <row r="7">
          <cell r="B7">
            <v>26.465217391304346</v>
          </cell>
          <cell r="C7">
            <v>33.5</v>
          </cell>
          <cell r="D7">
            <v>20.6</v>
          </cell>
          <cell r="E7">
            <v>79.869565217391298</v>
          </cell>
          <cell r="F7">
            <v>99</v>
          </cell>
          <cell r="G7">
            <v>51</v>
          </cell>
          <cell r="H7">
            <v>11.16</v>
          </cell>
          <cell r="J7">
            <v>19.440000000000001</v>
          </cell>
          <cell r="K7">
            <v>0.2</v>
          </cell>
        </row>
        <row r="8">
          <cell r="B8">
            <v>27.158333333333331</v>
          </cell>
          <cell r="C8">
            <v>33.299999999999997</v>
          </cell>
          <cell r="D8">
            <v>21.6</v>
          </cell>
          <cell r="E8">
            <v>72.125</v>
          </cell>
          <cell r="F8">
            <v>96</v>
          </cell>
          <cell r="G8">
            <v>45</v>
          </cell>
          <cell r="H8">
            <v>11.879999999999999</v>
          </cell>
          <cell r="J8">
            <v>22.32</v>
          </cell>
          <cell r="K8">
            <v>0</v>
          </cell>
        </row>
        <row r="9">
          <cell r="B9">
            <v>27.466666666666669</v>
          </cell>
          <cell r="C9">
            <v>32.9</v>
          </cell>
          <cell r="D9">
            <v>22.8</v>
          </cell>
          <cell r="E9">
            <v>59.25</v>
          </cell>
          <cell r="F9">
            <v>74</v>
          </cell>
          <cell r="G9">
            <v>39</v>
          </cell>
          <cell r="H9">
            <v>10.8</v>
          </cell>
          <cell r="J9">
            <v>25.2</v>
          </cell>
          <cell r="K9">
            <v>0</v>
          </cell>
        </row>
        <row r="10">
          <cell r="B10">
            <v>28.45</v>
          </cell>
          <cell r="C10">
            <v>35.9</v>
          </cell>
          <cell r="D10">
            <v>21.7</v>
          </cell>
          <cell r="E10">
            <v>52.875</v>
          </cell>
          <cell r="F10">
            <v>73</v>
          </cell>
          <cell r="G10">
            <v>25</v>
          </cell>
          <cell r="H10">
            <v>11.16</v>
          </cell>
          <cell r="J10">
            <v>24.840000000000003</v>
          </cell>
          <cell r="K10">
            <v>0</v>
          </cell>
        </row>
        <row r="11">
          <cell r="B11">
            <v>30.166666666666671</v>
          </cell>
          <cell r="C11">
            <v>36.9</v>
          </cell>
          <cell r="D11">
            <v>25.2</v>
          </cell>
          <cell r="E11">
            <v>53.541666666666664</v>
          </cell>
          <cell r="F11">
            <v>71</v>
          </cell>
          <cell r="G11">
            <v>34</v>
          </cell>
          <cell r="H11">
            <v>13.32</v>
          </cell>
          <cell r="J11">
            <v>28.44</v>
          </cell>
          <cell r="K11">
            <v>0</v>
          </cell>
        </row>
        <row r="12">
          <cell r="B12">
            <v>29.545833333333334</v>
          </cell>
          <cell r="C12">
            <v>35.200000000000003</v>
          </cell>
          <cell r="D12">
            <v>24.6</v>
          </cell>
          <cell r="E12">
            <v>61.958333333333336</v>
          </cell>
          <cell r="F12">
            <v>88</v>
          </cell>
          <cell r="G12">
            <v>46</v>
          </cell>
          <cell r="H12">
            <v>11.879999999999999</v>
          </cell>
          <cell r="J12">
            <v>60.12</v>
          </cell>
          <cell r="K12">
            <v>2.4</v>
          </cell>
        </row>
        <row r="13">
          <cell r="B13">
            <v>30.520833333333343</v>
          </cell>
          <cell r="C13">
            <v>37.200000000000003</v>
          </cell>
          <cell r="D13">
            <v>26.8</v>
          </cell>
          <cell r="E13">
            <v>61.208333333333336</v>
          </cell>
          <cell r="F13">
            <v>75</v>
          </cell>
          <cell r="G13">
            <v>40</v>
          </cell>
          <cell r="H13">
            <v>10.44</v>
          </cell>
          <cell r="J13">
            <v>41.4</v>
          </cell>
          <cell r="K13">
            <v>0</v>
          </cell>
        </row>
        <row r="14">
          <cell r="B14">
            <v>27.734782608695649</v>
          </cell>
          <cell r="C14">
            <v>35.799999999999997</v>
          </cell>
          <cell r="D14">
            <v>20.9</v>
          </cell>
          <cell r="E14">
            <v>65</v>
          </cell>
          <cell r="F14">
            <v>91</v>
          </cell>
          <cell r="G14">
            <v>44</v>
          </cell>
          <cell r="H14">
            <v>24.48</v>
          </cell>
          <cell r="J14">
            <v>72</v>
          </cell>
          <cell r="K14">
            <v>0.4</v>
          </cell>
        </row>
        <row r="15">
          <cell r="B15">
            <v>26.116666666666664</v>
          </cell>
          <cell r="C15">
            <v>30</v>
          </cell>
          <cell r="D15">
            <v>23.9</v>
          </cell>
          <cell r="E15">
            <v>78.458333333333329</v>
          </cell>
          <cell r="F15">
            <v>89</v>
          </cell>
          <cell r="G15">
            <v>64</v>
          </cell>
          <cell r="H15">
            <v>16.2</v>
          </cell>
          <cell r="J15">
            <v>43.92</v>
          </cell>
          <cell r="K15">
            <v>0</v>
          </cell>
        </row>
        <row r="16">
          <cell r="B16">
            <v>25.433333333333334</v>
          </cell>
          <cell r="C16">
            <v>32.4</v>
          </cell>
          <cell r="D16">
            <v>21.3</v>
          </cell>
          <cell r="E16">
            <v>79.75</v>
          </cell>
          <cell r="F16">
            <v>96</v>
          </cell>
          <cell r="G16">
            <v>54</v>
          </cell>
          <cell r="H16">
            <v>15.48</v>
          </cell>
          <cell r="J16">
            <v>30.96</v>
          </cell>
          <cell r="K16">
            <v>1.4</v>
          </cell>
        </row>
        <row r="17">
          <cell r="B17">
            <v>26.166666666666668</v>
          </cell>
          <cell r="C17">
            <v>33.1</v>
          </cell>
          <cell r="D17">
            <v>22.1</v>
          </cell>
          <cell r="E17">
            <v>81.333333333333329</v>
          </cell>
          <cell r="F17">
            <v>99</v>
          </cell>
          <cell r="G17">
            <v>53</v>
          </cell>
          <cell r="H17">
            <v>18.36</v>
          </cell>
          <cell r="J17">
            <v>35.28</v>
          </cell>
          <cell r="K17">
            <v>0</v>
          </cell>
        </row>
        <row r="18">
          <cell r="B18">
            <v>27.537500000000005</v>
          </cell>
          <cell r="C18">
            <v>34.299999999999997</v>
          </cell>
          <cell r="D18">
            <v>22.6</v>
          </cell>
          <cell r="E18">
            <v>75.125</v>
          </cell>
          <cell r="F18">
            <v>97</v>
          </cell>
          <cell r="G18">
            <v>45</v>
          </cell>
          <cell r="H18">
            <v>17.28</v>
          </cell>
          <cell r="J18">
            <v>34.92</v>
          </cell>
          <cell r="K18">
            <v>0</v>
          </cell>
        </row>
        <row r="19">
          <cell r="B19">
            <v>28.379166666666674</v>
          </cell>
          <cell r="C19">
            <v>34.1</v>
          </cell>
          <cell r="D19">
            <v>22.9</v>
          </cell>
          <cell r="E19">
            <v>68.041666666666671</v>
          </cell>
          <cell r="F19">
            <v>90</v>
          </cell>
          <cell r="G19">
            <v>46</v>
          </cell>
          <cell r="H19">
            <v>20.52</v>
          </cell>
          <cell r="J19">
            <v>38.880000000000003</v>
          </cell>
          <cell r="K19">
            <v>0</v>
          </cell>
        </row>
        <row r="20">
          <cell r="B20">
            <v>27.891666666666666</v>
          </cell>
          <cell r="C20">
            <v>35.6</v>
          </cell>
          <cell r="D20">
            <v>22.9</v>
          </cell>
          <cell r="E20">
            <v>73.5</v>
          </cell>
          <cell r="F20">
            <v>98</v>
          </cell>
          <cell r="G20">
            <v>43</v>
          </cell>
          <cell r="H20">
            <v>20.52</v>
          </cell>
          <cell r="J20">
            <v>39.6</v>
          </cell>
          <cell r="K20">
            <v>1.2</v>
          </cell>
        </row>
        <row r="21">
          <cell r="B21">
            <v>29.387499999999992</v>
          </cell>
          <cell r="C21">
            <v>35.299999999999997</v>
          </cell>
          <cell r="D21">
            <v>25.8</v>
          </cell>
          <cell r="E21">
            <v>63.625</v>
          </cell>
          <cell r="F21">
            <v>77</v>
          </cell>
          <cell r="G21">
            <v>44</v>
          </cell>
          <cell r="H21">
            <v>17.28</v>
          </cell>
          <cell r="J21">
            <v>41.04</v>
          </cell>
          <cell r="K21">
            <v>0</v>
          </cell>
        </row>
        <row r="22">
          <cell r="B22">
            <v>29.579166666666662</v>
          </cell>
          <cell r="C22">
            <v>35.4</v>
          </cell>
          <cell r="D22">
            <v>25.7</v>
          </cell>
          <cell r="E22">
            <v>61.041666666666664</v>
          </cell>
          <cell r="F22">
            <v>78</v>
          </cell>
          <cell r="G22">
            <v>42</v>
          </cell>
          <cell r="H22">
            <v>19.440000000000001</v>
          </cell>
          <cell r="J22">
            <v>46.080000000000005</v>
          </cell>
          <cell r="K22">
            <v>0.4</v>
          </cell>
        </row>
        <row r="23">
          <cell r="B23">
            <v>29.804166666666671</v>
          </cell>
          <cell r="C23">
            <v>35.5</v>
          </cell>
          <cell r="D23">
            <v>27.2</v>
          </cell>
          <cell r="E23">
            <v>58.958333333333336</v>
          </cell>
          <cell r="F23">
            <v>81</v>
          </cell>
          <cell r="G23">
            <v>40</v>
          </cell>
          <cell r="H23">
            <v>18.36</v>
          </cell>
          <cell r="J23">
            <v>45</v>
          </cell>
          <cell r="K23">
            <v>3.4</v>
          </cell>
        </row>
        <row r="24">
          <cell r="B24">
            <v>25.299999999999997</v>
          </cell>
          <cell r="C24">
            <v>31.2</v>
          </cell>
          <cell r="D24">
            <v>22.4</v>
          </cell>
          <cell r="E24">
            <v>83.791666666666671</v>
          </cell>
          <cell r="F24">
            <v>98</v>
          </cell>
          <cell r="G24">
            <v>65</v>
          </cell>
          <cell r="H24">
            <v>25.56</v>
          </cell>
          <cell r="J24">
            <v>50.4</v>
          </cell>
          <cell r="K24">
            <v>32.799999999999997</v>
          </cell>
        </row>
        <row r="25">
          <cell r="B25">
            <v>25.079166666666666</v>
          </cell>
          <cell r="C25">
            <v>31.2</v>
          </cell>
          <cell r="D25">
            <v>21.8</v>
          </cell>
          <cell r="E25">
            <v>83.916666666666671</v>
          </cell>
          <cell r="F25">
            <v>97</v>
          </cell>
          <cell r="G25">
            <v>62</v>
          </cell>
          <cell r="H25">
            <v>14.76</v>
          </cell>
          <cell r="J25">
            <v>38.519999999999996</v>
          </cell>
          <cell r="K25">
            <v>5.2</v>
          </cell>
        </row>
        <row r="26">
          <cell r="B26">
            <v>23.416666666666671</v>
          </cell>
          <cell r="C26">
            <v>28.6</v>
          </cell>
          <cell r="D26">
            <v>20.7</v>
          </cell>
          <cell r="E26">
            <v>87.75</v>
          </cell>
          <cell r="F26">
            <v>98</v>
          </cell>
          <cell r="G26">
            <v>67</v>
          </cell>
          <cell r="H26">
            <v>13.32</v>
          </cell>
          <cell r="J26">
            <v>30.6</v>
          </cell>
          <cell r="K26">
            <v>0.8</v>
          </cell>
        </row>
        <row r="27">
          <cell r="B27">
            <v>22.962500000000002</v>
          </cell>
          <cell r="C27">
            <v>29.5</v>
          </cell>
          <cell r="D27">
            <v>19.2</v>
          </cell>
          <cell r="E27">
            <v>86.333333333333329</v>
          </cell>
          <cell r="F27">
            <v>99</v>
          </cell>
          <cell r="G27">
            <v>58</v>
          </cell>
          <cell r="H27">
            <v>17.28</v>
          </cell>
          <cell r="J27">
            <v>32.04</v>
          </cell>
          <cell r="K27">
            <v>0</v>
          </cell>
        </row>
        <row r="28">
          <cell r="B28">
            <v>22.954166666666666</v>
          </cell>
          <cell r="C28">
            <v>30.4</v>
          </cell>
          <cell r="D28">
            <v>19</v>
          </cell>
          <cell r="E28">
            <v>79.791666666666671</v>
          </cell>
          <cell r="F28">
            <v>99</v>
          </cell>
          <cell r="G28">
            <v>46</v>
          </cell>
          <cell r="H28">
            <v>18</v>
          </cell>
          <cell r="J28">
            <v>32.76</v>
          </cell>
          <cell r="K28">
            <v>0</v>
          </cell>
        </row>
        <row r="29">
          <cell r="B29">
            <v>23.483333333333331</v>
          </cell>
          <cell r="C29">
            <v>30.4</v>
          </cell>
          <cell r="D29">
            <v>17.8</v>
          </cell>
          <cell r="E29">
            <v>68.25</v>
          </cell>
          <cell r="F29">
            <v>93</v>
          </cell>
          <cell r="G29">
            <v>33</v>
          </cell>
          <cell r="H29">
            <v>15.120000000000001</v>
          </cell>
          <cell r="J29">
            <v>30.6</v>
          </cell>
          <cell r="K29">
            <v>0</v>
          </cell>
        </row>
        <row r="30">
          <cell r="B30">
            <v>22.204166666666666</v>
          </cell>
          <cell r="C30">
            <v>30.9</v>
          </cell>
          <cell r="D30">
            <v>16.899999999999999</v>
          </cell>
          <cell r="E30">
            <v>67.75</v>
          </cell>
          <cell r="F30">
            <v>92</v>
          </cell>
          <cell r="G30">
            <v>35</v>
          </cell>
          <cell r="H30">
            <v>18</v>
          </cell>
          <cell r="J30">
            <v>36</v>
          </cell>
          <cell r="K30">
            <v>0</v>
          </cell>
        </row>
        <row r="31">
          <cell r="B31">
            <v>22.660869565217393</v>
          </cell>
          <cell r="C31">
            <v>30.7</v>
          </cell>
          <cell r="D31">
            <v>17</v>
          </cell>
          <cell r="E31">
            <v>60.913043478260867</v>
          </cell>
          <cell r="F31">
            <v>80</v>
          </cell>
          <cell r="G31">
            <v>29</v>
          </cell>
          <cell r="H31">
            <v>15.48</v>
          </cell>
          <cell r="J31">
            <v>28.08</v>
          </cell>
          <cell r="K31">
            <v>0</v>
          </cell>
        </row>
        <row r="32">
          <cell r="B32">
            <v>24.847826086956527</v>
          </cell>
          <cell r="C32">
            <v>31.9</v>
          </cell>
          <cell r="D32">
            <v>19</v>
          </cell>
          <cell r="E32">
            <v>54.217391304347828</v>
          </cell>
          <cell r="F32">
            <v>79</v>
          </cell>
          <cell r="G32">
            <v>25</v>
          </cell>
          <cell r="H32">
            <v>12.96</v>
          </cell>
          <cell r="J32">
            <v>28.8</v>
          </cell>
          <cell r="K32">
            <v>0</v>
          </cell>
        </row>
        <row r="33">
          <cell r="B33">
            <v>27.191666666666666</v>
          </cell>
          <cell r="C33">
            <v>34.299999999999997</v>
          </cell>
          <cell r="D33">
            <v>21.3</v>
          </cell>
          <cell r="E33">
            <v>46.166666666666664</v>
          </cell>
          <cell r="F33">
            <v>67</v>
          </cell>
          <cell r="G33">
            <v>25</v>
          </cell>
          <cell r="H33">
            <v>14.4</v>
          </cell>
          <cell r="J33">
            <v>30.6</v>
          </cell>
          <cell r="K33">
            <v>0</v>
          </cell>
        </row>
        <row r="34">
          <cell r="B34">
            <v>27.245833333333334</v>
          </cell>
          <cell r="C34">
            <v>34.5</v>
          </cell>
          <cell r="D34">
            <v>22.7</v>
          </cell>
          <cell r="E34">
            <v>49.291666666666664</v>
          </cell>
          <cell r="F34">
            <v>61</v>
          </cell>
          <cell r="G34">
            <v>34</v>
          </cell>
          <cell r="H34">
            <v>21.240000000000002</v>
          </cell>
          <cell r="J34">
            <v>53.64</v>
          </cell>
          <cell r="K34">
            <v>0</v>
          </cell>
        </row>
        <row r="35">
          <cell r="B35">
            <v>26.333333333333332</v>
          </cell>
          <cell r="C35">
            <v>34.1</v>
          </cell>
          <cell r="D35">
            <v>21.2</v>
          </cell>
          <cell r="E35">
            <v>60.541666666666664</v>
          </cell>
          <cell r="F35">
            <v>91</v>
          </cell>
          <cell r="G35">
            <v>38</v>
          </cell>
          <cell r="H35">
            <v>26.64</v>
          </cell>
          <cell r="J35">
            <v>53.28</v>
          </cell>
          <cell r="K35">
            <v>1.8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24.533333333333331</v>
          </cell>
          <cell r="C5">
            <v>31.5</v>
          </cell>
          <cell r="D5">
            <v>22.1</v>
          </cell>
          <cell r="E5">
            <v>88.958333333333329</v>
          </cell>
          <cell r="F5">
            <v>100</v>
          </cell>
          <cell r="G5">
            <v>49</v>
          </cell>
          <cell r="H5">
            <v>13.32</v>
          </cell>
          <cell r="J5">
            <v>26.64</v>
          </cell>
          <cell r="K5">
            <v>16.599999999999998</v>
          </cell>
        </row>
        <row r="6">
          <cell r="B6">
            <v>24.417391304347824</v>
          </cell>
          <cell r="C6">
            <v>30.4</v>
          </cell>
          <cell r="D6">
            <v>21.9</v>
          </cell>
          <cell r="E6">
            <v>89.826086956521735</v>
          </cell>
          <cell r="F6">
            <v>100</v>
          </cell>
          <cell r="G6">
            <v>62</v>
          </cell>
          <cell r="H6">
            <v>16.559999999999999</v>
          </cell>
          <cell r="J6">
            <v>32.04</v>
          </cell>
          <cell r="K6">
            <v>14.8</v>
          </cell>
        </row>
        <row r="7">
          <cell r="B7">
            <v>24.975000000000005</v>
          </cell>
          <cell r="C7">
            <v>32.299999999999997</v>
          </cell>
          <cell r="D7">
            <v>21.6</v>
          </cell>
          <cell r="E7">
            <v>88.75</v>
          </cell>
          <cell r="F7">
            <v>100</v>
          </cell>
          <cell r="G7">
            <v>55</v>
          </cell>
          <cell r="H7">
            <v>10.8</v>
          </cell>
          <cell r="J7">
            <v>20.88</v>
          </cell>
          <cell r="K7">
            <v>0.4</v>
          </cell>
        </row>
        <row r="8">
          <cell r="B8">
            <v>25.250000000000004</v>
          </cell>
          <cell r="C8">
            <v>32.700000000000003</v>
          </cell>
          <cell r="D8">
            <v>21.7</v>
          </cell>
          <cell r="E8">
            <v>84.208333333333329</v>
          </cell>
          <cell r="F8">
            <v>100</v>
          </cell>
          <cell r="G8">
            <v>56</v>
          </cell>
          <cell r="H8">
            <v>14.76</v>
          </cell>
          <cell r="J8">
            <v>34.200000000000003</v>
          </cell>
          <cell r="K8">
            <v>0</v>
          </cell>
        </row>
        <row r="9">
          <cell r="B9">
            <v>26.516666666666666</v>
          </cell>
          <cell r="C9">
            <v>33.799999999999997</v>
          </cell>
          <cell r="D9">
            <v>20.100000000000001</v>
          </cell>
          <cell r="E9">
            <v>76.791666666666671</v>
          </cell>
          <cell r="F9">
            <v>99</v>
          </cell>
          <cell r="G9">
            <v>47</v>
          </cell>
          <cell r="H9">
            <v>11.16</v>
          </cell>
          <cell r="J9">
            <v>31.319999999999997</v>
          </cell>
          <cell r="K9">
            <v>0</v>
          </cell>
        </row>
        <row r="10">
          <cell r="B10">
            <v>27.491666666666664</v>
          </cell>
          <cell r="C10">
            <v>34.6</v>
          </cell>
          <cell r="D10">
            <v>21.3</v>
          </cell>
          <cell r="E10">
            <v>73.166666666666671</v>
          </cell>
          <cell r="F10">
            <v>99</v>
          </cell>
          <cell r="G10">
            <v>42</v>
          </cell>
          <cell r="H10">
            <v>14.4</v>
          </cell>
          <cell r="J10">
            <v>24.48</v>
          </cell>
          <cell r="K10">
            <v>0</v>
          </cell>
        </row>
        <row r="11">
          <cell r="B11">
            <v>27.754166666666674</v>
          </cell>
          <cell r="C11">
            <v>35.200000000000003</v>
          </cell>
          <cell r="D11">
            <v>21.8</v>
          </cell>
          <cell r="E11">
            <v>74.208333333333329</v>
          </cell>
          <cell r="F11">
            <v>97</v>
          </cell>
          <cell r="G11">
            <v>44</v>
          </cell>
          <cell r="H11">
            <v>12.24</v>
          </cell>
          <cell r="J11">
            <v>34.56</v>
          </cell>
          <cell r="K11">
            <v>0</v>
          </cell>
        </row>
        <row r="12">
          <cell r="B12">
            <v>27.937499999999996</v>
          </cell>
          <cell r="C12">
            <v>35.200000000000003</v>
          </cell>
          <cell r="D12">
            <v>21.9</v>
          </cell>
          <cell r="E12">
            <v>72.25</v>
          </cell>
          <cell r="F12">
            <v>97</v>
          </cell>
          <cell r="G12">
            <v>46</v>
          </cell>
          <cell r="H12">
            <v>19.8</v>
          </cell>
          <cell r="J12">
            <v>32.4</v>
          </cell>
          <cell r="K12">
            <v>0</v>
          </cell>
        </row>
        <row r="13">
          <cell r="B13">
            <v>27.312499999999996</v>
          </cell>
          <cell r="C13">
            <v>34.5</v>
          </cell>
          <cell r="D13">
            <v>21.2</v>
          </cell>
          <cell r="E13">
            <v>72.708333333333329</v>
          </cell>
          <cell r="F13">
            <v>99</v>
          </cell>
          <cell r="G13">
            <v>46</v>
          </cell>
          <cell r="H13">
            <v>23.400000000000002</v>
          </cell>
          <cell r="J13">
            <v>54.36</v>
          </cell>
          <cell r="K13">
            <v>11.2</v>
          </cell>
        </row>
        <row r="14">
          <cell r="B14">
            <v>26.295833333333331</v>
          </cell>
          <cell r="C14">
            <v>33.6</v>
          </cell>
          <cell r="D14">
            <v>21</v>
          </cell>
          <cell r="E14">
            <v>79.791666666666671</v>
          </cell>
          <cell r="F14">
            <v>98</v>
          </cell>
          <cell r="G14">
            <v>50</v>
          </cell>
          <cell r="H14">
            <v>23.400000000000002</v>
          </cell>
          <cell r="J14">
            <v>42.12</v>
          </cell>
          <cell r="K14">
            <v>0</v>
          </cell>
        </row>
        <row r="15">
          <cell r="B15">
            <v>25.637499999999999</v>
          </cell>
          <cell r="C15">
            <v>30.1</v>
          </cell>
          <cell r="D15">
            <v>22.4</v>
          </cell>
          <cell r="E15">
            <v>82.125</v>
          </cell>
          <cell r="F15">
            <v>96</v>
          </cell>
          <cell r="G15">
            <v>62</v>
          </cell>
          <cell r="H15">
            <v>18.36</v>
          </cell>
          <cell r="J15">
            <v>36</v>
          </cell>
          <cell r="K15">
            <v>1.4</v>
          </cell>
        </row>
        <row r="16">
          <cell r="B16">
            <v>23.825000000000003</v>
          </cell>
          <cell r="C16">
            <v>28</v>
          </cell>
          <cell r="D16">
            <v>21.9</v>
          </cell>
          <cell r="E16">
            <v>94.916666666666671</v>
          </cell>
          <cell r="F16">
            <v>100</v>
          </cell>
          <cell r="G16">
            <v>73</v>
          </cell>
          <cell r="H16">
            <v>16.2</v>
          </cell>
          <cell r="J16">
            <v>25.56</v>
          </cell>
          <cell r="K16">
            <v>5.0000000000000009</v>
          </cell>
        </row>
        <row r="17">
          <cell r="B17">
            <v>24.975000000000005</v>
          </cell>
          <cell r="C17">
            <v>32.4</v>
          </cell>
          <cell r="D17">
            <v>22.7</v>
          </cell>
          <cell r="E17">
            <v>90.833333333333329</v>
          </cell>
          <cell r="F17">
            <v>100</v>
          </cell>
          <cell r="G17">
            <v>55</v>
          </cell>
          <cell r="H17">
            <v>15.840000000000002</v>
          </cell>
          <cell r="J17">
            <v>26.28</v>
          </cell>
          <cell r="K17">
            <v>5.6000000000000005</v>
          </cell>
        </row>
        <row r="18">
          <cell r="B18">
            <v>26.25</v>
          </cell>
          <cell r="C18">
            <v>32.700000000000003</v>
          </cell>
          <cell r="D18">
            <v>22</v>
          </cell>
          <cell r="E18">
            <v>82.625</v>
          </cell>
          <cell r="F18">
            <v>100</v>
          </cell>
          <cell r="G18">
            <v>53</v>
          </cell>
          <cell r="H18">
            <v>17.64</v>
          </cell>
          <cell r="J18">
            <v>38.519999999999996</v>
          </cell>
          <cell r="K18">
            <v>4.4000000000000004</v>
          </cell>
        </row>
        <row r="19">
          <cell r="B19">
            <v>24.295833333333331</v>
          </cell>
          <cell r="C19">
            <v>29.6</v>
          </cell>
          <cell r="D19">
            <v>21</v>
          </cell>
          <cell r="E19">
            <v>90.083333333333329</v>
          </cell>
          <cell r="F19">
            <v>100</v>
          </cell>
          <cell r="G19">
            <v>71</v>
          </cell>
          <cell r="H19">
            <v>15.48</v>
          </cell>
          <cell r="J19">
            <v>37.440000000000005</v>
          </cell>
          <cell r="K19">
            <v>48.20000000000001</v>
          </cell>
        </row>
        <row r="20">
          <cell r="B20">
            <v>25.870833333333334</v>
          </cell>
          <cell r="C20">
            <v>32</v>
          </cell>
          <cell r="D20">
            <v>21.8</v>
          </cell>
          <cell r="E20">
            <v>82.75</v>
          </cell>
          <cell r="F20">
            <v>98</v>
          </cell>
          <cell r="G20">
            <v>56</v>
          </cell>
          <cell r="H20">
            <v>20.52</v>
          </cell>
          <cell r="J20">
            <v>35.64</v>
          </cell>
          <cell r="K20">
            <v>2.2000000000000002</v>
          </cell>
        </row>
        <row r="21">
          <cell r="B21">
            <v>26.299999999999997</v>
          </cell>
          <cell r="C21">
            <v>31.3</v>
          </cell>
          <cell r="D21">
            <v>21.5</v>
          </cell>
          <cell r="E21">
            <v>81.291666666666671</v>
          </cell>
          <cell r="F21">
            <v>99</v>
          </cell>
          <cell r="G21">
            <v>58</v>
          </cell>
          <cell r="H21">
            <v>17.28</v>
          </cell>
          <cell r="J21">
            <v>28.8</v>
          </cell>
          <cell r="K21">
            <v>0</v>
          </cell>
        </row>
        <row r="22">
          <cell r="B22">
            <v>27.450000000000006</v>
          </cell>
          <cell r="C22">
            <v>34</v>
          </cell>
          <cell r="D22">
            <v>21.8</v>
          </cell>
          <cell r="E22">
            <v>77.75</v>
          </cell>
          <cell r="F22">
            <v>99</v>
          </cell>
          <cell r="G22">
            <v>48</v>
          </cell>
          <cell r="H22">
            <v>15.48</v>
          </cell>
          <cell r="J22">
            <v>33.119999999999997</v>
          </cell>
          <cell r="K22">
            <v>0</v>
          </cell>
        </row>
        <row r="23">
          <cell r="B23">
            <v>26.445833333333336</v>
          </cell>
          <cell r="C23">
            <v>34.1</v>
          </cell>
          <cell r="D23">
            <v>21.9</v>
          </cell>
          <cell r="E23">
            <v>78.083333333333329</v>
          </cell>
          <cell r="F23">
            <v>97</v>
          </cell>
          <cell r="G23">
            <v>48</v>
          </cell>
          <cell r="H23">
            <v>18.36</v>
          </cell>
          <cell r="J23">
            <v>53.64</v>
          </cell>
          <cell r="K23">
            <v>5.2</v>
          </cell>
        </row>
        <row r="24">
          <cell r="B24">
            <v>26.487499999999997</v>
          </cell>
          <cell r="C24">
            <v>32.4</v>
          </cell>
          <cell r="D24">
            <v>21.9</v>
          </cell>
          <cell r="E24">
            <v>79.083333333333329</v>
          </cell>
          <cell r="F24">
            <v>96</v>
          </cell>
          <cell r="G24">
            <v>58</v>
          </cell>
          <cell r="H24">
            <v>16.559999999999999</v>
          </cell>
          <cell r="J24">
            <v>35.28</v>
          </cell>
          <cell r="K24">
            <v>0</v>
          </cell>
        </row>
        <row r="25">
          <cell r="B25">
            <v>24.783333333333335</v>
          </cell>
          <cell r="C25">
            <v>29.6</v>
          </cell>
          <cell r="D25">
            <v>21.6</v>
          </cell>
          <cell r="E25">
            <v>88.916666666666671</v>
          </cell>
          <cell r="F25">
            <v>100</v>
          </cell>
          <cell r="G25">
            <v>68</v>
          </cell>
          <cell r="H25">
            <v>18.36</v>
          </cell>
          <cell r="J25">
            <v>34.56</v>
          </cell>
          <cell r="K25">
            <v>44.20000000000001</v>
          </cell>
        </row>
        <row r="26">
          <cell r="B26">
            <v>23.741666666666671</v>
          </cell>
          <cell r="C26">
            <v>29.6</v>
          </cell>
          <cell r="D26">
            <v>20.9</v>
          </cell>
          <cell r="E26">
            <v>93.708333333333329</v>
          </cell>
          <cell r="F26">
            <v>100</v>
          </cell>
          <cell r="G26">
            <v>71</v>
          </cell>
          <cell r="H26">
            <v>17.28</v>
          </cell>
          <cell r="J26">
            <v>54.36</v>
          </cell>
          <cell r="K26">
            <v>71.8</v>
          </cell>
        </row>
        <row r="27">
          <cell r="B27">
            <v>23.512500000000003</v>
          </cell>
          <cell r="C27">
            <v>29.4</v>
          </cell>
          <cell r="D27">
            <v>20</v>
          </cell>
          <cell r="E27">
            <v>89.291666666666671</v>
          </cell>
          <cell r="F27">
            <v>100</v>
          </cell>
          <cell r="G27">
            <v>62</v>
          </cell>
          <cell r="H27">
            <v>12.6</v>
          </cell>
          <cell r="J27">
            <v>23.040000000000003</v>
          </cell>
          <cell r="K27">
            <v>0.4</v>
          </cell>
        </row>
        <row r="28">
          <cell r="B28">
            <v>24.962499999999995</v>
          </cell>
          <cell r="C28">
            <v>31</v>
          </cell>
          <cell r="D28">
            <v>21.4</v>
          </cell>
          <cell r="E28">
            <v>83.208333333333329</v>
          </cell>
          <cell r="F28">
            <v>100</v>
          </cell>
          <cell r="G28">
            <v>52</v>
          </cell>
          <cell r="H28">
            <v>16.559999999999999</v>
          </cell>
          <cell r="J28">
            <v>25.56</v>
          </cell>
          <cell r="K28">
            <v>0</v>
          </cell>
        </row>
        <row r="29">
          <cell r="B29">
            <v>23.145833333333339</v>
          </cell>
          <cell r="C29">
            <v>31</v>
          </cell>
          <cell r="D29">
            <v>17.2</v>
          </cell>
          <cell r="E29">
            <v>79.375</v>
          </cell>
          <cell r="F29">
            <v>100</v>
          </cell>
          <cell r="G29">
            <v>43</v>
          </cell>
          <cell r="H29">
            <v>15.48</v>
          </cell>
          <cell r="J29">
            <v>40.680000000000007</v>
          </cell>
          <cell r="K29">
            <v>0.2</v>
          </cell>
        </row>
        <row r="30">
          <cell r="B30">
            <v>22.74166666666666</v>
          </cell>
          <cell r="C30">
            <v>30.5</v>
          </cell>
          <cell r="D30">
            <v>17.100000000000001</v>
          </cell>
          <cell r="E30">
            <v>75.208333333333329</v>
          </cell>
          <cell r="F30">
            <v>100</v>
          </cell>
          <cell r="G30">
            <v>38</v>
          </cell>
          <cell r="H30">
            <v>20.52</v>
          </cell>
          <cell r="J30">
            <v>35.28</v>
          </cell>
          <cell r="K30">
            <v>0</v>
          </cell>
        </row>
        <row r="31">
          <cell r="B31">
            <v>22.945833333333329</v>
          </cell>
          <cell r="C31">
            <v>31.5</v>
          </cell>
          <cell r="D31">
            <v>15.8</v>
          </cell>
          <cell r="E31">
            <v>72.166666666666671</v>
          </cell>
          <cell r="F31">
            <v>99</v>
          </cell>
          <cell r="G31">
            <v>35</v>
          </cell>
          <cell r="H31">
            <v>15.840000000000002</v>
          </cell>
          <cell r="J31">
            <v>25.92</v>
          </cell>
          <cell r="K31">
            <v>0</v>
          </cell>
        </row>
        <row r="32">
          <cell r="B32">
            <v>24.299999999999997</v>
          </cell>
          <cell r="C32">
            <v>32.700000000000003</v>
          </cell>
          <cell r="D32">
            <v>17.3</v>
          </cell>
          <cell r="E32">
            <v>68.416666666666671</v>
          </cell>
          <cell r="F32">
            <v>99</v>
          </cell>
          <cell r="G32">
            <v>30</v>
          </cell>
          <cell r="H32">
            <v>12.96</v>
          </cell>
          <cell r="J32">
            <v>29.52</v>
          </cell>
          <cell r="K32">
            <v>0</v>
          </cell>
        </row>
        <row r="33">
          <cell r="B33">
            <v>25.304166666666671</v>
          </cell>
          <cell r="C33">
            <v>33.700000000000003</v>
          </cell>
          <cell r="D33">
            <v>17.3</v>
          </cell>
          <cell r="E33">
            <v>57.583333333333336</v>
          </cell>
          <cell r="F33">
            <v>87</v>
          </cell>
          <cell r="G33">
            <v>32</v>
          </cell>
          <cell r="H33">
            <v>14.04</v>
          </cell>
          <cell r="J33">
            <v>29.880000000000003</v>
          </cell>
          <cell r="K33">
            <v>0</v>
          </cell>
        </row>
        <row r="34">
          <cell r="B34">
            <v>24.954166666666666</v>
          </cell>
          <cell r="C34">
            <v>33.299999999999997</v>
          </cell>
          <cell r="D34">
            <v>20.399999999999999</v>
          </cell>
          <cell r="E34">
            <v>77.5</v>
          </cell>
          <cell r="F34">
            <v>97</v>
          </cell>
          <cell r="G34">
            <v>51</v>
          </cell>
          <cell r="H34">
            <v>22.68</v>
          </cell>
          <cell r="J34">
            <v>42.12</v>
          </cell>
          <cell r="K34">
            <v>0</v>
          </cell>
        </row>
        <row r="35">
          <cell r="B35">
            <v>24.070833333333336</v>
          </cell>
          <cell r="C35">
            <v>32.9</v>
          </cell>
          <cell r="D35">
            <v>18.399999999999999</v>
          </cell>
          <cell r="E35">
            <v>75.125</v>
          </cell>
          <cell r="F35">
            <v>97</v>
          </cell>
          <cell r="G35">
            <v>46</v>
          </cell>
          <cell r="H35">
            <v>24.12</v>
          </cell>
          <cell r="J35">
            <v>41.4</v>
          </cell>
          <cell r="K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27.391666666666669</v>
          </cell>
          <cell r="C5">
            <v>32.9</v>
          </cell>
          <cell r="D5">
            <v>22.6</v>
          </cell>
          <cell r="E5">
            <v>61.833333333333336</v>
          </cell>
          <cell r="F5">
            <v>100</v>
          </cell>
          <cell r="G5">
            <v>41</v>
          </cell>
          <cell r="H5">
            <v>17.28</v>
          </cell>
          <cell r="J5">
            <v>27.720000000000002</v>
          </cell>
          <cell r="K5">
            <v>0</v>
          </cell>
        </row>
        <row r="6">
          <cell r="B6">
            <v>26.599999999999998</v>
          </cell>
          <cell r="C6">
            <v>34.200000000000003</v>
          </cell>
          <cell r="D6">
            <v>22.2</v>
          </cell>
          <cell r="E6">
            <v>62.611111111111114</v>
          </cell>
          <cell r="F6">
            <v>99</v>
          </cell>
          <cell r="G6">
            <v>39</v>
          </cell>
          <cell r="H6">
            <v>21.6</v>
          </cell>
          <cell r="J6">
            <v>39.96</v>
          </cell>
          <cell r="K6">
            <v>36.400000000000006</v>
          </cell>
        </row>
        <row r="7">
          <cell r="B7">
            <v>27.958333333333332</v>
          </cell>
          <cell r="C7">
            <v>35</v>
          </cell>
          <cell r="D7">
            <v>23.7</v>
          </cell>
          <cell r="E7">
            <v>54.769230769230766</v>
          </cell>
          <cell r="F7">
            <v>82</v>
          </cell>
          <cell r="G7">
            <v>32</v>
          </cell>
          <cell r="H7">
            <v>18</v>
          </cell>
          <cell r="J7">
            <v>29.52</v>
          </cell>
          <cell r="K7">
            <v>0</v>
          </cell>
        </row>
        <row r="8">
          <cell r="B8">
            <v>28.5625</v>
          </cell>
          <cell r="C8">
            <v>33.799999999999997</v>
          </cell>
          <cell r="D8">
            <v>23.7</v>
          </cell>
          <cell r="E8">
            <v>63.083333333333336</v>
          </cell>
          <cell r="F8">
            <v>92</v>
          </cell>
          <cell r="G8">
            <v>37</v>
          </cell>
          <cell r="H8">
            <v>24.48</v>
          </cell>
          <cell r="J8">
            <v>38.880000000000003</v>
          </cell>
          <cell r="K8">
            <v>0</v>
          </cell>
        </row>
        <row r="9">
          <cell r="B9">
            <v>27.575000000000006</v>
          </cell>
          <cell r="C9">
            <v>34.200000000000003</v>
          </cell>
          <cell r="D9">
            <v>23.1</v>
          </cell>
          <cell r="E9">
            <v>66.458333333333329</v>
          </cell>
          <cell r="F9">
            <v>100</v>
          </cell>
          <cell r="G9">
            <v>40</v>
          </cell>
          <cell r="H9">
            <v>21.96</v>
          </cell>
          <cell r="J9">
            <v>43.2</v>
          </cell>
          <cell r="K9">
            <v>8.6</v>
          </cell>
        </row>
        <row r="10">
          <cell r="B10">
            <v>28.712500000000002</v>
          </cell>
          <cell r="C10">
            <v>34.9</v>
          </cell>
          <cell r="D10">
            <v>23.7</v>
          </cell>
          <cell r="E10">
            <v>61.375</v>
          </cell>
          <cell r="F10">
            <v>100</v>
          </cell>
          <cell r="G10">
            <v>34</v>
          </cell>
          <cell r="H10">
            <v>14.76</v>
          </cell>
          <cell r="J10">
            <v>26.28</v>
          </cell>
          <cell r="K10">
            <v>0</v>
          </cell>
        </row>
        <row r="11">
          <cell r="B11">
            <v>29.795833333333331</v>
          </cell>
          <cell r="C11">
            <v>35.799999999999997</v>
          </cell>
          <cell r="D11">
            <v>24.5</v>
          </cell>
          <cell r="E11">
            <v>53.75</v>
          </cell>
          <cell r="F11">
            <v>78</v>
          </cell>
          <cell r="G11">
            <v>30</v>
          </cell>
          <cell r="H11">
            <v>17.28</v>
          </cell>
          <cell r="J11">
            <v>42.480000000000004</v>
          </cell>
          <cell r="K11">
            <v>0</v>
          </cell>
        </row>
        <row r="12">
          <cell r="B12">
            <v>30.070833333333336</v>
          </cell>
          <cell r="C12">
            <v>37.799999999999997</v>
          </cell>
          <cell r="D12">
            <v>23.8</v>
          </cell>
          <cell r="E12">
            <v>57.739130434782609</v>
          </cell>
          <cell r="F12">
            <v>100</v>
          </cell>
          <cell r="G12">
            <v>29</v>
          </cell>
          <cell r="H12">
            <v>12.96</v>
          </cell>
          <cell r="J12">
            <v>30.6</v>
          </cell>
          <cell r="K12">
            <v>0</v>
          </cell>
        </row>
        <row r="13">
          <cell r="B13">
            <v>30.029166666666658</v>
          </cell>
          <cell r="C13">
            <v>36.4</v>
          </cell>
          <cell r="D13">
            <v>24.2</v>
          </cell>
          <cell r="E13">
            <v>58.25</v>
          </cell>
          <cell r="F13">
            <v>78</v>
          </cell>
          <cell r="G13">
            <v>37</v>
          </cell>
          <cell r="H13">
            <v>14.76</v>
          </cell>
          <cell r="J13">
            <v>52.56</v>
          </cell>
          <cell r="K13">
            <v>1.8</v>
          </cell>
        </row>
        <row r="14">
          <cell r="B14">
            <v>28.316666666666674</v>
          </cell>
          <cell r="C14">
            <v>35.1</v>
          </cell>
          <cell r="D14">
            <v>22</v>
          </cell>
          <cell r="E14">
            <v>60.5</v>
          </cell>
          <cell r="F14">
            <v>100</v>
          </cell>
          <cell r="G14">
            <v>32</v>
          </cell>
          <cell r="H14">
            <v>38.159999999999997</v>
          </cell>
          <cell r="J14">
            <v>63.360000000000007</v>
          </cell>
          <cell r="K14">
            <v>0.4</v>
          </cell>
        </row>
        <row r="15">
          <cell r="B15">
            <v>27.67916666666666</v>
          </cell>
          <cell r="C15">
            <v>34.299999999999997</v>
          </cell>
          <cell r="D15">
            <v>24.2</v>
          </cell>
          <cell r="E15">
            <v>70.708333333333329</v>
          </cell>
          <cell r="F15">
            <v>100</v>
          </cell>
          <cell r="G15">
            <v>44</v>
          </cell>
          <cell r="H15">
            <v>16.559999999999999</v>
          </cell>
          <cell r="J15">
            <v>45</v>
          </cell>
          <cell r="K15">
            <v>0.8</v>
          </cell>
        </row>
        <row r="16">
          <cell r="B16">
            <v>26.625</v>
          </cell>
          <cell r="C16">
            <v>33.5</v>
          </cell>
          <cell r="D16">
            <v>21.7</v>
          </cell>
          <cell r="E16">
            <v>76.833333333333329</v>
          </cell>
          <cell r="F16">
            <v>100</v>
          </cell>
          <cell r="G16">
            <v>47</v>
          </cell>
          <cell r="H16">
            <v>18</v>
          </cell>
          <cell r="J16">
            <v>39.24</v>
          </cell>
          <cell r="K16">
            <v>85</v>
          </cell>
        </row>
        <row r="17">
          <cell r="B17">
            <v>25.866666666666664</v>
          </cell>
          <cell r="C17">
            <v>31.5</v>
          </cell>
          <cell r="D17">
            <v>21.7</v>
          </cell>
          <cell r="E17">
            <v>68.181818181818187</v>
          </cell>
          <cell r="F17">
            <v>81</v>
          </cell>
          <cell r="G17">
            <v>56</v>
          </cell>
          <cell r="H17">
            <v>14.04</v>
          </cell>
          <cell r="J17">
            <v>27</v>
          </cell>
          <cell r="K17">
            <v>9.6</v>
          </cell>
        </row>
        <row r="18">
          <cell r="B18">
            <v>26.229166666666668</v>
          </cell>
          <cell r="C18">
            <v>33.6</v>
          </cell>
          <cell r="D18">
            <v>22.4</v>
          </cell>
          <cell r="E18">
            <v>73.333333333333329</v>
          </cell>
          <cell r="F18">
            <v>100</v>
          </cell>
          <cell r="G18">
            <v>48</v>
          </cell>
          <cell r="H18">
            <v>19.8</v>
          </cell>
          <cell r="J18">
            <v>42.480000000000004</v>
          </cell>
          <cell r="K18">
            <v>8</v>
          </cell>
        </row>
        <row r="19">
          <cell r="B19">
            <v>26</v>
          </cell>
          <cell r="C19">
            <v>31.6</v>
          </cell>
          <cell r="D19">
            <v>22.6</v>
          </cell>
          <cell r="E19">
            <v>67</v>
          </cell>
          <cell r="F19">
            <v>100</v>
          </cell>
          <cell r="G19">
            <v>48</v>
          </cell>
          <cell r="H19">
            <v>14.76</v>
          </cell>
          <cell r="J19">
            <v>30.240000000000002</v>
          </cell>
          <cell r="K19">
            <v>15.6</v>
          </cell>
        </row>
        <row r="20">
          <cell r="B20">
            <v>28.291666666666661</v>
          </cell>
          <cell r="C20">
            <v>34.9</v>
          </cell>
          <cell r="D20">
            <v>23.7</v>
          </cell>
          <cell r="E20">
            <v>68</v>
          </cell>
          <cell r="F20">
            <v>100</v>
          </cell>
          <cell r="G20">
            <v>39</v>
          </cell>
          <cell r="H20">
            <v>14.76</v>
          </cell>
          <cell r="J20">
            <v>26.28</v>
          </cell>
          <cell r="K20">
            <v>0</v>
          </cell>
        </row>
        <row r="21">
          <cell r="B21">
            <v>29.233333333333338</v>
          </cell>
          <cell r="C21">
            <v>34.200000000000003</v>
          </cell>
          <cell r="D21">
            <v>25</v>
          </cell>
          <cell r="E21">
            <v>63.958333333333336</v>
          </cell>
          <cell r="F21">
            <v>83</v>
          </cell>
          <cell r="G21">
            <v>41</v>
          </cell>
          <cell r="H21">
            <v>15.120000000000001</v>
          </cell>
          <cell r="J21">
            <v>32.04</v>
          </cell>
          <cell r="K21">
            <v>0</v>
          </cell>
        </row>
        <row r="22">
          <cell r="B22">
            <v>30.262499999999999</v>
          </cell>
          <cell r="C22">
            <v>36</v>
          </cell>
          <cell r="D22">
            <v>25.5</v>
          </cell>
          <cell r="E22">
            <v>59.25</v>
          </cell>
          <cell r="F22">
            <v>86</v>
          </cell>
          <cell r="G22">
            <v>36</v>
          </cell>
          <cell r="H22">
            <v>17.64</v>
          </cell>
          <cell r="J22">
            <v>38.519999999999996</v>
          </cell>
          <cell r="K22">
            <v>0</v>
          </cell>
        </row>
        <row r="23">
          <cell r="B23">
            <v>28.645833333333339</v>
          </cell>
          <cell r="C23">
            <v>36</v>
          </cell>
          <cell r="D23">
            <v>23.9</v>
          </cell>
          <cell r="E23">
            <v>66.400000000000006</v>
          </cell>
          <cell r="F23">
            <v>100</v>
          </cell>
          <cell r="G23">
            <v>39</v>
          </cell>
          <cell r="H23">
            <v>19.440000000000001</v>
          </cell>
          <cell r="J23">
            <v>45</v>
          </cell>
          <cell r="K23">
            <v>0.2</v>
          </cell>
        </row>
        <row r="24">
          <cell r="B24">
            <v>24.841666666666665</v>
          </cell>
          <cell r="C24">
            <v>27.2</v>
          </cell>
          <cell r="D24">
            <v>23</v>
          </cell>
          <cell r="E24">
            <v>92</v>
          </cell>
          <cell r="F24">
            <v>100</v>
          </cell>
          <cell r="G24">
            <v>70</v>
          </cell>
          <cell r="H24">
            <v>15.840000000000002</v>
          </cell>
          <cell r="J24">
            <v>44.28</v>
          </cell>
          <cell r="K24">
            <v>4.5999999999999996</v>
          </cell>
        </row>
        <row r="25">
          <cell r="B25">
            <v>25.633333333333336</v>
          </cell>
          <cell r="C25">
            <v>33.1</v>
          </cell>
          <cell r="D25">
            <v>21.9</v>
          </cell>
          <cell r="E25">
            <v>69.5</v>
          </cell>
          <cell r="F25">
            <v>100</v>
          </cell>
          <cell r="G25">
            <v>48</v>
          </cell>
          <cell r="H25">
            <v>15.120000000000001</v>
          </cell>
          <cell r="J25">
            <v>33.480000000000004</v>
          </cell>
          <cell r="K25">
            <v>9.2000000000000011</v>
          </cell>
        </row>
        <row r="26">
          <cell r="B26">
            <v>25.312499999999996</v>
          </cell>
          <cell r="C26">
            <v>27.6</v>
          </cell>
          <cell r="D26">
            <v>22.4</v>
          </cell>
          <cell r="E26">
            <v>79.75</v>
          </cell>
          <cell r="F26">
            <v>100</v>
          </cell>
          <cell r="G26">
            <v>67</v>
          </cell>
          <cell r="H26">
            <v>23.759999999999998</v>
          </cell>
          <cell r="J26">
            <v>37.440000000000005</v>
          </cell>
          <cell r="K26">
            <v>16.399999999999999</v>
          </cell>
        </row>
        <row r="27">
          <cell r="B27">
            <v>23.174999999999997</v>
          </cell>
          <cell r="C27">
            <v>26</v>
          </cell>
          <cell r="D27">
            <v>20.9</v>
          </cell>
          <cell r="E27">
            <v>80.75</v>
          </cell>
          <cell r="F27">
            <v>100</v>
          </cell>
          <cell r="G27">
            <v>75</v>
          </cell>
          <cell r="H27">
            <v>19.440000000000001</v>
          </cell>
          <cell r="J27">
            <v>36</v>
          </cell>
          <cell r="K27">
            <v>1.8000000000000003</v>
          </cell>
        </row>
        <row r="28">
          <cell r="B28">
            <v>23.654166666666669</v>
          </cell>
          <cell r="C28">
            <v>29.1</v>
          </cell>
          <cell r="D28">
            <v>19.100000000000001</v>
          </cell>
          <cell r="E28">
            <v>69.166666666666671</v>
          </cell>
          <cell r="F28">
            <v>100</v>
          </cell>
          <cell r="G28">
            <v>48</v>
          </cell>
          <cell r="H28">
            <v>20.16</v>
          </cell>
          <cell r="J28">
            <v>34.200000000000003</v>
          </cell>
          <cell r="K28">
            <v>0</v>
          </cell>
        </row>
        <row r="29">
          <cell r="B29">
            <v>23.616666666666671</v>
          </cell>
          <cell r="C29">
            <v>29.5</v>
          </cell>
          <cell r="D29">
            <v>18.100000000000001</v>
          </cell>
          <cell r="E29">
            <v>64.650000000000006</v>
          </cell>
          <cell r="F29">
            <v>100</v>
          </cell>
          <cell r="G29">
            <v>40</v>
          </cell>
          <cell r="H29">
            <v>25.56</v>
          </cell>
          <cell r="J29">
            <v>41.76</v>
          </cell>
          <cell r="K29">
            <v>0</v>
          </cell>
        </row>
        <row r="30">
          <cell r="B30">
            <v>23.266666666666669</v>
          </cell>
          <cell r="C30">
            <v>28.9</v>
          </cell>
          <cell r="D30">
            <v>17.899999999999999</v>
          </cell>
          <cell r="E30">
            <v>63.208333333333336</v>
          </cell>
          <cell r="F30">
            <v>82</v>
          </cell>
          <cell r="G30">
            <v>40</v>
          </cell>
          <cell r="H30">
            <v>22.32</v>
          </cell>
          <cell r="J30">
            <v>39.96</v>
          </cell>
          <cell r="K30">
            <v>0</v>
          </cell>
        </row>
        <row r="31">
          <cell r="B31">
            <v>23.991666666666664</v>
          </cell>
          <cell r="C31">
            <v>30.3</v>
          </cell>
          <cell r="D31">
            <v>18.5</v>
          </cell>
          <cell r="E31">
            <v>62.666666666666664</v>
          </cell>
          <cell r="F31">
            <v>82</v>
          </cell>
          <cell r="G31">
            <v>36</v>
          </cell>
          <cell r="H31">
            <v>17.64</v>
          </cell>
          <cell r="J31">
            <v>28.44</v>
          </cell>
          <cell r="K31">
            <v>0</v>
          </cell>
        </row>
        <row r="32">
          <cell r="B32">
            <v>26.341666666666672</v>
          </cell>
          <cell r="C32">
            <v>32.5</v>
          </cell>
          <cell r="D32">
            <v>19.600000000000001</v>
          </cell>
          <cell r="E32">
            <v>58.375</v>
          </cell>
          <cell r="F32">
            <v>100</v>
          </cell>
          <cell r="G32">
            <v>33</v>
          </cell>
          <cell r="H32">
            <v>13.32</v>
          </cell>
          <cell r="J32">
            <v>32.4</v>
          </cell>
          <cell r="K32">
            <v>0</v>
          </cell>
        </row>
        <row r="33">
          <cell r="B33">
            <v>27.8</v>
          </cell>
          <cell r="C33">
            <v>35.799999999999997</v>
          </cell>
          <cell r="D33">
            <v>21.6</v>
          </cell>
          <cell r="E33">
            <v>57.833333333333336</v>
          </cell>
          <cell r="F33">
            <v>89</v>
          </cell>
          <cell r="G33">
            <v>22</v>
          </cell>
          <cell r="H33">
            <v>12.96</v>
          </cell>
          <cell r="J33">
            <v>28.44</v>
          </cell>
          <cell r="K33">
            <v>0</v>
          </cell>
        </row>
        <row r="34">
          <cell r="B34">
            <v>28.295833333333334</v>
          </cell>
          <cell r="C34">
            <v>36.6</v>
          </cell>
          <cell r="D34">
            <v>21.2</v>
          </cell>
          <cell r="E34">
            <v>52.208333333333336</v>
          </cell>
          <cell r="F34">
            <v>79</v>
          </cell>
          <cell r="G34">
            <v>23</v>
          </cell>
          <cell r="H34">
            <v>15.120000000000001</v>
          </cell>
          <cell r="J34">
            <v>34.200000000000003</v>
          </cell>
          <cell r="K34">
            <v>0</v>
          </cell>
        </row>
        <row r="35">
          <cell r="C35">
            <v>35.4</v>
          </cell>
          <cell r="D35">
            <v>21.8</v>
          </cell>
          <cell r="E35">
            <v>59.208333333333336</v>
          </cell>
          <cell r="F35">
            <v>79</v>
          </cell>
          <cell r="G35">
            <v>31</v>
          </cell>
          <cell r="H35">
            <v>24.48</v>
          </cell>
          <cell r="J35">
            <v>40.680000000000007</v>
          </cell>
          <cell r="K35">
            <v>4.4000000000000004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25.758333333333336</v>
          </cell>
          <cell r="C5">
            <v>32.299999999999997</v>
          </cell>
          <cell r="D5">
            <v>22.9</v>
          </cell>
          <cell r="E5">
            <v>88.375</v>
          </cell>
          <cell r="F5">
            <v>100</v>
          </cell>
          <cell r="G5">
            <v>62</v>
          </cell>
          <cell r="H5">
            <v>25.92</v>
          </cell>
          <cell r="J5">
            <v>38.519999999999996</v>
          </cell>
          <cell r="K5">
            <v>0.2</v>
          </cell>
        </row>
        <row r="6">
          <cell r="B6">
            <v>26.420833333333334</v>
          </cell>
          <cell r="C6">
            <v>32.6</v>
          </cell>
          <cell r="D6">
            <v>23.7</v>
          </cell>
          <cell r="E6">
            <v>87.083333333333329</v>
          </cell>
          <cell r="F6">
            <v>100</v>
          </cell>
          <cell r="G6">
            <v>58</v>
          </cell>
          <cell r="H6">
            <v>23.040000000000003</v>
          </cell>
          <cell r="J6">
            <v>44.28</v>
          </cell>
          <cell r="K6">
            <v>1.2</v>
          </cell>
        </row>
        <row r="7">
          <cell r="B7">
            <v>27.095833333333335</v>
          </cell>
          <cell r="C7">
            <v>34.700000000000003</v>
          </cell>
          <cell r="D7">
            <v>23.4</v>
          </cell>
          <cell r="E7">
            <v>82.708333333333329</v>
          </cell>
          <cell r="F7">
            <v>100</v>
          </cell>
          <cell r="G7">
            <v>47</v>
          </cell>
          <cell r="H7">
            <v>22.68</v>
          </cell>
          <cell r="J7">
            <v>54</v>
          </cell>
          <cell r="K7">
            <v>0</v>
          </cell>
        </row>
        <row r="8">
          <cell r="B8">
            <v>26.766666666666666</v>
          </cell>
          <cell r="C8">
            <v>36.299999999999997</v>
          </cell>
          <cell r="D8">
            <v>22.7</v>
          </cell>
          <cell r="E8">
            <v>81.166666666666671</v>
          </cell>
          <cell r="F8">
            <v>100</v>
          </cell>
          <cell r="G8">
            <v>45</v>
          </cell>
          <cell r="H8">
            <v>31.319999999999997</v>
          </cell>
          <cell r="J8">
            <v>49.680000000000007</v>
          </cell>
          <cell r="K8">
            <v>3.6</v>
          </cell>
        </row>
        <row r="9">
          <cell r="B9">
            <v>29.041666666666671</v>
          </cell>
          <cell r="C9">
            <v>37.6</v>
          </cell>
          <cell r="D9">
            <v>22.4</v>
          </cell>
          <cell r="E9">
            <v>70.416666666666671</v>
          </cell>
          <cell r="F9">
            <v>100</v>
          </cell>
          <cell r="G9">
            <v>29</v>
          </cell>
          <cell r="H9">
            <v>14.76</v>
          </cell>
          <cell r="J9">
            <v>33.119999999999997</v>
          </cell>
          <cell r="K9">
            <v>0</v>
          </cell>
        </row>
        <row r="10">
          <cell r="B10">
            <v>29.1875</v>
          </cell>
          <cell r="C10">
            <v>37.6</v>
          </cell>
          <cell r="D10">
            <v>21.9</v>
          </cell>
          <cell r="E10">
            <v>62.666666666666664</v>
          </cell>
          <cell r="F10">
            <v>89</v>
          </cell>
          <cell r="G10">
            <v>32</v>
          </cell>
          <cell r="H10">
            <v>18</v>
          </cell>
          <cell r="J10">
            <v>32.04</v>
          </cell>
          <cell r="K10">
            <v>0</v>
          </cell>
        </row>
        <row r="11">
          <cell r="B11">
            <v>30.45</v>
          </cell>
          <cell r="C11">
            <v>37.700000000000003</v>
          </cell>
          <cell r="D11">
            <v>23.6</v>
          </cell>
          <cell r="E11">
            <v>66.75</v>
          </cell>
          <cell r="F11">
            <v>93</v>
          </cell>
          <cell r="G11">
            <v>35</v>
          </cell>
          <cell r="H11">
            <v>20.52</v>
          </cell>
          <cell r="J11">
            <v>37.800000000000004</v>
          </cell>
          <cell r="K11">
            <v>0</v>
          </cell>
        </row>
        <row r="12">
          <cell r="B12">
            <v>31.508333333333329</v>
          </cell>
          <cell r="C12">
            <v>38.799999999999997</v>
          </cell>
          <cell r="D12">
            <v>25</v>
          </cell>
          <cell r="E12">
            <v>61.125</v>
          </cell>
          <cell r="F12">
            <v>88</v>
          </cell>
          <cell r="G12">
            <v>37</v>
          </cell>
          <cell r="H12">
            <v>22.32</v>
          </cell>
          <cell r="J12">
            <v>37.800000000000004</v>
          </cell>
          <cell r="K12">
            <v>0</v>
          </cell>
        </row>
        <row r="13">
          <cell r="B13">
            <v>31.45</v>
          </cell>
          <cell r="C13">
            <v>38.200000000000003</v>
          </cell>
          <cell r="D13">
            <v>26.1</v>
          </cell>
          <cell r="E13">
            <v>62.666666666666664</v>
          </cell>
          <cell r="F13">
            <v>82</v>
          </cell>
          <cell r="G13">
            <v>44</v>
          </cell>
          <cell r="H13">
            <v>17.28</v>
          </cell>
          <cell r="J13">
            <v>34.200000000000003</v>
          </cell>
          <cell r="K13">
            <v>0</v>
          </cell>
        </row>
        <row r="14">
          <cell r="B14">
            <v>30.450000000000003</v>
          </cell>
          <cell r="C14">
            <v>36.9</v>
          </cell>
          <cell r="D14">
            <v>25</v>
          </cell>
          <cell r="E14">
            <v>64.333333333333329</v>
          </cell>
          <cell r="F14">
            <v>83</v>
          </cell>
          <cell r="G14">
            <v>44</v>
          </cell>
          <cell r="H14">
            <v>17.28</v>
          </cell>
          <cell r="J14">
            <v>37.080000000000005</v>
          </cell>
          <cell r="K14">
            <v>0</v>
          </cell>
        </row>
        <row r="15">
          <cell r="B15">
            <v>28.104166666666661</v>
          </cell>
          <cell r="C15">
            <v>36.4</v>
          </cell>
          <cell r="D15">
            <v>23.4</v>
          </cell>
          <cell r="E15">
            <v>77.333333333333329</v>
          </cell>
          <cell r="F15">
            <v>97</v>
          </cell>
          <cell r="G15">
            <v>48</v>
          </cell>
          <cell r="H15">
            <v>43.92</v>
          </cell>
          <cell r="J15">
            <v>68.400000000000006</v>
          </cell>
          <cell r="K15">
            <v>0.4</v>
          </cell>
        </row>
        <row r="16">
          <cell r="B16">
            <v>27.012499999999999</v>
          </cell>
          <cell r="C16">
            <v>34.799999999999997</v>
          </cell>
          <cell r="D16">
            <v>23.2</v>
          </cell>
          <cell r="E16">
            <v>81.625</v>
          </cell>
          <cell r="F16">
            <v>100</v>
          </cell>
          <cell r="G16">
            <v>49</v>
          </cell>
          <cell r="H16">
            <v>14.76</v>
          </cell>
          <cell r="J16">
            <v>28.08</v>
          </cell>
          <cell r="K16">
            <v>0</v>
          </cell>
        </row>
        <row r="17">
          <cell r="B17">
            <v>28.129166666666663</v>
          </cell>
          <cell r="C17">
            <v>36.1</v>
          </cell>
          <cell r="D17">
            <v>24.5</v>
          </cell>
          <cell r="E17">
            <v>79.958333333333329</v>
          </cell>
          <cell r="F17">
            <v>100</v>
          </cell>
          <cell r="G17">
            <v>47</v>
          </cell>
          <cell r="H17">
            <v>16.2</v>
          </cell>
          <cell r="J17">
            <v>34.200000000000003</v>
          </cell>
          <cell r="K17">
            <v>0</v>
          </cell>
        </row>
        <row r="18">
          <cell r="B18">
            <v>28.337499999999995</v>
          </cell>
          <cell r="C18">
            <v>36.299999999999997</v>
          </cell>
          <cell r="D18">
            <v>24.3</v>
          </cell>
          <cell r="E18">
            <v>79.708333333333329</v>
          </cell>
          <cell r="F18">
            <v>100</v>
          </cell>
          <cell r="G18">
            <v>45</v>
          </cell>
          <cell r="H18">
            <v>23.400000000000002</v>
          </cell>
          <cell r="J18">
            <v>41.4</v>
          </cell>
          <cell r="K18">
            <v>4</v>
          </cell>
        </row>
        <row r="19">
          <cell r="B19">
            <v>29.221739130434777</v>
          </cell>
          <cell r="C19">
            <v>36</v>
          </cell>
          <cell r="D19">
            <v>25.7</v>
          </cell>
          <cell r="E19">
            <v>75.260869565217391</v>
          </cell>
          <cell r="F19">
            <v>96</v>
          </cell>
          <cell r="G19">
            <v>46</v>
          </cell>
          <cell r="H19">
            <v>26.28</v>
          </cell>
          <cell r="J19">
            <v>41.04</v>
          </cell>
          <cell r="K19">
            <v>0</v>
          </cell>
        </row>
        <row r="20">
          <cell r="B20">
            <v>29.649999999999991</v>
          </cell>
          <cell r="C20">
            <v>37.1</v>
          </cell>
          <cell r="D20">
            <v>25.3</v>
          </cell>
          <cell r="E20">
            <v>69.25</v>
          </cell>
          <cell r="F20">
            <v>90</v>
          </cell>
          <cell r="G20">
            <v>42</v>
          </cell>
          <cell r="H20">
            <v>30.240000000000002</v>
          </cell>
          <cell r="J20">
            <v>49.32</v>
          </cell>
          <cell r="K20">
            <v>0</v>
          </cell>
        </row>
        <row r="21">
          <cell r="B21">
            <v>29.970833333333335</v>
          </cell>
          <cell r="C21">
            <v>37</v>
          </cell>
          <cell r="D21">
            <v>25.7</v>
          </cell>
          <cell r="E21">
            <v>67.791666666666671</v>
          </cell>
          <cell r="F21">
            <v>84</v>
          </cell>
          <cell r="G21">
            <v>43</v>
          </cell>
          <cell r="H21">
            <v>22.68</v>
          </cell>
          <cell r="J21">
            <v>40.680000000000007</v>
          </cell>
          <cell r="K21">
            <v>0</v>
          </cell>
        </row>
        <row r="22">
          <cell r="B22">
            <v>30.387500000000003</v>
          </cell>
          <cell r="C22">
            <v>37.700000000000003</v>
          </cell>
          <cell r="D22">
            <v>25.3</v>
          </cell>
          <cell r="E22">
            <v>66.458333333333329</v>
          </cell>
          <cell r="F22">
            <v>90</v>
          </cell>
          <cell r="G22">
            <v>37</v>
          </cell>
          <cell r="H22">
            <v>24.840000000000003</v>
          </cell>
          <cell r="J22">
            <v>41.76</v>
          </cell>
          <cell r="K22">
            <v>0</v>
          </cell>
        </row>
        <row r="23">
          <cell r="B23">
            <v>32.199999999999996</v>
          </cell>
          <cell r="C23">
            <v>39.200000000000003</v>
          </cell>
          <cell r="D23">
            <v>26.1</v>
          </cell>
          <cell r="E23">
            <v>55.791666666666664</v>
          </cell>
          <cell r="F23">
            <v>78</v>
          </cell>
          <cell r="G23">
            <v>33</v>
          </cell>
          <cell r="H23">
            <v>28.44</v>
          </cell>
          <cell r="J23">
            <v>44.28</v>
          </cell>
          <cell r="K23">
            <v>0</v>
          </cell>
        </row>
        <row r="24">
          <cell r="B24">
            <v>29.574999999999992</v>
          </cell>
          <cell r="C24">
            <v>35.6</v>
          </cell>
          <cell r="D24">
            <v>25</v>
          </cell>
          <cell r="E24">
            <v>67.541666666666671</v>
          </cell>
          <cell r="F24">
            <v>89</v>
          </cell>
          <cell r="G24">
            <v>48</v>
          </cell>
          <cell r="H24">
            <v>24.12</v>
          </cell>
          <cell r="J24">
            <v>38.880000000000003</v>
          </cell>
          <cell r="K24">
            <v>0</v>
          </cell>
        </row>
        <row r="25">
          <cell r="B25">
            <v>27.104166666666671</v>
          </cell>
          <cell r="C25">
            <v>34.200000000000003</v>
          </cell>
          <cell r="D25">
            <v>24</v>
          </cell>
          <cell r="E25">
            <v>81.875</v>
          </cell>
          <cell r="F25">
            <v>98</v>
          </cell>
          <cell r="G25">
            <v>46</v>
          </cell>
          <cell r="H25">
            <v>23.759999999999998</v>
          </cell>
          <cell r="J25">
            <v>33.840000000000003</v>
          </cell>
          <cell r="K25">
            <v>0.8</v>
          </cell>
        </row>
        <row r="26">
          <cell r="B26">
            <v>24.741666666666664</v>
          </cell>
          <cell r="C26">
            <v>29.1</v>
          </cell>
          <cell r="D26">
            <v>22.1</v>
          </cell>
          <cell r="E26">
            <v>96.75</v>
          </cell>
          <cell r="F26">
            <v>100</v>
          </cell>
          <cell r="G26">
            <v>78</v>
          </cell>
          <cell r="H26">
            <v>26.64</v>
          </cell>
          <cell r="J26">
            <v>38.880000000000003</v>
          </cell>
          <cell r="K26">
            <v>32.399999999999991</v>
          </cell>
        </row>
        <row r="27">
          <cell r="B27">
            <v>26.391666666666666</v>
          </cell>
          <cell r="C27">
            <v>32.9</v>
          </cell>
          <cell r="D27">
            <v>23.2</v>
          </cell>
          <cell r="E27">
            <v>83.458333333333329</v>
          </cell>
          <cell r="F27">
            <v>100</v>
          </cell>
          <cell r="G27">
            <v>51</v>
          </cell>
          <cell r="H27">
            <v>16.559999999999999</v>
          </cell>
          <cell r="J27">
            <v>30.6</v>
          </cell>
        </row>
        <row r="28">
          <cell r="B28">
            <v>26.666666666666668</v>
          </cell>
          <cell r="C28">
            <v>33.700000000000003</v>
          </cell>
          <cell r="D28">
            <v>21.1</v>
          </cell>
          <cell r="E28">
            <v>72.333333333333329</v>
          </cell>
          <cell r="F28">
            <v>99</v>
          </cell>
          <cell r="G28">
            <v>38</v>
          </cell>
          <cell r="H28">
            <v>16.559999999999999</v>
          </cell>
          <cell r="J28">
            <v>32.4</v>
          </cell>
        </row>
        <row r="29">
          <cell r="B29">
            <v>26.412499999999998</v>
          </cell>
          <cell r="C29">
            <v>34.200000000000003</v>
          </cell>
          <cell r="D29">
            <v>20.2</v>
          </cell>
          <cell r="E29">
            <v>64.791666666666671</v>
          </cell>
          <cell r="F29">
            <v>97</v>
          </cell>
          <cell r="G29">
            <v>23</v>
          </cell>
          <cell r="H29">
            <v>18.36</v>
          </cell>
          <cell r="J29">
            <v>36.72</v>
          </cell>
        </row>
        <row r="30">
          <cell r="B30">
            <v>25.504166666666666</v>
          </cell>
          <cell r="C30">
            <v>32.9</v>
          </cell>
          <cell r="D30">
            <v>18.399999999999999</v>
          </cell>
          <cell r="E30">
            <v>62</v>
          </cell>
          <cell r="F30">
            <v>91</v>
          </cell>
          <cell r="G30">
            <v>29</v>
          </cell>
          <cell r="H30">
            <v>16.559999999999999</v>
          </cell>
          <cell r="J30">
            <v>28.08</v>
          </cell>
        </row>
        <row r="31">
          <cell r="B31">
            <v>26.062499999999996</v>
          </cell>
          <cell r="C31">
            <v>33.799999999999997</v>
          </cell>
          <cell r="D31">
            <v>19.100000000000001</v>
          </cell>
          <cell r="E31">
            <v>61</v>
          </cell>
          <cell r="F31">
            <v>91</v>
          </cell>
          <cell r="G31">
            <v>31</v>
          </cell>
          <cell r="H31">
            <v>13.68</v>
          </cell>
          <cell r="J31">
            <v>27</v>
          </cell>
        </row>
        <row r="32">
          <cell r="B32">
            <v>26.612500000000001</v>
          </cell>
          <cell r="C32">
            <v>35.700000000000003</v>
          </cell>
          <cell r="D32">
            <v>18.2</v>
          </cell>
          <cell r="E32">
            <v>55.708333333333336</v>
          </cell>
          <cell r="F32">
            <v>89</v>
          </cell>
          <cell r="G32">
            <v>20</v>
          </cell>
          <cell r="H32">
            <v>13.32</v>
          </cell>
          <cell r="J32">
            <v>31.319999999999997</v>
          </cell>
        </row>
        <row r="33">
          <cell r="B33">
            <v>28.133333333333326</v>
          </cell>
          <cell r="C33">
            <v>38.4</v>
          </cell>
          <cell r="D33">
            <v>18</v>
          </cell>
          <cell r="E33">
            <v>52.875</v>
          </cell>
          <cell r="F33">
            <v>88</v>
          </cell>
          <cell r="G33">
            <v>21</v>
          </cell>
          <cell r="H33">
            <v>16.2</v>
          </cell>
          <cell r="J33">
            <v>37.440000000000005</v>
          </cell>
        </row>
        <row r="34">
          <cell r="B34">
            <v>29.208333333333332</v>
          </cell>
          <cell r="C34">
            <v>38.200000000000003</v>
          </cell>
          <cell r="D34">
            <v>22.3</v>
          </cell>
          <cell r="E34">
            <v>62.125</v>
          </cell>
          <cell r="F34">
            <v>91</v>
          </cell>
          <cell r="G34">
            <v>29</v>
          </cell>
          <cell r="H34">
            <v>15.120000000000001</v>
          </cell>
          <cell r="J34">
            <v>34.200000000000003</v>
          </cell>
        </row>
        <row r="35">
          <cell r="B35">
            <v>27.674999999999997</v>
          </cell>
          <cell r="C35">
            <v>35.1</v>
          </cell>
          <cell r="D35">
            <v>22.1</v>
          </cell>
          <cell r="E35">
            <v>69.166666666666671</v>
          </cell>
          <cell r="F35">
            <v>92</v>
          </cell>
          <cell r="G35">
            <v>44</v>
          </cell>
          <cell r="H35">
            <v>25.56</v>
          </cell>
          <cell r="J35">
            <v>48.24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26.754166666666666</v>
          </cell>
          <cell r="C5">
            <v>34.4</v>
          </cell>
          <cell r="D5">
            <v>22.7</v>
          </cell>
          <cell r="E5">
            <v>76.541666666666671</v>
          </cell>
          <cell r="F5">
            <v>98</v>
          </cell>
          <cell r="G5">
            <v>45</v>
          </cell>
          <cell r="H5">
            <v>17.28</v>
          </cell>
          <cell r="J5">
            <v>38.159999999999997</v>
          </cell>
          <cell r="K5">
            <v>0.2</v>
          </cell>
        </row>
        <row r="6">
          <cell r="B6">
            <v>25.245833333333334</v>
          </cell>
          <cell r="C6">
            <v>31.1</v>
          </cell>
          <cell r="D6">
            <v>21.3</v>
          </cell>
          <cell r="E6">
            <v>84.583333333333329</v>
          </cell>
          <cell r="F6">
            <v>100</v>
          </cell>
          <cell r="G6">
            <v>58</v>
          </cell>
          <cell r="H6">
            <v>16.2</v>
          </cell>
          <cell r="J6">
            <v>35.64</v>
          </cell>
          <cell r="K6">
            <v>15.799999999999999</v>
          </cell>
        </row>
        <row r="7">
          <cell r="B7">
            <v>27.083333333333325</v>
          </cell>
          <cell r="C7">
            <v>33.9</v>
          </cell>
          <cell r="D7">
            <v>20.9</v>
          </cell>
          <cell r="E7">
            <v>78.75</v>
          </cell>
          <cell r="F7">
            <v>100</v>
          </cell>
          <cell r="G7">
            <v>50</v>
          </cell>
          <cell r="H7">
            <v>11.16</v>
          </cell>
          <cell r="J7">
            <v>27.720000000000002</v>
          </cell>
          <cell r="K7">
            <v>0</v>
          </cell>
        </row>
        <row r="8">
          <cell r="B8">
            <v>28.156521739130437</v>
          </cell>
          <cell r="C8">
            <v>34.700000000000003</v>
          </cell>
          <cell r="D8">
            <v>22</v>
          </cell>
          <cell r="E8">
            <v>75.173913043478265</v>
          </cell>
          <cell r="F8">
            <v>100</v>
          </cell>
          <cell r="G8">
            <v>45</v>
          </cell>
          <cell r="H8">
            <v>14.4</v>
          </cell>
          <cell r="J8">
            <v>29.52</v>
          </cell>
          <cell r="K8">
            <v>0</v>
          </cell>
        </row>
        <row r="9">
          <cell r="B9">
            <v>27.887499999999999</v>
          </cell>
          <cell r="C9">
            <v>35.700000000000003</v>
          </cell>
          <cell r="D9">
            <v>21.1</v>
          </cell>
          <cell r="E9">
            <v>67.791666666666671</v>
          </cell>
          <cell r="F9">
            <v>95</v>
          </cell>
          <cell r="G9">
            <v>32</v>
          </cell>
          <cell r="H9">
            <v>14.04</v>
          </cell>
          <cell r="J9">
            <v>30.6</v>
          </cell>
          <cell r="K9">
            <v>0</v>
          </cell>
        </row>
        <row r="10">
          <cell r="B10">
            <v>28.404166666666665</v>
          </cell>
          <cell r="C10">
            <v>37</v>
          </cell>
          <cell r="D10">
            <v>20.9</v>
          </cell>
          <cell r="E10">
            <v>61.291666666666664</v>
          </cell>
          <cell r="F10">
            <v>93</v>
          </cell>
          <cell r="G10">
            <v>26</v>
          </cell>
          <cell r="H10">
            <v>15.840000000000002</v>
          </cell>
          <cell r="J10">
            <v>29.52</v>
          </cell>
          <cell r="K10">
            <v>0</v>
          </cell>
        </row>
        <row r="11">
          <cell r="B11">
            <v>30.500000000000004</v>
          </cell>
          <cell r="C11">
            <v>37.200000000000003</v>
          </cell>
          <cell r="D11">
            <v>25.1</v>
          </cell>
          <cell r="E11">
            <v>53.583333333333336</v>
          </cell>
          <cell r="F11">
            <v>72</v>
          </cell>
          <cell r="G11">
            <v>31</v>
          </cell>
          <cell r="H11">
            <v>13.68</v>
          </cell>
          <cell r="J11">
            <v>33.480000000000004</v>
          </cell>
          <cell r="K11">
            <v>0</v>
          </cell>
        </row>
        <row r="12">
          <cell r="B12">
            <v>30.304166666666671</v>
          </cell>
          <cell r="C12">
            <v>37.799999999999997</v>
          </cell>
          <cell r="D12">
            <v>24.4</v>
          </cell>
          <cell r="E12">
            <v>58.708333333333336</v>
          </cell>
          <cell r="F12">
            <v>80</v>
          </cell>
          <cell r="G12">
            <v>35</v>
          </cell>
          <cell r="H12">
            <v>12.6</v>
          </cell>
          <cell r="J12">
            <v>28.08</v>
          </cell>
          <cell r="K12">
            <v>0</v>
          </cell>
        </row>
        <row r="13">
          <cell r="B13">
            <v>31.599999999999998</v>
          </cell>
          <cell r="C13">
            <v>37.700000000000003</v>
          </cell>
          <cell r="D13">
            <v>26.6</v>
          </cell>
          <cell r="E13">
            <v>56.5</v>
          </cell>
          <cell r="F13">
            <v>78</v>
          </cell>
          <cell r="G13">
            <v>38</v>
          </cell>
          <cell r="H13">
            <v>13.32</v>
          </cell>
          <cell r="J13">
            <v>33.480000000000004</v>
          </cell>
          <cell r="K13">
            <v>0</v>
          </cell>
        </row>
        <row r="14">
          <cell r="B14">
            <v>27.474999999999998</v>
          </cell>
          <cell r="C14">
            <v>35.700000000000003</v>
          </cell>
          <cell r="D14">
            <v>21.5</v>
          </cell>
          <cell r="E14">
            <v>68.833333333333329</v>
          </cell>
          <cell r="F14">
            <v>99</v>
          </cell>
          <cell r="G14">
            <v>44</v>
          </cell>
          <cell r="H14">
            <v>36</v>
          </cell>
          <cell r="J14">
            <v>71.64</v>
          </cell>
          <cell r="K14">
            <v>2.1999999999999997</v>
          </cell>
        </row>
        <row r="15">
          <cell r="B15">
            <v>27.512499999999992</v>
          </cell>
          <cell r="C15">
            <v>34.6</v>
          </cell>
          <cell r="D15">
            <v>24.3</v>
          </cell>
          <cell r="E15">
            <v>74.5</v>
          </cell>
          <cell r="F15">
            <v>88</v>
          </cell>
          <cell r="G15">
            <v>44</v>
          </cell>
          <cell r="H15">
            <v>18.720000000000002</v>
          </cell>
          <cell r="J15">
            <v>41.76</v>
          </cell>
          <cell r="K15">
            <v>0</v>
          </cell>
        </row>
        <row r="16">
          <cell r="B16">
            <v>26.169565217391302</v>
          </cell>
          <cell r="C16">
            <v>32.4</v>
          </cell>
          <cell r="D16">
            <v>21.8</v>
          </cell>
          <cell r="E16">
            <v>84.565217391304344</v>
          </cell>
          <cell r="F16">
            <v>100</v>
          </cell>
          <cell r="G16">
            <v>56</v>
          </cell>
          <cell r="H16">
            <v>14.76</v>
          </cell>
          <cell r="J16">
            <v>30.96</v>
          </cell>
          <cell r="K16">
            <v>12.8</v>
          </cell>
        </row>
        <row r="17">
          <cell r="B17">
            <v>27.320833333333329</v>
          </cell>
          <cell r="C17">
            <v>33.5</v>
          </cell>
          <cell r="D17">
            <v>22.8</v>
          </cell>
          <cell r="E17">
            <v>80.625</v>
          </cell>
          <cell r="F17">
            <v>100</v>
          </cell>
          <cell r="G17">
            <v>52</v>
          </cell>
          <cell r="H17">
            <v>16.559999999999999</v>
          </cell>
          <cell r="J17">
            <v>33.119999999999997</v>
          </cell>
          <cell r="K17">
            <v>0.2</v>
          </cell>
        </row>
        <row r="18">
          <cell r="B18">
            <v>28.474999999999998</v>
          </cell>
          <cell r="C18">
            <v>35.6</v>
          </cell>
          <cell r="D18">
            <v>23.4</v>
          </cell>
          <cell r="E18">
            <v>74.041666666666671</v>
          </cell>
          <cell r="F18">
            <v>100</v>
          </cell>
          <cell r="G18">
            <v>44</v>
          </cell>
          <cell r="H18">
            <v>19.079999999999998</v>
          </cell>
          <cell r="J18">
            <v>38.519999999999996</v>
          </cell>
          <cell r="K18">
            <v>0</v>
          </cell>
        </row>
        <row r="19">
          <cell r="B19">
            <v>26.333333333333332</v>
          </cell>
          <cell r="C19">
            <v>32.200000000000003</v>
          </cell>
          <cell r="D19">
            <v>23.3</v>
          </cell>
          <cell r="E19">
            <v>85.958333333333329</v>
          </cell>
          <cell r="F19">
            <v>100</v>
          </cell>
          <cell r="G19">
            <v>61</v>
          </cell>
          <cell r="H19">
            <v>19.8</v>
          </cell>
          <cell r="J19">
            <v>38.880000000000003</v>
          </cell>
          <cell r="K19">
            <v>33.6</v>
          </cell>
        </row>
        <row r="20">
          <cell r="B20">
            <v>27.791666666666661</v>
          </cell>
          <cell r="C20">
            <v>34</v>
          </cell>
          <cell r="D20">
            <v>23.8</v>
          </cell>
          <cell r="E20">
            <v>80</v>
          </cell>
          <cell r="F20">
            <v>100</v>
          </cell>
          <cell r="G20">
            <v>52</v>
          </cell>
          <cell r="H20">
            <v>20.16</v>
          </cell>
          <cell r="J20">
            <v>42.84</v>
          </cell>
          <cell r="K20">
            <v>0</v>
          </cell>
        </row>
        <row r="21">
          <cell r="B21">
            <v>28.45</v>
          </cell>
          <cell r="C21">
            <v>34.4</v>
          </cell>
          <cell r="D21">
            <v>25</v>
          </cell>
          <cell r="E21">
            <v>74.291666666666671</v>
          </cell>
          <cell r="F21">
            <v>89</v>
          </cell>
          <cell r="G21">
            <v>50</v>
          </cell>
          <cell r="H21">
            <v>15.48</v>
          </cell>
          <cell r="J21">
            <v>34.92</v>
          </cell>
          <cell r="K21">
            <v>0</v>
          </cell>
        </row>
        <row r="22">
          <cell r="B22">
            <v>29.712499999999995</v>
          </cell>
          <cell r="C22">
            <v>36.5</v>
          </cell>
          <cell r="D22">
            <v>24.8</v>
          </cell>
          <cell r="E22">
            <v>66.833333333333329</v>
          </cell>
          <cell r="F22">
            <v>88</v>
          </cell>
          <cell r="G22">
            <v>40</v>
          </cell>
          <cell r="H22">
            <v>18.720000000000002</v>
          </cell>
          <cell r="J22">
            <v>37.800000000000004</v>
          </cell>
          <cell r="K22">
            <v>0</v>
          </cell>
        </row>
        <row r="23">
          <cell r="B23">
            <v>29.158333333333331</v>
          </cell>
          <cell r="C23">
            <v>34.299999999999997</v>
          </cell>
          <cell r="D23">
            <v>25.3</v>
          </cell>
          <cell r="E23">
            <v>66.25</v>
          </cell>
          <cell r="F23">
            <v>93</v>
          </cell>
          <cell r="G23">
            <v>46</v>
          </cell>
          <cell r="H23">
            <v>22.68</v>
          </cell>
          <cell r="J23">
            <v>39.6</v>
          </cell>
          <cell r="K23">
            <v>0.60000000000000009</v>
          </cell>
        </row>
        <row r="24">
          <cell r="B24">
            <v>25.795833333333324</v>
          </cell>
          <cell r="C24">
            <v>31.5</v>
          </cell>
          <cell r="D24">
            <v>23.7</v>
          </cell>
          <cell r="E24">
            <v>87.916666666666671</v>
          </cell>
          <cell r="F24">
            <v>100</v>
          </cell>
          <cell r="G24">
            <v>69</v>
          </cell>
          <cell r="H24">
            <v>14.04</v>
          </cell>
          <cell r="J24">
            <v>29.880000000000003</v>
          </cell>
          <cell r="K24">
            <v>31</v>
          </cell>
        </row>
        <row r="25">
          <cell r="B25">
            <v>25.333333333333339</v>
          </cell>
          <cell r="C25">
            <v>33.200000000000003</v>
          </cell>
          <cell r="D25">
            <v>22.2</v>
          </cell>
          <cell r="E25">
            <v>88.5</v>
          </cell>
          <cell r="F25">
            <v>100</v>
          </cell>
          <cell r="G25">
            <v>53</v>
          </cell>
          <cell r="H25">
            <v>22.68</v>
          </cell>
          <cell r="J25">
            <v>44.28</v>
          </cell>
          <cell r="K25">
            <v>2</v>
          </cell>
        </row>
        <row r="26">
          <cell r="B26">
            <v>23.704347826086959</v>
          </cell>
          <cell r="C26">
            <v>28.3</v>
          </cell>
          <cell r="D26">
            <v>21.5</v>
          </cell>
          <cell r="E26">
            <v>95.130434782608702</v>
          </cell>
          <cell r="F26">
            <v>100</v>
          </cell>
          <cell r="G26">
            <v>74</v>
          </cell>
          <cell r="H26">
            <v>10.8</v>
          </cell>
          <cell r="J26">
            <v>32.76</v>
          </cell>
          <cell r="K26">
            <v>11.4</v>
          </cell>
        </row>
        <row r="27">
          <cell r="B27">
            <v>22.360869565217389</v>
          </cell>
          <cell r="C27">
            <v>27.3</v>
          </cell>
          <cell r="D27">
            <v>20</v>
          </cell>
          <cell r="E27">
            <v>92.782608695652172</v>
          </cell>
          <cell r="F27">
            <v>100</v>
          </cell>
          <cell r="G27">
            <v>72</v>
          </cell>
          <cell r="H27">
            <v>15.840000000000002</v>
          </cell>
          <cell r="J27">
            <v>28.8</v>
          </cell>
          <cell r="K27">
            <v>1.2</v>
          </cell>
        </row>
        <row r="28">
          <cell r="B28">
            <v>23.516666666666666</v>
          </cell>
          <cell r="C28">
            <v>29.8</v>
          </cell>
          <cell r="D28">
            <v>20.100000000000001</v>
          </cell>
          <cell r="E28">
            <v>81.458333333333329</v>
          </cell>
          <cell r="F28">
            <v>100</v>
          </cell>
          <cell r="G28">
            <v>50</v>
          </cell>
          <cell r="H28">
            <v>13.32</v>
          </cell>
          <cell r="J28">
            <v>24.48</v>
          </cell>
          <cell r="K28">
            <v>0</v>
          </cell>
        </row>
        <row r="29">
          <cell r="B29">
            <v>23.639130434782604</v>
          </cell>
          <cell r="C29">
            <v>30.8</v>
          </cell>
          <cell r="D29">
            <v>17.399999999999999</v>
          </cell>
          <cell r="E29">
            <v>73.347826086956516</v>
          </cell>
          <cell r="F29">
            <v>100</v>
          </cell>
          <cell r="G29">
            <v>34</v>
          </cell>
          <cell r="H29">
            <v>13.32</v>
          </cell>
          <cell r="J29">
            <v>25.2</v>
          </cell>
          <cell r="K29">
            <v>0</v>
          </cell>
        </row>
        <row r="30">
          <cell r="B30">
            <v>23.208333333333329</v>
          </cell>
          <cell r="C30">
            <v>30</v>
          </cell>
          <cell r="D30">
            <v>17.600000000000001</v>
          </cell>
          <cell r="E30">
            <v>69</v>
          </cell>
          <cell r="F30">
            <v>96</v>
          </cell>
          <cell r="G30">
            <v>41</v>
          </cell>
          <cell r="H30">
            <v>17.64</v>
          </cell>
          <cell r="J30">
            <v>34.200000000000003</v>
          </cell>
          <cell r="K30">
            <v>0</v>
          </cell>
        </row>
        <row r="31">
          <cell r="B31">
            <v>23.650000000000006</v>
          </cell>
          <cell r="C31">
            <v>31.2</v>
          </cell>
          <cell r="D31">
            <v>17.5</v>
          </cell>
          <cell r="E31">
            <v>64.416666666666671</v>
          </cell>
          <cell r="F31">
            <v>90</v>
          </cell>
          <cell r="G31">
            <v>33</v>
          </cell>
          <cell r="H31">
            <v>18.36</v>
          </cell>
          <cell r="J31">
            <v>32.4</v>
          </cell>
          <cell r="K31">
            <v>0</v>
          </cell>
        </row>
        <row r="32">
          <cell r="B32">
            <v>25.062500000000004</v>
          </cell>
          <cell r="C32">
            <v>34.200000000000003</v>
          </cell>
          <cell r="D32">
            <v>16.899999999999999</v>
          </cell>
          <cell r="E32">
            <v>59.791666666666664</v>
          </cell>
          <cell r="F32">
            <v>97</v>
          </cell>
          <cell r="G32">
            <v>25</v>
          </cell>
          <cell r="H32">
            <v>11.879999999999999</v>
          </cell>
          <cell r="J32">
            <v>30.6</v>
          </cell>
          <cell r="K32">
            <v>0</v>
          </cell>
        </row>
        <row r="33">
          <cell r="B33">
            <v>26.763636363636362</v>
          </cell>
          <cell r="C33">
            <v>37.4</v>
          </cell>
          <cell r="D33">
            <v>18.5</v>
          </cell>
          <cell r="E33">
            <v>56.5</v>
          </cell>
          <cell r="F33">
            <v>91</v>
          </cell>
          <cell r="G33">
            <v>18</v>
          </cell>
          <cell r="H33">
            <v>15.48</v>
          </cell>
          <cell r="J33">
            <v>28.44</v>
          </cell>
          <cell r="K33">
            <v>0</v>
          </cell>
        </row>
        <row r="34">
          <cell r="B34">
            <v>28.245833333333334</v>
          </cell>
          <cell r="C34">
            <v>38.700000000000003</v>
          </cell>
          <cell r="D34">
            <v>20.3</v>
          </cell>
          <cell r="E34">
            <v>49.958333333333336</v>
          </cell>
          <cell r="F34">
            <v>81</v>
          </cell>
          <cell r="G34">
            <v>23</v>
          </cell>
          <cell r="H34">
            <v>17.28</v>
          </cell>
          <cell r="J34">
            <v>33.480000000000004</v>
          </cell>
          <cell r="K34">
            <v>0</v>
          </cell>
        </row>
        <row r="35">
          <cell r="B35">
            <v>25.283333333333331</v>
          </cell>
          <cell r="C35">
            <v>36.9</v>
          </cell>
          <cell r="D35">
            <v>20</v>
          </cell>
          <cell r="E35">
            <v>69</v>
          </cell>
          <cell r="F35">
            <v>95</v>
          </cell>
          <cell r="G35">
            <v>32</v>
          </cell>
          <cell r="H35">
            <v>24.48</v>
          </cell>
          <cell r="J35">
            <v>78.84</v>
          </cell>
          <cell r="K35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/>
        </row>
        <row r="6">
          <cell r="I6"/>
        </row>
        <row r="7">
          <cell r="I7"/>
        </row>
        <row r="8">
          <cell r="I8"/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zoomScale="90" zoomScaleNormal="90" workbookViewId="0">
      <selection activeCell="AF47" sqref="AF47"/>
    </sheetView>
  </sheetViews>
  <sheetFormatPr defaultRowHeight="12.75" x14ac:dyDescent="0.2"/>
  <cols>
    <col min="1" max="1" width="19.710937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33" t="s">
        <v>210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5"/>
    </row>
    <row r="2" spans="1:37" s="4" customFormat="1" ht="20.100000000000001" customHeight="1" x14ac:dyDescent="0.2">
      <c r="A2" s="136" t="s">
        <v>21</v>
      </c>
      <c r="B2" s="138" t="s">
        <v>250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</row>
    <row r="3" spans="1:37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B3" si="0">SUM(C3+1)</f>
        <v>3</v>
      </c>
      <c r="E3" s="137">
        <f t="shared" si="0"/>
        <v>4</v>
      </c>
      <c r="F3" s="137">
        <f t="shared" si="0"/>
        <v>5</v>
      </c>
      <c r="G3" s="137">
        <v>6</v>
      </c>
      <c r="H3" s="137"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>SUM(AB3+1)</f>
        <v>28</v>
      </c>
      <c r="AD3" s="137">
        <f>SUM(AC3+1)</f>
        <v>29</v>
      </c>
      <c r="AE3" s="137">
        <v>30</v>
      </c>
      <c r="AF3" s="141">
        <v>31</v>
      </c>
      <c r="AG3" s="140" t="s">
        <v>26</v>
      </c>
    </row>
    <row r="4" spans="1:37" s="5" customForma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41"/>
      <c r="AG4" s="140"/>
    </row>
    <row r="5" spans="1:37" s="5" customFormat="1" x14ac:dyDescent="0.2">
      <c r="A5" s="48" t="s">
        <v>30</v>
      </c>
      <c r="B5" s="110">
        <f>[1]Janeiro!$B$5</f>
        <v>26.904166666666665</v>
      </c>
      <c r="C5" s="110">
        <f>[1]Janeiro!$B$6</f>
        <v>28.445833333333329</v>
      </c>
      <c r="D5" s="110">
        <f>[1]Janeiro!$B$7</f>
        <v>28.920833333333334</v>
      </c>
      <c r="E5" s="110">
        <f>[1]Janeiro!$B$8</f>
        <v>29.57083333333334</v>
      </c>
      <c r="F5" s="110">
        <f>[1]Janeiro!$B$9</f>
        <v>28.895833333333332</v>
      </c>
      <c r="G5" s="110">
        <f>[1]Janeiro!$B$10</f>
        <v>29.354166666666671</v>
      </c>
      <c r="H5" s="110">
        <f>[1]Janeiro!$B$11</f>
        <v>29.904166666666665</v>
      </c>
      <c r="I5" s="110">
        <f>[1]Janeiro!$B$12</f>
        <v>30.075000000000006</v>
      </c>
      <c r="J5" s="110">
        <f>[1]Janeiro!$B$13</f>
        <v>30.762500000000003</v>
      </c>
      <c r="K5" s="110">
        <f>[1]Janeiro!$B$14</f>
        <v>28.641666666666666</v>
      </c>
      <c r="L5" s="110">
        <f>[1]Janeiro!$B$15</f>
        <v>27.125</v>
      </c>
      <c r="M5" s="110">
        <f>[1]Janeiro!$B$16</f>
        <v>26.341666666666669</v>
      </c>
      <c r="N5" s="110">
        <f>[1]Janeiro!$B$17</f>
        <v>26.670833333333334</v>
      </c>
      <c r="O5" s="110">
        <f>[1]Janeiro!$B$18</f>
        <v>27.004166666666674</v>
      </c>
      <c r="P5" s="110">
        <f>[1]Janeiro!$B$19</f>
        <v>25.716666666666665</v>
      </c>
      <c r="Q5" s="110">
        <f>[1]Janeiro!$B$20</f>
        <v>28.183333333333326</v>
      </c>
      <c r="R5" s="110">
        <f>[1]Janeiro!$B$21</f>
        <v>29.137499999999999</v>
      </c>
      <c r="S5" s="110">
        <f>[1]Janeiro!$B$22</f>
        <v>30.858333333333334</v>
      </c>
      <c r="T5" s="110">
        <f>[1]Janeiro!$B$23</f>
        <v>28.891666666666666</v>
      </c>
      <c r="U5" s="110">
        <f>[1]Janeiro!$B$24</f>
        <v>26.458333333333332</v>
      </c>
      <c r="V5" s="110">
        <f>[1]Janeiro!$B$25</f>
        <v>26.254166666666666</v>
      </c>
      <c r="W5" s="110">
        <f>[1]Janeiro!$B$26</f>
        <v>24.808333333333337</v>
      </c>
      <c r="X5" s="110">
        <f>[1]Janeiro!$B$27</f>
        <v>25.920833333333334</v>
      </c>
      <c r="Y5" s="110">
        <f>[1]Janeiro!$B$28</f>
        <v>25.595833333333331</v>
      </c>
      <c r="Z5" s="110">
        <f>[1]Janeiro!$B$29</f>
        <v>25.329166666666662</v>
      </c>
      <c r="AA5" s="110">
        <f>[1]Janeiro!$B$30</f>
        <v>24.966666666666665</v>
      </c>
      <c r="AB5" s="110">
        <f>[1]Janeiro!$B$31</f>
        <v>25.649999999999995</v>
      </c>
      <c r="AC5" s="110">
        <f>[1]Janeiro!$B$32</f>
        <v>27.049999999999994</v>
      </c>
      <c r="AD5" s="110">
        <f>[1]Janeiro!$B$33</f>
        <v>27.729166666666661</v>
      </c>
      <c r="AE5" s="110">
        <f>[1]Janeiro!$B$34</f>
        <v>27.2</v>
      </c>
      <c r="AF5" s="110">
        <f>[1]Janeiro!$B$35</f>
        <v>27.112499999999997</v>
      </c>
      <c r="AG5" s="111">
        <f>AVERAGE(B5:AF5)</f>
        <v>27.596102150537636</v>
      </c>
      <c r="AJ5" s="132"/>
    </row>
    <row r="6" spans="1:37" x14ac:dyDescent="0.2">
      <c r="A6" s="48" t="s">
        <v>0</v>
      </c>
      <c r="B6" s="112">
        <f>[2]Janeiro!$B$5</f>
        <v>26.329166666666666</v>
      </c>
      <c r="C6" s="112">
        <f>[2]Janeiro!$B$6</f>
        <v>25.216666666666669</v>
      </c>
      <c r="D6" s="112">
        <f>[2]Janeiro!$B$7</f>
        <v>26.412499999999994</v>
      </c>
      <c r="E6" s="112">
        <f>[2]Janeiro!$B$8</f>
        <v>27.254166666666674</v>
      </c>
      <c r="F6" s="112">
        <f>[2]Janeiro!$B$9</f>
        <v>26.320833333333336</v>
      </c>
      <c r="G6" s="112">
        <f>[2]Janeiro!$B$10</f>
        <v>26.916666666666661</v>
      </c>
      <c r="H6" s="112">
        <f>[2]Janeiro!$B$11</f>
        <v>28.095833333333331</v>
      </c>
      <c r="I6" s="112">
        <f>[2]Janeiro!$B$12</f>
        <v>28.858333333333331</v>
      </c>
      <c r="J6" s="112">
        <f>[2]Janeiro!$B$13</f>
        <v>29.516666666666669</v>
      </c>
      <c r="K6" s="112">
        <f>[2]Janeiro!$B$14</f>
        <v>27.295833333333338</v>
      </c>
      <c r="L6" s="112">
        <f>[2]Janeiro!$B$15</f>
        <v>25.341666666666665</v>
      </c>
      <c r="M6" s="112">
        <f>[2]Janeiro!$B$16</f>
        <v>26.404166666666665</v>
      </c>
      <c r="N6" s="112">
        <f>[2]Janeiro!$B$17</f>
        <v>26.666666666666668</v>
      </c>
      <c r="O6" s="112">
        <f>[2]Janeiro!$B$18</f>
        <v>28.137499999999999</v>
      </c>
      <c r="P6" s="112">
        <f>[2]Janeiro!$B$19</f>
        <v>25.966666666666658</v>
      </c>
      <c r="Q6" s="112">
        <f>[2]Janeiro!$B$20</f>
        <v>27.762500000000003</v>
      </c>
      <c r="R6" s="112">
        <f>[2]Janeiro!$B$21</f>
        <v>28.791666666666661</v>
      </c>
      <c r="S6" s="112">
        <f>[2]Janeiro!$B$22</f>
        <v>29.158333333333331</v>
      </c>
      <c r="T6" s="112">
        <f>[2]Janeiro!$B$23</f>
        <v>29.687499999999996</v>
      </c>
      <c r="U6" s="112">
        <f>[2]Janeiro!$B$24</f>
        <v>25.662500000000005</v>
      </c>
      <c r="V6" s="112">
        <f>[2]Janeiro!$B$25</f>
        <v>25.083333333333329</v>
      </c>
      <c r="W6" s="112">
        <f>[2]Janeiro!$B$26</f>
        <v>23.741666666666664</v>
      </c>
      <c r="X6" s="110">
        <f>[2]Janeiro!$B$27</f>
        <v>23.05</v>
      </c>
      <c r="Y6" s="110">
        <f>[2]Janeiro!$B$28</f>
        <v>23.391666666666666</v>
      </c>
      <c r="Z6" s="110">
        <f>[2]Janeiro!$B$29</f>
        <v>23.275000000000002</v>
      </c>
      <c r="AA6" s="110">
        <f>[2]Janeiro!$B$30</f>
        <v>22.416666666666661</v>
      </c>
      <c r="AB6" s="110">
        <f>[2]Janeiro!$B$31</f>
        <v>21.904166666666669</v>
      </c>
      <c r="AC6" s="110">
        <f>[2]Janeiro!$B$32</f>
        <v>24.099999999999998</v>
      </c>
      <c r="AD6" s="110">
        <f>[2]Janeiro!$B$33</f>
        <v>25.399999999999995</v>
      </c>
      <c r="AE6" s="110">
        <f>[2]Janeiro!$B$34</f>
        <v>26.425000000000008</v>
      </c>
      <c r="AF6" s="110">
        <f>[2]Janeiro!$B$35</f>
        <v>24.920833333333334</v>
      </c>
      <c r="AG6" s="111">
        <f t="shared" ref="AG6:AG47" si="1">AVERAGE(B6:AF6)</f>
        <v>26.113037634408595</v>
      </c>
    </row>
    <row r="7" spans="1:37" x14ac:dyDescent="0.2">
      <c r="A7" s="48" t="s">
        <v>85</v>
      </c>
      <c r="B7" s="112">
        <f>[3]Janeiro!$B$5</f>
        <v>27.866666666666671</v>
      </c>
      <c r="C7" s="112">
        <f>[3]Janeiro!$B$6</f>
        <v>25.854166666666661</v>
      </c>
      <c r="D7" s="112">
        <f>[3]Janeiro!$B$7</f>
        <v>28.412500000000005</v>
      </c>
      <c r="E7" s="112">
        <f>[3]Janeiro!$B$8</f>
        <v>28.720833333333331</v>
      </c>
      <c r="F7" s="112">
        <f>[3]Janeiro!$B$9</f>
        <v>28.0625</v>
      </c>
      <c r="G7" s="112">
        <f>[3]Janeiro!$B$10</f>
        <v>29.924999999999997</v>
      </c>
      <c r="H7" s="112">
        <f>[3]Janeiro!$B$11</f>
        <v>29.675000000000001</v>
      </c>
      <c r="I7" s="112">
        <f>[3]Janeiro!$B$12</f>
        <v>30.165217391304349</v>
      </c>
      <c r="J7" s="112">
        <f>[3]Janeiro!$B$13</f>
        <v>30.912499999999998</v>
      </c>
      <c r="K7" s="112">
        <f>[3]Janeiro!$B$14</f>
        <v>28.016666666666666</v>
      </c>
      <c r="L7" s="112">
        <f>[3]Janeiro!$B$15</f>
        <v>27.383333333333329</v>
      </c>
      <c r="M7" s="112">
        <f>[3]Janeiro!$B$16</f>
        <v>26.954166666666669</v>
      </c>
      <c r="N7" s="112">
        <f>[3]Janeiro!$B$17</f>
        <v>27.129166666666663</v>
      </c>
      <c r="O7" s="112">
        <f>[3]Janeiro!$B$18</f>
        <v>27.729166666666668</v>
      </c>
      <c r="P7" s="112">
        <f>[3]Janeiro!$B$19</f>
        <v>26.487499999999997</v>
      </c>
      <c r="Q7" s="112">
        <f>[3]Janeiro!$B$20</f>
        <v>28.395833333333332</v>
      </c>
      <c r="R7" s="112">
        <f>[3]Janeiro!$B$21</f>
        <v>29.066666666666666</v>
      </c>
      <c r="S7" s="112">
        <f>[3]Janeiro!$B$22</f>
        <v>30.241666666666674</v>
      </c>
      <c r="T7" s="112">
        <f>[3]Janeiro!$B$23</f>
        <v>29.258333333333326</v>
      </c>
      <c r="U7" s="112">
        <f>[3]Janeiro!$B$24</f>
        <v>26.3</v>
      </c>
      <c r="V7" s="112">
        <f>[3]Janeiro!$B$25</f>
        <v>26.241666666666664</v>
      </c>
      <c r="W7" s="112">
        <f>[3]Janeiro!$B$26</f>
        <v>24.700000000000003</v>
      </c>
      <c r="X7" s="110">
        <f>[3]Janeiro!$B$27</f>
        <v>22.875</v>
      </c>
      <c r="Y7" s="110">
        <f>[3]Janeiro!$B$28</f>
        <v>23.420833333333334</v>
      </c>
      <c r="Z7" s="110">
        <f>[3]Janeiro!$B$29</f>
        <v>24.404166666666669</v>
      </c>
      <c r="AA7" s="110">
        <f>[3]Janeiro!$B$30</f>
        <v>23.5695652173913</v>
      </c>
      <c r="AB7" s="110">
        <f>[3]Janeiro!$B$31</f>
        <v>24.750000000000004</v>
      </c>
      <c r="AC7" s="110">
        <f>[3]Janeiro!$B$32</f>
        <v>26.850000000000009</v>
      </c>
      <c r="AD7" s="110">
        <f>[3]Janeiro!$B$33</f>
        <v>27.7</v>
      </c>
      <c r="AE7" s="110">
        <f>[3]Janeiro!$B$34</f>
        <v>28.929166666666671</v>
      </c>
      <c r="AF7" s="110">
        <f>[3]Janeiro!$B$35</f>
        <v>26.962499999999995</v>
      </c>
      <c r="AG7" s="111">
        <f t="shared" si="1"/>
        <v>27.321283309957931</v>
      </c>
    </row>
    <row r="8" spans="1:37" x14ac:dyDescent="0.2">
      <c r="A8" s="48" t="s">
        <v>1</v>
      </c>
      <c r="B8" s="112">
        <f>[4]Janeiro!$B$5</f>
        <v>26.808333333333326</v>
      </c>
      <c r="C8" s="112">
        <f>[4]Janeiro!$B$6</f>
        <v>27.687500000000004</v>
      </c>
      <c r="D8" s="112">
        <f>[4]Janeiro!$B$7</f>
        <v>26.1875</v>
      </c>
      <c r="E8" s="112">
        <f>[4]Janeiro!$B$8</f>
        <v>28.075000000000006</v>
      </c>
      <c r="F8" s="112">
        <f>[4]Janeiro!$B$9</f>
        <v>29.729166666666671</v>
      </c>
      <c r="G8" s="112">
        <f>[4]Janeiro!$B$10</f>
        <v>30.291666666666671</v>
      </c>
      <c r="H8" s="112">
        <f>[4]Janeiro!$B$11</f>
        <v>31.049999999999997</v>
      </c>
      <c r="I8" s="112">
        <f>[4]Janeiro!$B$12</f>
        <v>31.695833333333329</v>
      </c>
      <c r="J8" s="112">
        <f>[4]Janeiro!$B$13</f>
        <v>30.412500000000005</v>
      </c>
      <c r="K8" s="112">
        <f>[4]Janeiro!$B$14</f>
        <v>31.649999999999995</v>
      </c>
      <c r="L8" s="112">
        <f>[4]Janeiro!$B$15</f>
        <v>29.8125</v>
      </c>
      <c r="M8" s="112">
        <f>[4]Janeiro!$B$16</f>
        <v>27.737500000000001</v>
      </c>
      <c r="N8" s="112">
        <f>[4]Janeiro!$B$17</f>
        <v>28.883333333333329</v>
      </c>
      <c r="O8" s="112">
        <f>[4]Janeiro!$B$18</f>
        <v>28.858333333333334</v>
      </c>
      <c r="P8" s="112">
        <f>[4]Janeiro!$B$19</f>
        <v>29.608333333333324</v>
      </c>
      <c r="Q8" s="112">
        <f>[4]Janeiro!$B$20</f>
        <v>29.716666666666669</v>
      </c>
      <c r="R8" s="112">
        <f>[4]Janeiro!$B$21</f>
        <v>29.458333333333329</v>
      </c>
      <c r="S8" s="112">
        <f>[4]Janeiro!$B$22</f>
        <v>30.449999999999992</v>
      </c>
      <c r="T8" s="112">
        <f>[4]Janeiro!$B$23</f>
        <v>31.066666666666674</v>
      </c>
      <c r="U8" s="112">
        <f>[4]Janeiro!$B$24</f>
        <v>30.424999999999994</v>
      </c>
      <c r="V8" s="112">
        <f>[4]Janeiro!$B$25</f>
        <v>27.608333333333331</v>
      </c>
      <c r="W8" s="112">
        <f>[4]Janeiro!$B$26</f>
        <v>26.133333333333336</v>
      </c>
      <c r="X8" s="110">
        <f>[4]Janeiro!$B$27</f>
        <v>26.025000000000006</v>
      </c>
      <c r="Y8" s="110">
        <f>[4]Janeiro!$B$28</f>
        <v>27.3125</v>
      </c>
      <c r="Z8" s="110">
        <f>[4]Janeiro!$B$29</f>
        <v>27.654166666666669</v>
      </c>
      <c r="AA8" s="110">
        <f>[4]Janeiro!$B$30</f>
        <v>27.304166666666664</v>
      </c>
      <c r="AB8" s="110">
        <f>[4]Janeiro!$B$31</f>
        <v>27.720833333333331</v>
      </c>
      <c r="AC8" s="110">
        <f>[4]Janeiro!$B$32</f>
        <v>27.483333333333334</v>
      </c>
      <c r="AD8" s="110">
        <f>[4]Janeiro!$B$33</f>
        <v>28.091666666666669</v>
      </c>
      <c r="AE8" s="110">
        <f>[4]Janeiro!$B$34</f>
        <v>29.941666666666666</v>
      </c>
      <c r="AF8" s="110">
        <f>[4]Janeiro!$B$35</f>
        <v>28.079166666666666</v>
      </c>
      <c r="AG8" s="111">
        <f t="shared" si="1"/>
        <v>28.805107526881724</v>
      </c>
    </row>
    <row r="9" spans="1:37" x14ac:dyDescent="0.2">
      <c r="A9" s="48" t="s">
        <v>146</v>
      </c>
      <c r="B9" s="112">
        <f>[5]Janeiro!$B$5</f>
        <v>26.195833333333329</v>
      </c>
      <c r="C9" s="112">
        <f>[5]Janeiro!$B$6</f>
        <v>24.312499999999996</v>
      </c>
      <c r="D9" s="112">
        <f>[5]Janeiro!$B$7</f>
        <v>26.465217391304346</v>
      </c>
      <c r="E9" s="112">
        <f>[5]Janeiro!$B$8</f>
        <v>27.158333333333331</v>
      </c>
      <c r="F9" s="112">
        <f>[5]Janeiro!$B$9</f>
        <v>27.466666666666669</v>
      </c>
      <c r="G9" s="112">
        <f>[5]Janeiro!$B$10</f>
        <v>28.45</v>
      </c>
      <c r="H9" s="112">
        <f>[5]Janeiro!$B$11</f>
        <v>30.166666666666671</v>
      </c>
      <c r="I9" s="112">
        <f>[5]Janeiro!$B$12</f>
        <v>29.545833333333334</v>
      </c>
      <c r="J9" s="112">
        <f>[5]Janeiro!$B$13</f>
        <v>30.520833333333343</v>
      </c>
      <c r="K9" s="112">
        <f>[5]Janeiro!$B$14</f>
        <v>27.734782608695649</v>
      </c>
      <c r="L9" s="112">
        <f>[5]Janeiro!$B$15</f>
        <v>26.116666666666664</v>
      </c>
      <c r="M9" s="112">
        <f>[5]Janeiro!$B$16</f>
        <v>25.433333333333334</v>
      </c>
      <c r="N9" s="112">
        <f>[5]Janeiro!$B$17</f>
        <v>26.166666666666668</v>
      </c>
      <c r="O9" s="112">
        <f>[5]Janeiro!$B$18</f>
        <v>27.537500000000005</v>
      </c>
      <c r="P9" s="112">
        <f>[5]Janeiro!$B$19</f>
        <v>28.379166666666674</v>
      </c>
      <c r="Q9" s="112">
        <f>[5]Janeiro!$B$20</f>
        <v>27.891666666666666</v>
      </c>
      <c r="R9" s="112">
        <f>[5]Janeiro!$B$21</f>
        <v>29.387499999999992</v>
      </c>
      <c r="S9" s="112">
        <f>[5]Janeiro!$B$22</f>
        <v>29.579166666666662</v>
      </c>
      <c r="T9" s="112">
        <f>[5]Janeiro!$B$23</f>
        <v>29.804166666666671</v>
      </c>
      <c r="U9" s="112">
        <f>[5]Janeiro!$B$24</f>
        <v>25.299999999999997</v>
      </c>
      <c r="V9" s="112">
        <f>[5]Janeiro!$B$25</f>
        <v>25.079166666666666</v>
      </c>
      <c r="W9" s="112">
        <f>[5]Janeiro!$B$26</f>
        <v>23.416666666666671</v>
      </c>
      <c r="X9" s="110">
        <f>[5]Janeiro!$B$27</f>
        <v>22.962500000000002</v>
      </c>
      <c r="Y9" s="110">
        <f>[5]Janeiro!$B$28</f>
        <v>22.954166666666666</v>
      </c>
      <c r="Z9" s="110">
        <f>[5]Janeiro!$B$29</f>
        <v>23.483333333333331</v>
      </c>
      <c r="AA9" s="110">
        <f>[5]Janeiro!$B$30</f>
        <v>22.204166666666666</v>
      </c>
      <c r="AB9" s="110">
        <f>[5]Janeiro!$B$31</f>
        <v>22.660869565217393</v>
      </c>
      <c r="AC9" s="110">
        <f>[5]Janeiro!$B$32</f>
        <v>24.847826086956527</v>
      </c>
      <c r="AD9" s="110">
        <f>[5]Janeiro!$B$33</f>
        <v>27.191666666666666</v>
      </c>
      <c r="AE9" s="110">
        <f>[5]Janeiro!$B$34</f>
        <v>27.245833333333334</v>
      </c>
      <c r="AF9" s="110">
        <f>[5]Janeiro!$B$35</f>
        <v>26.333333333333332</v>
      </c>
      <c r="AG9" s="111">
        <f t="shared" si="1"/>
        <v>26.515871902758292</v>
      </c>
    </row>
    <row r="10" spans="1:37" x14ac:dyDescent="0.2">
      <c r="A10" s="48" t="s">
        <v>91</v>
      </c>
      <c r="B10" s="112">
        <f>[6]Janeiro!$B$5</f>
        <v>24.533333333333331</v>
      </c>
      <c r="C10" s="112">
        <f>[6]Janeiro!$B$6</f>
        <v>24.417391304347824</v>
      </c>
      <c r="D10" s="112">
        <f>[6]Janeiro!$B$7</f>
        <v>24.975000000000005</v>
      </c>
      <c r="E10" s="112">
        <f>[6]Janeiro!$B$8</f>
        <v>25.250000000000004</v>
      </c>
      <c r="F10" s="112">
        <f>[6]Janeiro!$B$9</f>
        <v>26.516666666666666</v>
      </c>
      <c r="G10" s="112">
        <f>[6]Janeiro!$B$10</f>
        <v>27.491666666666664</v>
      </c>
      <c r="H10" s="112">
        <f>[6]Janeiro!$B$11</f>
        <v>27.754166666666674</v>
      </c>
      <c r="I10" s="112">
        <f>[6]Janeiro!$B$12</f>
        <v>27.937499999999996</v>
      </c>
      <c r="J10" s="112">
        <f>[6]Janeiro!$B$13</f>
        <v>27.312499999999996</v>
      </c>
      <c r="K10" s="112">
        <f>[6]Janeiro!$B$14</f>
        <v>26.295833333333331</v>
      </c>
      <c r="L10" s="112">
        <f>[6]Janeiro!$B$15</f>
        <v>25.637499999999999</v>
      </c>
      <c r="M10" s="112">
        <f>[6]Janeiro!$B$16</f>
        <v>23.825000000000003</v>
      </c>
      <c r="N10" s="112">
        <f>[6]Janeiro!$B$17</f>
        <v>24.975000000000005</v>
      </c>
      <c r="O10" s="112">
        <f>[6]Janeiro!$B$18</f>
        <v>26.25</v>
      </c>
      <c r="P10" s="112">
        <f>[6]Janeiro!$B$19</f>
        <v>24.295833333333331</v>
      </c>
      <c r="Q10" s="112">
        <f>[6]Janeiro!$B$20</f>
        <v>25.870833333333334</v>
      </c>
      <c r="R10" s="112">
        <f>[6]Janeiro!$B$21</f>
        <v>26.299999999999997</v>
      </c>
      <c r="S10" s="112">
        <f>[6]Janeiro!$B$22</f>
        <v>27.450000000000006</v>
      </c>
      <c r="T10" s="112">
        <f>[6]Janeiro!$B$23</f>
        <v>26.445833333333336</v>
      </c>
      <c r="U10" s="112">
        <f>[6]Janeiro!$B$24</f>
        <v>26.487499999999997</v>
      </c>
      <c r="V10" s="112">
        <f>[6]Janeiro!$B$25</f>
        <v>24.783333333333335</v>
      </c>
      <c r="W10" s="112">
        <f>[6]Janeiro!$B$26</f>
        <v>23.741666666666671</v>
      </c>
      <c r="X10" s="110">
        <f>[6]Janeiro!$B$27</f>
        <v>23.512500000000003</v>
      </c>
      <c r="Y10" s="110">
        <f>[6]Janeiro!$B$28</f>
        <v>24.962499999999995</v>
      </c>
      <c r="Z10" s="110">
        <f>[6]Janeiro!$B$29</f>
        <v>23.145833333333339</v>
      </c>
      <c r="AA10" s="110">
        <f>[6]Janeiro!$B$30</f>
        <v>22.74166666666666</v>
      </c>
      <c r="AB10" s="110">
        <f>[6]Janeiro!$B$31</f>
        <v>22.945833333333329</v>
      </c>
      <c r="AC10" s="110">
        <f>[6]Janeiro!$B$32</f>
        <v>24.299999999999997</v>
      </c>
      <c r="AD10" s="110">
        <f>[6]Janeiro!$B$33</f>
        <v>25.304166666666671</v>
      </c>
      <c r="AE10" s="110">
        <f>[6]Janeiro!$B$34</f>
        <v>24.954166666666666</v>
      </c>
      <c r="AF10" s="110">
        <f>[6]Janeiro!$B$35</f>
        <v>24.070833333333336</v>
      </c>
      <c r="AG10" s="111">
        <f t="shared" si="1"/>
        <v>25.30593735390369</v>
      </c>
    </row>
    <row r="11" spans="1:37" x14ac:dyDescent="0.2">
      <c r="A11" s="48" t="s">
        <v>49</v>
      </c>
      <c r="B11" s="112">
        <f>[7]Janeiro!$B$5</f>
        <v>27.391666666666669</v>
      </c>
      <c r="C11" s="112">
        <f>[7]Janeiro!$B$6</f>
        <v>26.599999999999998</v>
      </c>
      <c r="D11" s="112">
        <f>[7]Janeiro!$B$7</f>
        <v>27.958333333333332</v>
      </c>
      <c r="E11" s="112">
        <f>[7]Janeiro!$B$8</f>
        <v>28.5625</v>
      </c>
      <c r="F11" s="112">
        <f>[7]Janeiro!$B$9</f>
        <v>27.575000000000006</v>
      </c>
      <c r="G11" s="112">
        <f>[7]Janeiro!$B$10</f>
        <v>28.712500000000002</v>
      </c>
      <c r="H11" s="112">
        <f>[7]Janeiro!$B$11</f>
        <v>29.795833333333331</v>
      </c>
      <c r="I11" s="112">
        <f>[7]Janeiro!$B$12</f>
        <v>30.070833333333336</v>
      </c>
      <c r="J11" s="112">
        <f>[7]Janeiro!$B$13</f>
        <v>30.029166666666658</v>
      </c>
      <c r="K11" s="112">
        <f>[7]Janeiro!$B$14</f>
        <v>28.316666666666674</v>
      </c>
      <c r="L11" s="112">
        <f>[7]Janeiro!$B$15</f>
        <v>27.67916666666666</v>
      </c>
      <c r="M11" s="112">
        <f>[7]Janeiro!$B$16</f>
        <v>26.625</v>
      </c>
      <c r="N11" s="112">
        <f>[7]Janeiro!$B$17</f>
        <v>25.866666666666664</v>
      </c>
      <c r="O11" s="112">
        <f>[7]Janeiro!$B$18</f>
        <v>26.229166666666668</v>
      </c>
      <c r="P11" s="112">
        <f>[7]Janeiro!$B$19</f>
        <v>26</v>
      </c>
      <c r="Q11" s="112">
        <f>[7]Janeiro!$B$20</f>
        <v>28.291666666666661</v>
      </c>
      <c r="R11" s="112">
        <f>[7]Janeiro!$B$21</f>
        <v>29.233333333333338</v>
      </c>
      <c r="S11" s="112">
        <f>[7]Janeiro!$B$22</f>
        <v>30.262499999999999</v>
      </c>
      <c r="T11" s="112">
        <f>[7]Janeiro!$B$23</f>
        <v>28.645833333333339</v>
      </c>
      <c r="U11" s="112">
        <f>[7]Janeiro!$B$24</f>
        <v>24.841666666666665</v>
      </c>
      <c r="V11" s="112">
        <f>[7]Janeiro!$B$25</f>
        <v>25.633333333333336</v>
      </c>
      <c r="W11" s="112">
        <f>[7]Janeiro!$B$26</f>
        <v>25.312499999999996</v>
      </c>
      <c r="X11" s="110">
        <f>[7]Janeiro!$B$27</f>
        <v>23.174999999999997</v>
      </c>
      <c r="Y11" s="110">
        <f>[7]Janeiro!$B$28</f>
        <v>23.654166666666669</v>
      </c>
      <c r="Z11" s="110">
        <f>[7]Janeiro!$B$29</f>
        <v>23.616666666666671</v>
      </c>
      <c r="AA11" s="110">
        <f>[7]Janeiro!$B$30</f>
        <v>23.266666666666669</v>
      </c>
      <c r="AB11" s="110">
        <f>[7]Janeiro!$B$30</f>
        <v>23.266666666666669</v>
      </c>
      <c r="AC11" s="110">
        <f>[7]Janeiro!$B$31</f>
        <v>23.991666666666664</v>
      </c>
      <c r="AD11" s="110">
        <f>[7]Janeiro!$B$32</f>
        <v>26.341666666666672</v>
      </c>
      <c r="AE11" s="110">
        <f>[7]Janeiro!$B$33</f>
        <v>27.8</v>
      </c>
      <c r="AF11" s="110">
        <f>[7]Janeiro!$B$34</f>
        <v>28.295833333333334</v>
      </c>
      <c r="AG11" s="111">
        <f t="shared" si="1"/>
        <v>26.872311827956992</v>
      </c>
    </row>
    <row r="12" spans="1:37" x14ac:dyDescent="0.2">
      <c r="A12" s="48" t="s">
        <v>94</v>
      </c>
      <c r="B12" s="112">
        <f>[8]Janeiro!$B$5</f>
        <v>25.758333333333336</v>
      </c>
      <c r="C12" s="112">
        <f>[8]Janeiro!$B$6</f>
        <v>26.420833333333334</v>
      </c>
      <c r="D12" s="112">
        <f>[8]Janeiro!$B$7</f>
        <v>27.095833333333335</v>
      </c>
      <c r="E12" s="112">
        <f>[8]Janeiro!$B$8</f>
        <v>26.766666666666666</v>
      </c>
      <c r="F12" s="112">
        <f>[8]Janeiro!$B$9</f>
        <v>29.041666666666671</v>
      </c>
      <c r="G12" s="112">
        <f>[8]Janeiro!$B$10</f>
        <v>29.1875</v>
      </c>
      <c r="H12" s="112">
        <f>[8]Janeiro!$B$11</f>
        <v>30.45</v>
      </c>
      <c r="I12" s="112">
        <f>[8]Janeiro!$B$12</f>
        <v>31.508333333333329</v>
      </c>
      <c r="J12" s="112">
        <f>[8]Janeiro!$B$13</f>
        <v>31.45</v>
      </c>
      <c r="K12" s="112">
        <f>[8]Janeiro!$B$14</f>
        <v>30.450000000000003</v>
      </c>
      <c r="L12" s="112">
        <f>[8]Janeiro!$B$15</f>
        <v>28.104166666666661</v>
      </c>
      <c r="M12" s="112">
        <f>[8]Janeiro!$B$16</f>
        <v>27.012499999999999</v>
      </c>
      <c r="N12" s="112">
        <f>[8]Janeiro!$B$17</f>
        <v>28.129166666666663</v>
      </c>
      <c r="O12" s="112">
        <f>[8]Janeiro!$B$18</f>
        <v>28.337499999999995</v>
      </c>
      <c r="P12" s="112">
        <f>[8]Janeiro!$B$19</f>
        <v>29.221739130434777</v>
      </c>
      <c r="Q12" s="112">
        <f>[8]Janeiro!$B$20</f>
        <v>29.649999999999991</v>
      </c>
      <c r="R12" s="112">
        <f>[8]Janeiro!$B$21</f>
        <v>29.970833333333335</v>
      </c>
      <c r="S12" s="112">
        <f>[8]Janeiro!$B$22</f>
        <v>30.387500000000003</v>
      </c>
      <c r="T12" s="112">
        <f>[8]Janeiro!$B$23</f>
        <v>32.199999999999996</v>
      </c>
      <c r="U12" s="112">
        <f>[8]Janeiro!$B$24</f>
        <v>29.574999999999992</v>
      </c>
      <c r="V12" s="112">
        <f>[8]Janeiro!$B$25</f>
        <v>27.104166666666671</v>
      </c>
      <c r="W12" s="112">
        <f>[8]Janeiro!$B$26</f>
        <v>24.741666666666664</v>
      </c>
      <c r="X12" s="110">
        <f>[8]Janeiro!$B$27</f>
        <v>26.391666666666666</v>
      </c>
      <c r="Y12" s="110">
        <f>[8]Janeiro!$B$28</f>
        <v>26.666666666666668</v>
      </c>
      <c r="Z12" s="110">
        <f>[8]Janeiro!$B$29</f>
        <v>26.412499999999998</v>
      </c>
      <c r="AA12" s="110">
        <f>[8]Janeiro!$B$30</f>
        <v>25.504166666666666</v>
      </c>
      <c r="AB12" s="110">
        <f>[8]Janeiro!$B$31</f>
        <v>26.062499999999996</v>
      </c>
      <c r="AC12" s="110">
        <f>[8]Janeiro!$B$32</f>
        <v>26.612500000000001</v>
      </c>
      <c r="AD12" s="110">
        <f>[8]Janeiro!$B$33</f>
        <v>28.133333333333326</v>
      </c>
      <c r="AE12" s="110">
        <f>[8]Janeiro!$B$34</f>
        <v>29.208333333333332</v>
      </c>
      <c r="AF12" s="110">
        <f>[8]Janeiro!$B$35</f>
        <v>27.674999999999997</v>
      </c>
      <c r="AG12" s="111">
        <f t="shared" si="1"/>
        <v>28.23322814399252</v>
      </c>
    </row>
    <row r="13" spans="1:37" x14ac:dyDescent="0.2">
      <c r="A13" s="48" t="s">
        <v>101</v>
      </c>
      <c r="B13" s="112">
        <f>[9]Janeiro!$B$5</f>
        <v>26.754166666666666</v>
      </c>
      <c r="C13" s="112">
        <f>[9]Janeiro!$B$6</f>
        <v>25.245833333333334</v>
      </c>
      <c r="D13" s="112">
        <f>[9]Janeiro!$B$7</f>
        <v>27.083333333333325</v>
      </c>
      <c r="E13" s="112">
        <f>[9]Janeiro!$B$8</f>
        <v>28.156521739130437</v>
      </c>
      <c r="F13" s="112">
        <f>[9]Janeiro!$B$9</f>
        <v>27.887499999999999</v>
      </c>
      <c r="G13" s="112">
        <f>[9]Janeiro!$B$10</f>
        <v>28.404166666666665</v>
      </c>
      <c r="H13" s="112">
        <f>[9]Janeiro!$B$11</f>
        <v>30.500000000000004</v>
      </c>
      <c r="I13" s="112">
        <f>[9]Janeiro!$B$12</f>
        <v>30.304166666666671</v>
      </c>
      <c r="J13" s="112">
        <f>[9]Janeiro!$B$13</f>
        <v>31.599999999999998</v>
      </c>
      <c r="K13" s="112">
        <f>[9]Janeiro!$B$14</f>
        <v>27.474999999999998</v>
      </c>
      <c r="L13" s="112">
        <f>[9]Janeiro!$B$15</f>
        <v>27.512499999999992</v>
      </c>
      <c r="M13" s="112">
        <f>[9]Janeiro!$B$16</f>
        <v>26.169565217391302</v>
      </c>
      <c r="N13" s="112">
        <f>[9]Janeiro!$B$17</f>
        <v>27.320833333333329</v>
      </c>
      <c r="O13" s="112">
        <f>[9]Janeiro!$B$18</f>
        <v>28.474999999999998</v>
      </c>
      <c r="P13" s="112">
        <f>[9]Janeiro!$B$19</f>
        <v>26.333333333333332</v>
      </c>
      <c r="Q13" s="112">
        <f>[9]Janeiro!$B$20</f>
        <v>27.791666666666661</v>
      </c>
      <c r="R13" s="112">
        <f>[9]Janeiro!$B$21</f>
        <v>28.45</v>
      </c>
      <c r="S13" s="112">
        <f>[9]Janeiro!$B$22</f>
        <v>29.712499999999995</v>
      </c>
      <c r="T13" s="112">
        <f>[9]Janeiro!$B$23</f>
        <v>29.158333333333331</v>
      </c>
      <c r="U13" s="112">
        <f>[9]Janeiro!$B$24</f>
        <v>25.795833333333324</v>
      </c>
      <c r="V13" s="112">
        <f>[9]Janeiro!$B$25</f>
        <v>25.333333333333339</v>
      </c>
      <c r="W13" s="112">
        <f>[9]Janeiro!$B$26</f>
        <v>23.704347826086959</v>
      </c>
      <c r="X13" s="110">
        <f>[9]Janeiro!$B$27</f>
        <v>22.360869565217389</v>
      </c>
      <c r="Y13" s="110">
        <f>[9]Janeiro!$B$28</f>
        <v>23.516666666666666</v>
      </c>
      <c r="Z13" s="110">
        <f>[9]Janeiro!$B$29</f>
        <v>23.639130434782604</v>
      </c>
      <c r="AA13" s="110">
        <f>[9]Janeiro!$B$30</f>
        <v>23.208333333333329</v>
      </c>
      <c r="AB13" s="110">
        <f>[9]Janeiro!$B$31</f>
        <v>23.650000000000006</v>
      </c>
      <c r="AC13" s="110">
        <f>[9]Janeiro!$B$32</f>
        <v>25.062500000000004</v>
      </c>
      <c r="AD13" s="110">
        <f>[9]Janeiro!$B$33</f>
        <v>26.763636363636362</v>
      </c>
      <c r="AE13" s="110">
        <f>[9]Janeiro!$B$34</f>
        <v>28.245833333333334</v>
      </c>
      <c r="AF13" s="110">
        <f>[9]Janeiro!$B$35</f>
        <v>25.283333333333331</v>
      </c>
      <c r="AG13" s="111">
        <f t="shared" si="1"/>
        <v>26.803168961706827</v>
      </c>
      <c r="AK13" t="s">
        <v>35</v>
      </c>
    </row>
    <row r="14" spans="1:37" x14ac:dyDescent="0.2">
      <c r="A14" s="48" t="s">
        <v>147</v>
      </c>
      <c r="B14" s="112">
        <f>[10]Janeiro!$B$5</f>
        <v>25.24761904761905</v>
      </c>
      <c r="C14" s="112">
        <f>[10]Janeiro!$B$6</f>
        <v>24.975000000000005</v>
      </c>
      <c r="D14" s="112">
        <f>[10]Janeiro!$B$7</f>
        <v>26.45</v>
      </c>
      <c r="E14" s="112">
        <f>[10]Janeiro!$B$8</f>
        <v>25.939999999999998</v>
      </c>
      <c r="F14" s="112">
        <f>[10]Janeiro!$B$9</f>
        <v>26.328571428571429</v>
      </c>
      <c r="G14" s="112">
        <f>[10]Janeiro!$B$10</f>
        <v>27.431818181818183</v>
      </c>
      <c r="H14" s="112">
        <f>[10]Janeiro!$B$11</f>
        <v>28.331818181818186</v>
      </c>
      <c r="I14" s="112">
        <f>[10]Janeiro!$B$12</f>
        <v>28.471428571428572</v>
      </c>
      <c r="J14" s="112">
        <f>[10]Janeiro!$B$13</f>
        <v>27.199999999999992</v>
      </c>
      <c r="K14" s="112">
        <f>[10]Janeiro!$B$14</f>
        <v>26.968181818181815</v>
      </c>
      <c r="L14" s="112">
        <f>[10]Janeiro!$B$15</f>
        <v>25.339130434782607</v>
      </c>
      <c r="M14" s="112">
        <f>[10]Janeiro!$B$16</f>
        <v>24.984210526315792</v>
      </c>
      <c r="N14" s="112">
        <f>[10]Janeiro!$B$17</f>
        <v>25.728571428571428</v>
      </c>
      <c r="O14" s="112">
        <f>[10]Janeiro!$B$18</f>
        <v>27.190909090909088</v>
      </c>
      <c r="P14" s="112">
        <f>[10]Janeiro!$B$19</f>
        <v>25.240909090909089</v>
      </c>
      <c r="Q14" s="112">
        <f>[10]Janeiro!$B$20</f>
        <v>26.905263157894737</v>
      </c>
      <c r="R14" s="112">
        <f>[10]Janeiro!$B$21</f>
        <v>26.766666666666669</v>
      </c>
      <c r="S14" s="112">
        <f>[10]Janeiro!$B$22</f>
        <v>28.231818181818177</v>
      </c>
      <c r="T14" s="112">
        <f>[10]Janeiro!$B$23</f>
        <v>27.404761904761909</v>
      </c>
      <c r="U14" s="112">
        <f>[10]Janeiro!$B$24</f>
        <v>25.908695652173911</v>
      </c>
      <c r="V14" s="112">
        <f>[10]Janeiro!$B$25</f>
        <v>25.056521739130432</v>
      </c>
      <c r="W14" s="112">
        <f>[10]Janeiro!$B$26</f>
        <v>24.061904761904763</v>
      </c>
      <c r="X14" s="110">
        <f>[10]Janeiro!$B$27</f>
        <v>24.836363636363636</v>
      </c>
      <c r="Y14" s="110">
        <f>[10]Janeiro!$B$28</f>
        <v>25.928571428571427</v>
      </c>
      <c r="Z14" s="110">
        <f>[10]Janeiro!$B$29</f>
        <v>24.45</v>
      </c>
      <c r="AA14" s="110">
        <f>[10]Janeiro!$B$30</f>
        <v>23.954166666666666</v>
      </c>
      <c r="AB14" s="110" t="s">
        <v>197</v>
      </c>
      <c r="AC14" s="110" t="s">
        <v>197</v>
      </c>
      <c r="AD14" s="110" t="s">
        <v>197</v>
      </c>
      <c r="AE14" s="110" t="s">
        <v>197</v>
      </c>
      <c r="AF14" s="110" t="s">
        <v>197</v>
      </c>
      <c r="AG14" s="111">
        <f t="shared" si="1"/>
        <v>26.12818852295683</v>
      </c>
      <c r="AI14" s="130"/>
      <c r="AK14" t="s">
        <v>35</v>
      </c>
    </row>
    <row r="15" spans="1:37" x14ac:dyDescent="0.2">
      <c r="A15" s="48" t="s">
        <v>2</v>
      </c>
      <c r="B15" s="112">
        <f>[11]Janeiro!$B$5</f>
        <v>24.637500000000003</v>
      </c>
      <c r="C15" s="112">
        <f>[11]Janeiro!$B$6</f>
        <v>25.045833333333338</v>
      </c>
      <c r="D15" s="112">
        <f>[11]Janeiro!$B$7</f>
        <v>25.724999999999998</v>
      </c>
      <c r="E15" s="112">
        <f>[11]Janeiro!$B$8</f>
        <v>25.662499999999994</v>
      </c>
      <c r="F15" s="112">
        <f>[11]Janeiro!$B$9</f>
        <v>27.129166666666666</v>
      </c>
      <c r="G15" s="112">
        <f>[11]Janeiro!$B$10</f>
        <v>28.337500000000002</v>
      </c>
      <c r="H15" s="112">
        <f>[11]Janeiro!$B$11</f>
        <v>28.625</v>
      </c>
      <c r="I15" s="112">
        <f>[11]Janeiro!$B$12</f>
        <v>29.4375</v>
      </c>
      <c r="J15" s="112">
        <f>[11]Janeiro!$B$13</f>
        <v>28.087499999999995</v>
      </c>
      <c r="K15" s="112">
        <f>[11]Janeiro!$B$14</f>
        <v>27.345833333333331</v>
      </c>
      <c r="L15" s="112">
        <f>[11]Janeiro!$B$15</f>
        <v>26.633333333333336</v>
      </c>
      <c r="M15" s="112">
        <f>[11]Janeiro!$B$16</f>
        <v>24.358333333333334</v>
      </c>
      <c r="N15" s="112">
        <f>[11]Janeiro!$B$17</f>
        <v>25.5</v>
      </c>
      <c r="O15" s="112">
        <f>[11]Janeiro!$B$18</f>
        <v>26.495833333333334</v>
      </c>
      <c r="P15" s="112">
        <f>[11]Janeiro!$B$19</f>
        <v>25.879166666666666</v>
      </c>
      <c r="Q15" s="112">
        <f>[11]Janeiro!$B$20</f>
        <v>27.162499999999998</v>
      </c>
      <c r="R15" s="112">
        <f>[11]Janeiro!$B$21</f>
        <v>27.1875</v>
      </c>
      <c r="S15" s="112">
        <f>[11]Janeiro!$B$22</f>
        <v>28.304166666666664</v>
      </c>
      <c r="T15" s="112">
        <f>[11]Janeiro!$B$23</f>
        <v>28.791666666666661</v>
      </c>
      <c r="U15" s="112">
        <f>[11]Janeiro!$B$24</f>
        <v>28.016666666666662</v>
      </c>
      <c r="V15" s="112">
        <f>[11]Janeiro!$B$25</f>
        <v>26.141666666666666</v>
      </c>
      <c r="W15" s="112">
        <f>[11]Janeiro!$B$26</f>
        <v>24.833333333333329</v>
      </c>
      <c r="X15" s="110">
        <f>[11]Janeiro!$B$27</f>
        <v>23.054166666666671</v>
      </c>
      <c r="Y15" s="110">
        <f>[11]Janeiro!$B$28</f>
        <v>24.945833333333336</v>
      </c>
      <c r="Z15" s="110">
        <f>[11]Janeiro!$B$29</f>
        <v>25.050000000000008</v>
      </c>
      <c r="AA15" s="110">
        <f>[11]Janeiro!$B$30</f>
        <v>24.987500000000001</v>
      </c>
      <c r="AB15" s="110">
        <f>[11]Janeiro!$B$31</f>
        <v>25.470833333333331</v>
      </c>
      <c r="AC15" s="110">
        <f>[11]Janeiro!$B$32</f>
        <v>26.320833333333336</v>
      </c>
      <c r="AD15" s="110">
        <f>[11]Janeiro!$B$33</f>
        <v>26.324999999999999</v>
      </c>
      <c r="AE15" s="110">
        <f>[11]Janeiro!$B$34</f>
        <v>27.329166666666662</v>
      </c>
      <c r="AF15" s="110">
        <f>[11]Janeiro!$B$35</f>
        <v>24.929166666666664</v>
      </c>
      <c r="AG15" s="111">
        <f t="shared" si="1"/>
        <v>26.379032258064516</v>
      </c>
      <c r="AI15" s="12" t="s">
        <v>35</v>
      </c>
    </row>
    <row r="16" spans="1:37" x14ac:dyDescent="0.2">
      <c r="A16" s="48" t="s">
        <v>3</v>
      </c>
      <c r="B16" s="112">
        <f>[12]Janeiro!$B$5</f>
        <v>24.833333333333332</v>
      </c>
      <c r="C16" s="112">
        <f>[12]Janeiro!$B$6</f>
        <v>26.958333333333339</v>
      </c>
      <c r="D16" s="112">
        <f>[12]Janeiro!$B$7</f>
        <v>26.483333333333334</v>
      </c>
      <c r="E16" s="112">
        <f>[12]Janeiro!$B$8</f>
        <v>27.175000000000001</v>
      </c>
      <c r="F16" s="112">
        <f>[12]Janeiro!$B$8</f>
        <v>27.175000000000001</v>
      </c>
      <c r="G16" s="112">
        <f>[12]Janeiro!$B$10</f>
        <v>27.379166666666674</v>
      </c>
      <c r="H16" s="112">
        <f>[12]Janeiro!$B$11</f>
        <v>28.0625</v>
      </c>
      <c r="I16" s="112">
        <f>[12]Janeiro!$B$12</f>
        <v>28.637499999999999</v>
      </c>
      <c r="J16" s="112">
        <f>[12]Janeiro!$B$13</f>
        <v>28.095833333333335</v>
      </c>
      <c r="K16" s="112">
        <f>[12]Janeiro!$B$14</f>
        <v>26.024999999999995</v>
      </c>
      <c r="L16" s="112">
        <f>[12]Janeiro!$B$15</f>
        <v>25.9375</v>
      </c>
      <c r="M16" s="112">
        <f>[12]Janeiro!$B$16</f>
        <v>26.25</v>
      </c>
      <c r="N16" s="112">
        <f>[12]Janeiro!$B$17</f>
        <v>25.791666666666668</v>
      </c>
      <c r="O16" s="112">
        <f>[12]Janeiro!$B$18</f>
        <v>26.066666666666666</v>
      </c>
      <c r="P16" s="112">
        <f>[12]Janeiro!$B$19</f>
        <v>25.908333333333328</v>
      </c>
      <c r="Q16" s="112">
        <f>[12]Janeiro!$B$20</f>
        <v>26.850000000000005</v>
      </c>
      <c r="R16" s="112">
        <f>[12]Janeiro!$B$21</f>
        <v>28.549999999999997</v>
      </c>
      <c r="S16" s="112">
        <f>[12]Janeiro!$B$22</f>
        <v>29.254166666666663</v>
      </c>
      <c r="T16" s="112">
        <f>[12]Janeiro!$B$23</f>
        <v>26.854166666666668</v>
      </c>
      <c r="U16" s="112">
        <f>[12]Janeiro!$B$24</f>
        <v>26.066666666666666</v>
      </c>
      <c r="V16" s="112">
        <f>[12]Janeiro!$B$25</f>
        <v>26.541666666666657</v>
      </c>
      <c r="W16" s="112">
        <f>[12]Janeiro!$B$26</f>
        <v>25.212500000000002</v>
      </c>
      <c r="X16" s="110">
        <f>[12]Janeiro!$B$27</f>
        <v>25.229166666666661</v>
      </c>
      <c r="Y16" s="110">
        <f>[12]Janeiro!$B$28</f>
        <v>25.279166666666665</v>
      </c>
      <c r="Z16" s="110">
        <f>[12]Janeiro!$B$29</f>
        <v>24.987499999999997</v>
      </c>
      <c r="AA16" s="110">
        <f>[12]Janeiro!$B$30</f>
        <v>24.975000000000005</v>
      </c>
      <c r="AB16" s="110">
        <f>[12]Janeiro!$B$31</f>
        <v>24.174999999999997</v>
      </c>
      <c r="AC16" s="110">
        <f>[12]Janeiro!$B$33</f>
        <v>26.137500000000003</v>
      </c>
      <c r="AD16" s="110">
        <f>[12]Janeiro!$B$34</f>
        <v>25.762499999999999</v>
      </c>
      <c r="AE16" s="110">
        <f>[12]Janeiro!$B$35</f>
        <v>26.808333333333334</v>
      </c>
      <c r="AF16" s="110">
        <f>[12]Janeiro!$B$36</f>
        <v>26.430779569892472</v>
      </c>
      <c r="AG16" s="111">
        <f>AVERAGE(B16:AF16)</f>
        <v>26.448170308706207</v>
      </c>
      <c r="AI16" s="12"/>
    </row>
    <row r="17" spans="1:38" x14ac:dyDescent="0.2">
      <c r="A17" s="48" t="s">
        <v>4</v>
      </c>
      <c r="B17" s="112">
        <f>[13]Janeiro!$B$5</f>
        <v>23.699999999999996</v>
      </c>
      <c r="C17" s="112">
        <f>[13]Janeiro!$B$6</f>
        <v>23.708333333333332</v>
      </c>
      <c r="D17" s="112">
        <f>[13]Janeiro!$B$7</f>
        <v>24.886363636363637</v>
      </c>
      <c r="E17" s="112">
        <f>[13]Janeiro!$B$8</f>
        <v>24.947826086956514</v>
      </c>
      <c r="F17" s="112">
        <f>[13]Janeiro!$B$9</f>
        <v>24.704347826086959</v>
      </c>
      <c r="G17" s="112">
        <f>[13]Janeiro!$B$10</f>
        <v>24.945454545454549</v>
      </c>
      <c r="H17" s="112">
        <f>[13]Janeiro!$B$11</f>
        <v>25.909090909090903</v>
      </c>
      <c r="I17" s="112">
        <f>[13]Janeiro!$B$12</f>
        <v>25.247619047619043</v>
      </c>
      <c r="J17" s="112">
        <f>[13]Janeiro!$B$13</f>
        <v>25.99545454545455</v>
      </c>
      <c r="K17" s="112">
        <f>[13]Janeiro!$B$14</f>
        <v>24.573913043478264</v>
      </c>
      <c r="L17" s="112">
        <f>[13]Janeiro!$B$15</f>
        <v>23.538095238095238</v>
      </c>
      <c r="M17" s="112">
        <f>[13]Janeiro!$B$16</f>
        <v>24.04</v>
      </c>
      <c r="N17" s="112">
        <f>[13]Janeiro!$B$17</f>
        <v>23.644999999999992</v>
      </c>
      <c r="O17" s="112">
        <f>[13]Janeiro!$B$18</f>
        <v>24.236363636363638</v>
      </c>
      <c r="P17" s="112">
        <f>[13]Janeiro!$B$19</f>
        <v>23.727272727272727</v>
      </c>
      <c r="Q17" s="112">
        <f>[13]Janeiro!$B$20</f>
        <v>24.352380952380958</v>
      </c>
      <c r="R17" s="112">
        <f>[13]Janeiro!$B$21</f>
        <v>25.513636363636373</v>
      </c>
      <c r="S17" s="112">
        <f>[13]Janeiro!$B$22</f>
        <v>26.142857142857149</v>
      </c>
      <c r="T17" s="112">
        <f>[13]Janeiro!$B$23</f>
        <v>26.533333333333331</v>
      </c>
      <c r="U17" s="112">
        <f>[13]Janeiro!$B$24</f>
        <v>25.056521739130432</v>
      </c>
      <c r="V17" s="112">
        <f>[13]Janeiro!$B$25</f>
        <v>24.886363636363637</v>
      </c>
      <c r="W17" s="112">
        <f>[13]Janeiro!$B$26</f>
        <v>24.359090909090909</v>
      </c>
      <c r="X17" s="110">
        <f>[13]Janeiro!$B$27</f>
        <v>23.622727272727275</v>
      </c>
      <c r="Y17" s="110">
        <f>[13]Janeiro!$B$28</f>
        <v>23.745454545454546</v>
      </c>
      <c r="Z17" s="110">
        <f>[13]Janeiro!$B$29</f>
        <v>22.856521739130432</v>
      </c>
      <c r="AA17" s="110">
        <f>[13]Janeiro!$B$30</f>
        <v>23.143478260869557</v>
      </c>
      <c r="AB17" s="110">
        <f>[13]Janeiro!$B$31</f>
        <v>23.843478260869563</v>
      </c>
      <c r="AC17" s="110">
        <f>[13]Janeiro!$B$32</f>
        <v>25.571428571428573</v>
      </c>
      <c r="AD17" s="110">
        <f>[13]Janeiro!$B$33</f>
        <v>25.813636363636366</v>
      </c>
      <c r="AE17" s="110">
        <f>[13]Janeiro!$B$34</f>
        <v>24.118181818181821</v>
      </c>
      <c r="AF17" s="110">
        <f>[13]Janeiro!$B$35</f>
        <v>25.24761904761905</v>
      </c>
      <c r="AG17" s="111">
        <f t="shared" si="1"/>
        <v>24.600382081686433</v>
      </c>
      <c r="AH17" t="s">
        <v>35</v>
      </c>
      <c r="AI17" s="12" t="s">
        <v>35</v>
      </c>
      <c r="AK17" t="s">
        <v>35</v>
      </c>
    </row>
    <row r="18" spans="1:38" x14ac:dyDescent="0.2">
      <c r="A18" s="48" t="s">
        <v>5</v>
      </c>
      <c r="B18" s="112">
        <f>[14]Janeiro!$B$5</f>
        <v>28.027272727272727</v>
      </c>
      <c r="C18" s="112">
        <f>[14]Janeiro!$B$6</f>
        <v>26.291666666666671</v>
      </c>
      <c r="D18" s="112">
        <f>[14]Janeiro!$B$7</f>
        <v>28.540000000000003</v>
      </c>
      <c r="E18" s="112">
        <f>[14]Janeiro!$B$8</f>
        <v>28.88095238095238</v>
      </c>
      <c r="F18" s="112">
        <f>[14]Janeiro!$B$9</f>
        <v>30.347826086956527</v>
      </c>
      <c r="G18" s="112">
        <f>[14]Janeiro!$B$10</f>
        <v>31.028571428571428</v>
      </c>
      <c r="H18" s="112">
        <f>[14]Janeiro!$B$11</f>
        <v>31.527272727272724</v>
      </c>
      <c r="I18" s="112">
        <f>[14]Janeiro!$B$12</f>
        <v>31.695238095238089</v>
      </c>
      <c r="J18" s="112">
        <f>[14]Janeiro!$B$13</f>
        <v>32.159090909090907</v>
      </c>
      <c r="K18" s="112">
        <f>[14]Janeiro!$B$14</f>
        <v>31.868181818181814</v>
      </c>
      <c r="L18" s="112">
        <f>[14]Janeiro!$B$15</f>
        <v>30.161904761904761</v>
      </c>
      <c r="M18" s="112">
        <f>[14]Janeiro!$B$16</f>
        <v>27.735000000000003</v>
      </c>
      <c r="N18" s="112">
        <f>[14]Janeiro!$B$17</f>
        <v>27.830000000000002</v>
      </c>
      <c r="O18" s="112">
        <f>[14]Janeiro!$B$18</f>
        <v>30.155000000000008</v>
      </c>
      <c r="P18" s="112">
        <f>[14]Janeiro!$B$19</f>
        <v>30.638095238095236</v>
      </c>
      <c r="Q18" s="112">
        <f>[14]Janeiro!$B$20</f>
        <v>30.389999999999997</v>
      </c>
      <c r="R18" s="112">
        <f>[14]Janeiro!$B$21</f>
        <v>30.295454545454547</v>
      </c>
      <c r="S18" s="112">
        <f>[14]Janeiro!$B$22</f>
        <v>31.45454545454546</v>
      </c>
      <c r="T18" s="112">
        <f>[14]Janeiro!$B$23</f>
        <v>31.63636363636363</v>
      </c>
      <c r="U18" s="112">
        <f>[14]Janeiro!$B$24</f>
        <v>31.645833333333329</v>
      </c>
      <c r="V18" s="112">
        <f>[14]Janeiro!$B$25</f>
        <v>31.627272727272729</v>
      </c>
      <c r="W18" s="112">
        <f>[14]Janeiro!$B$26</f>
        <v>27.139130434782604</v>
      </c>
      <c r="X18" s="110">
        <f>[14]Janeiro!$B$27</f>
        <v>25.573913043478257</v>
      </c>
      <c r="Y18" s="110">
        <f>[14]Janeiro!$B$28</f>
        <v>28.831818181818186</v>
      </c>
      <c r="Z18" s="110">
        <f>[14]Janeiro!$B$29</f>
        <v>30.495454545454546</v>
      </c>
      <c r="AA18" s="110">
        <f>[14]Janeiro!$B$30</f>
        <v>28.574999999999999</v>
      </c>
      <c r="AB18" s="110">
        <f>[14]Janeiro!$B$31</f>
        <v>27.933333333333334</v>
      </c>
      <c r="AC18" s="110">
        <f>[14]Janeiro!$B$32</f>
        <v>29.742857142857144</v>
      </c>
      <c r="AD18" s="110">
        <f>[14]Janeiro!$B$33</f>
        <v>29.347619047619052</v>
      </c>
      <c r="AE18" s="110">
        <f>[14]Janeiro!$B$34</f>
        <v>28.486956521739138</v>
      </c>
      <c r="AF18" s="110">
        <f>[14]Janeiro!$B$35</f>
        <v>29.490909090909078</v>
      </c>
      <c r="AG18" s="111">
        <f t="shared" si="1"/>
        <v>29.662984963844011</v>
      </c>
      <c r="AH18" s="12" t="s">
        <v>35</v>
      </c>
      <c r="AI18" s="12" t="s">
        <v>35</v>
      </c>
    </row>
    <row r="19" spans="1:38" x14ac:dyDescent="0.2">
      <c r="A19" s="48" t="s">
        <v>33</v>
      </c>
      <c r="B19" s="112">
        <f>[15]Janeiro!$B$5</f>
        <v>23.441666666666674</v>
      </c>
      <c r="C19" s="112">
        <f>[15]Janeiro!$B$6</f>
        <v>24.587500000000002</v>
      </c>
      <c r="D19" s="112">
        <f>[15]Janeiro!$B$7</f>
        <v>25.212500000000002</v>
      </c>
      <c r="E19" s="112">
        <f>[15]Janeiro!$B$8</f>
        <v>24.42916666666666</v>
      </c>
      <c r="F19" s="112">
        <f>[15]Janeiro!$B$9</f>
        <v>24.987499999999997</v>
      </c>
      <c r="G19" s="112">
        <f>[15]Janeiro!$B$10</f>
        <v>25.191666666666666</v>
      </c>
      <c r="H19" s="112">
        <f>[15]Janeiro!$B$11</f>
        <v>25.858333333333338</v>
      </c>
      <c r="I19" s="112">
        <f>[15]Janeiro!$B$12</f>
        <v>25.029166666666665</v>
      </c>
      <c r="J19" s="112">
        <f>[15]Janeiro!$B$13</f>
        <v>25.85217391304348</v>
      </c>
      <c r="K19" s="112">
        <f>[15]Janeiro!$B$14</f>
        <v>24.258333333333336</v>
      </c>
      <c r="L19" s="112">
        <f>[15]Janeiro!$B$15</f>
        <v>23.287500000000005</v>
      </c>
      <c r="M19" s="112">
        <f>[15]Janeiro!$B$16</f>
        <v>23.791666666666668</v>
      </c>
      <c r="N19" s="112">
        <f>[15]Janeiro!$B$17</f>
        <v>23.099999999999994</v>
      </c>
      <c r="O19" s="112">
        <f>[15]Janeiro!$B$18</f>
        <v>24.316666666666666</v>
      </c>
      <c r="P19" s="112">
        <f>[15]Janeiro!$B$19</f>
        <v>24.091666666666665</v>
      </c>
      <c r="Q19" s="112">
        <f>[15]Janeiro!$B$20</f>
        <v>24.033333333333331</v>
      </c>
      <c r="R19" s="112">
        <f>[15]Janeiro!$B$21</f>
        <v>25.720833333333331</v>
      </c>
      <c r="S19" s="112">
        <f>[15]Janeiro!$B$22</f>
        <v>25.583333333333339</v>
      </c>
      <c r="T19" s="112">
        <f>[15]Janeiro!$B$23</f>
        <v>26.583333333333329</v>
      </c>
      <c r="U19" s="112">
        <f>[15]Janeiro!$B$24</f>
        <v>25.295833333333334</v>
      </c>
      <c r="V19" s="112">
        <f>[15]Janeiro!$B$25</f>
        <v>24.979166666666661</v>
      </c>
      <c r="W19" s="112">
        <f>[15]Janeiro!$B$26</f>
        <v>24.095833333333331</v>
      </c>
      <c r="X19" s="110">
        <f>[15]Janeiro!$B$27</f>
        <v>23.554166666666664</v>
      </c>
      <c r="Y19" s="110">
        <f>[15]Janeiro!$B$28</f>
        <v>24.599999999999998</v>
      </c>
      <c r="Z19" s="110">
        <f>[15]Janeiro!$B$29</f>
        <v>24.512499999999999</v>
      </c>
      <c r="AA19" s="110">
        <f>[15]Janeiro!$B$30</f>
        <v>24.425000000000001</v>
      </c>
      <c r="AB19" s="110">
        <f>[15]Janeiro!$B$31</f>
        <v>24.345833333333335</v>
      </c>
      <c r="AC19" s="110">
        <f>[15]Janeiro!$B$32</f>
        <v>25.670833333333331</v>
      </c>
      <c r="AD19" s="110">
        <f>[15]Janeiro!$B$33</f>
        <v>25.008333333333336</v>
      </c>
      <c r="AE19" s="110">
        <f>[15]Janeiro!$B$34</f>
        <v>23.816666666666674</v>
      </c>
      <c r="AF19" s="110">
        <f>[15]Janeiro!$B$35</f>
        <v>24.637499999999999</v>
      </c>
      <c r="AG19" s="111">
        <f t="shared" si="1"/>
        <v>24.654774427302478</v>
      </c>
      <c r="AI19" s="12" t="s">
        <v>35</v>
      </c>
      <c r="AJ19" t="s">
        <v>35</v>
      </c>
      <c r="AK19" t="s">
        <v>35</v>
      </c>
    </row>
    <row r="20" spans="1:38" x14ac:dyDescent="0.2">
      <c r="A20" s="48" t="s">
        <v>6</v>
      </c>
      <c r="B20" s="112">
        <f>[16]Janeiro!$B$5</f>
        <v>26.33636363636364</v>
      </c>
      <c r="C20" s="112">
        <f>[16]Janeiro!$B$6</f>
        <v>26.599999999999998</v>
      </c>
      <c r="D20" s="112">
        <f>[16]Janeiro!$B$7</f>
        <v>28.120000000000005</v>
      </c>
      <c r="E20" s="112">
        <f>[16]Janeiro!$B$8</f>
        <v>28.063636363636363</v>
      </c>
      <c r="F20" s="112">
        <f>[16]Janeiro!$B$9</f>
        <v>28.352380952380958</v>
      </c>
      <c r="G20" s="112">
        <f>[16]Janeiro!$B$10</f>
        <v>27.931818181818191</v>
      </c>
      <c r="H20" s="112">
        <f>[16]Janeiro!$B$11</f>
        <v>29.113043478260867</v>
      </c>
      <c r="I20" s="112">
        <f>[16]Janeiro!$B$12</f>
        <v>29.640909090909091</v>
      </c>
      <c r="J20" s="112">
        <f>[16]Janeiro!$B$13</f>
        <v>29.165000000000003</v>
      </c>
      <c r="K20" s="112">
        <f>[16]Janeiro!$B$14</f>
        <v>29.530434782608701</v>
      </c>
      <c r="L20" s="112">
        <f>[16]Janeiro!$B$15</f>
        <v>25.25454545454545</v>
      </c>
      <c r="M20" s="112">
        <f>[16]Janeiro!$B$16</f>
        <v>25.859999999999996</v>
      </c>
      <c r="N20" s="112">
        <f>[16]Janeiro!$B$17</f>
        <v>27.080952380952379</v>
      </c>
      <c r="O20" s="112">
        <f>[16]Janeiro!$B$18</f>
        <v>27.900000000000002</v>
      </c>
      <c r="P20" s="112">
        <f>[16]Janeiro!$B$19</f>
        <v>26.752380952380957</v>
      </c>
      <c r="Q20" s="112">
        <f>[16]Janeiro!$B$20</f>
        <v>27.785714285714292</v>
      </c>
      <c r="R20" s="112">
        <f>[16]Janeiro!$B$21</f>
        <v>27.50454545454545</v>
      </c>
      <c r="S20" s="112">
        <f>[16]Janeiro!$B$22</f>
        <v>28.791304347826085</v>
      </c>
      <c r="T20" s="112">
        <f>[16]Janeiro!$B$23</f>
        <v>28.354545454545448</v>
      </c>
      <c r="U20" s="112">
        <f>[16]Janeiro!$B$24</f>
        <v>29.35217391304348</v>
      </c>
      <c r="V20" s="112">
        <f>[16]Janeiro!$B$25</f>
        <v>27.678260869565218</v>
      </c>
      <c r="W20" s="112">
        <f>[16]Janeiro!$B$26</f>
        <v>25.518181818181823</v>
      </c>
      <c r="X20" s="110">
        <f>[16]Janeiro!$B$27</f>
        <v>26.445454545454538</v>
      </c>
      <c r="Y20" s="110">
        <f>[16]Janeiro!$B$28</f>
        <v>28.090909090909086</v>
      </c>
      <c r="Z20" s="110">
        <f>[16]Janeiro!$B$29</f>
        <v>27.980952380952377</v>
      </c>
      <c r="AA20" s="110">
        <f>[16]Janeiro!$B$30</f>
        <v>27</v>
      </c>
      <c r="AB20" s="110">
        <f>[16]Janeiro!$B$31</f>
        <v>26.422727272727272</v>
      </c>
      <c r="AC20" s="110">
        <f>[16]Janeiro!$B$32</f>
        <v>27.847619047619052</v>
      </c>
      <c r="AD20" s="110">
        <f>[16]Janeiro!$B$33</f>
        <v>26.861904761904764</v>
      </c>
      <c r="AE20" s="110">
        <f>[16]Janeiro!$B$34</f>
        <v>26.72608695652174</v>
      </c>
      <c r="AF20" s="110">
        <f>[16]Janeiro!$B$35</f>
        <v>26.145454545454541</v>
      </c>
      <c r="AG20" s="111">
        <f t="shared" si="1"/>
        <v>27.555074194155537</v>
      </c>
      <c r="AH20" t="s">
        <v>35</v>
      </c>
      <c r="AK20" t="s">
        <v>35</v>
      </c>
    </row>
    <row r="21" spans="1:38" x14ac:dyDescent="0.2">
      <c r="A21" s="48" t="s">
        <v>7</v>
      </c>
      <c r="B21" s="112">
        <f>[17]Janeiro!$B$5</f>
        <v>26.541666666666661</v>
      </c>
      <c r="C21" s="112">
        <f>[17]Janeiro!$B$6</f>
        <v>24.191666666666666</v>
      </c>
      <c r="D21" s="112">
        <f>[17]Janeiro!$B$7</f>
        <v>26.675000000000001</v>
      </c>
      <c r="E21" s="112">
        <f>[17]Janeiro!$B$8</f>
        <v>27.933333333333337</v>
      </c>
      <c r="F21" s="112">
        <f>[17]Janeiro!$B$9</f>
        <v>27.804166666666671</v>
      </c>
      <c r="G21" s="112">
        <f>[17]Janeiro!$B$10</f>
        <v>28.487499999999994</v>
      </c>
      <c r="H21" s="112">
        <f>[17]Janeiro!$B$11</f>
        <v>29.029166666666665</v>
      </c>
      <c r="I21" s="112">
        <f>[17]Janeiro!$B$12</f>
        <v>28.595833333333331</v>
      </c>
      <c r="J21" s="112">
        <f>[17]Janeiro!$B$13</f>
        <v>29.762499999999992</v>
      </c>
      <c r="K21" s="112">
        <f>[17]Janeiro!$B$14</f>
        <v>27.320833333333329</v>
      </c>
      <c r="L21" s="112">
        <f>[17]Janeiro!$B$15</f>
        <v>26.074999999999992</v>
      </c>
      <c r="M21" s="112">
        <f>[17]Janeiro!$B$16</f>
        <v>25.595833333333335</v>
      </c>
      <c r="N21" s="112">
        <f>[17]Janeiro!$B$17</f>
        <v>26.629166666666666</v>
      </c>
      <c r="O21" s="112">
        <f>[17]Janeiro!$B$18</f>
        <v>27.666666666666668</v>
      </c>
      <c r="P21" s="112">
        <f>[17]Janeiro!$B$19</f>
        <v>25.57083333333334</v>
      </c>
      <c r="Q21" s="112">
        <f>[17]Janeiro!$B$20</f>
        <v>27.270833333333339</v>
      </c>
      <c r="R21" s="112">
        <f>[17]Janeiro!$B$21</f>
        <v>27.608333333333334</v>
      </c>
      <c r="S21" s="112">
        <f>[17]Janeiro!$B$22</f>
        <v>28.558333333333337</v>
      </c>
      <c r="T21" s="112">
        <f>[17]Janeiro!$B$23</f>
        <v>29.787499999999998</v>
      </c>
      <c r="U21" s="112">
        <f>[17]Janeiro!$B$24</f>
        <v>26.849999999999998</v>
      </c>
      <c r="V21" s="112">
        <f>[17]Janeiro!$B$25</f>
        <v>25.037499999999998</v>
      </c>
      <c r="W21" s="112">
        <f>[17]Janeiro!$B$26</f>
        <v>24.470833333333342</v>
      </c>
      <c r="X21" s="110">
        <f>[17]Janeiro!$B$27</f>
        <v>22.908333333333331</v>
      </c>
      <c r="Y21" s="110">
        <f>[17]Janeiro!$B$28</f>
        <v>23.574999999999999</v>
      </c>
      <c r="Z21" s="110">
        <f>[17]Janeiro!$B$29</f>
        <v>23.983333333333331</v>
      </c>
      <c r="AA21" s="110">
        <f>[17]Janeiro!$B$30</f>
        <v>23.408333333333335</v>
      </c>
      <c r="AB21" s="110">
        <f>[17]Janeiro!$B$31</f>
        <v>24.404166666666669</v>
      </c>
      <c r="AC21" s="110">
        <f>[17]Janeiro!$B$32</f>
        <v>25.737500000000008</v>
      </c>
      <c r="AD21" s="110">
        <f>[17]Janeiro!$B$33</f>
        <v>27.237499999999997</v>
      </c>
      <c r="AE21" s="110">
        <f>[17]Janeiro!$B$34</f>
        <v>28.299999999999997</v>
      </c>
      <c r="AF21" s="110">
        <f>[17]Janeiro!$B$35</f>
        <v>24.820833333333336</v>
      </c>
      <c r="AG21" s="111">
        <f t="shared" si="1"/>
        <v>26.510887096774191</v>
      </c>
      <c r="AI21" t="s">
        <v>35</v>
      </c>
      <c r="AK21" t="s">
        <v>35</v>
      </c>
      <c r="AL21" t="s">
        <v>35</v>
      </c>
    </row>
    <row r="22" spans="1:38" x14ac:dyDescent="0.2">
      <c r="A22" s="48" t="s">
        <v>148</v>
      </c>
      <c r="B22" s="112">
        <f>[18]Janeiro!$B$5</f>
        <v>27.012499999999999</v>
      </c>
      <c r="C22" s="112">
        <f>[18]Janeiro!$B$6</f>
        <v>25.591666666666669</v>
      </c>
      <c r="D22" s="112">
        <f>[18]Janeiro!$B$7</f>
        <v>27.558333333333334</v>
      </c>
      <c r="E22" s="112">
        <f>[18]Janeiro!$B$8</f>
        <v>28.0695652173913</v>
      </c>
      <c r="F22" s="112">
        <f>[18]Janeiro!$B$9</f>
        <v>27.795833333333334</v>
      </c>
      <c r="G22" s="112">
        <f>[18]Janeiro!$B$10</f>
        <v>28.633333333333336</v>
      </c>
      <c r="H22" s="112">
        <f>[18]Janeiro!$B$11</f>
        <v>28.358333333333331</v>
      </c>
      <c r="I22" s="112">
        <f>[18]Janeiro!$B$12</f>
        <v>28.691304347826087</v>
      </c>
      <c r="J22" s="112">
        <f>[18]Janeiro!$B$13</f>
        <v>29.791666666666661</v>
      </c>
      <c r="K22" s="112">
        <f>[18]Janeiro!$B$14</f>
        <v>27.204166666666666</v>
      </c>
      <c r="L22" s="112">
        <f>[18]Janeiro!$B$15</f>
        <v>27.320833333333326</v>
      </c>
      <c r="M22" s="112">
        <f>[18]Janeiro!$B$16</f>
        <v>27.137500000000006</v>
      </c>
      <c r="N22" s="112">
        <f>[18]Janeiro!$B$17</f>
        <v>27.26956521739131</v>
      </c>
      <c r="O22" s="112">
        <f>[18]Janeiro!$B$18</f>
        <v>28.008333333333329</v>
      </c>
      <c r="P22" s="112">
        <f>[18]Janeiro!$B$19</f>
        <v>26.420833333333334</v>
      </c>
      <c r="Q22" s="112">
        <f>[18]Janeiro!$B$20</f>
        <v>28.260869565217391</v>
      </c>
      <c r="R22" s="112">
        <f>[18]Janeiro!$B$21</f>
        <v>28.287499999999994</v>
      </c>
      <c r="S22" s="112">
        <f>[18]Janeiro!$B$22</f>
        <v>29.608333333333334</v>
      </c>
      <c r="T22" s="112">
        <f>[18]Janeiro!$B$23</f>
        <v>28.687499999999996</v>
      </c>
      <c r="U22" s="112">
        <f>[18]Janeiro!$B$24</f>
        <v>25.566666666666666</v>
      </c>
      <c r="V22" s="112">
        <f>[18]Janeiro!$B$25</f>
        <v>26.460869565217394</v>
      </c>
      <c r="W22" s="112">
        <f>[18]Janeiro!$B$26</f>
        <v>24.358333333333334</v>
      </c>
      <c r="X22" s="110">
        <f>[18]Janeiro!$B$27</f>
        <v>23.008333333333336</v>
      </c>
      <c r="Y22" s="110">
        <f>[18]Janeiro!$B$28</f>
        <v>23.858333333333334</v>
      </c>
      <c r="Z22" s="110">
        <f>[18]Janeiro!$B$29</f>
        <v>24.158333333333331</v>
      </c>
      <c r="AA22" s="110">
        <f>[18]Janeiro!$B$30</f>
        <v>23.699999999999992</v>
      </c>
      <c r="AB22" s="110">
        <f>[18]Janeiro!$B$31</f>
        <v>24.020833333333332</v>
      </c>
      <c r="AC22" s="110">
        <f>[18]Janeiro!$B$32</f>
        <v>25.795833333333331</v>
      </c>
      <c r="AD22" s="110">
        <f>[18]Janeiro!$B$33</f>
        <v>26.612499999999994</v>
      </c>
      <c r="AE22" s="110">
        <f>[18]Janeiro!$B$34</f>
        <v>28.091304347826082</v>
      </c>
      <c r="AF22" s="110">
        <f>[18]Janeiro!$B$35</f>
        <v>25.762499999999999</v>
      </c>
      <c r="AG22" s="111">
        <f t="shared" si="1"/>
        <v>26.809735857877516</v>
      </c>
      <c r="AI22" s="12" t="s">
        <v>35</v>
      </c>
      <c r="AJ22" t="s">
        <v>35</v>
      </c>
      <c r="AK22" t="s">
        <v>35</v>
      </c>
    </row>
    <row r="23" spans="1:38" x14ac:dyDescent="0.2">
      <c r="A23" s="48" t="s">
        <v>149</v>
      </c>
      <c r="B23" s="112">
        <f>[19]Janeiro!$B$5</f>
        <v>25.325000000000003</v>
      </c>
      <c r="C23" s="112">
        <f>[19]Janeiro!$B$6</f>
        <v>25.604166666666661</v>
      </c>
      <c r="D23" s="112">
        <f>[19]Janeiro!$B$7</f>
        <v>27.129166666666666</v>
      </c>
      <c r="E23" s="112">
        <f>[19]Janeiro!$B$8</f>
        <v>28.11666666666666</v>
      </c>
      <c r="F23" s="112">
        <f>[19]Janeiro!$B$9</f>
        <v>27.270833333333332</v>
      </c>
      <c r="G23" s="112">
        <f>[19]Janeiro!$B$10</f>
        <v>27.939130434782609</v>
      </c>
      <c r="H23" s="112">
        <f>[19]Janeiro!$B$11</f>
        <v>29.566666666666666</v>
      </c>
      <c r="I23" s="112">
        <f>[19]Janeiro!$B$12</f>
        <v>29.762499999999999</v>
      </c>
      <c r="J23" s="112">
        <f>[19]Janeiro!$B$13</f>
        <v>30.691304347826087</v>
      </c>
      <c r="K23" s="112">
        <f>[19]Janeiro!$B$14</f>
        <v>27.791666666666668</v>
      </c>
      <c r="L23" s="112">
        <f>[19]Janeiro!$B$15</f>
        <v>26.721739130434788</v>
      </c>
      <c r="M23" s="112">
        <f>[19]Janeiro!$B$16</f>
        <v>26.070833333333326</v>
      </c>
      <c r="N23" s="112">
        <f>[19]Janeiro!$B$17</f>
        <v>26.900000000000002</v>
      </c>
      <c r="O23" s="112">
        <f>[19]Janeiro!$B$18</f>
        <v>28.995833333333334</v>
      </c>
      <c r="P23" s="112">
        <f>[19]Janeiro!$B$19</f>
        <v>26.683333333333334</v>
      </c>
      <c r="Q23" s="112">
        <f>[19]Janeiro!$B$20</f>
        <v>28.258333333333336</v>
      </c>
      <c r="R23" s="112">
        <f>[19]Janeiro!$B$21</f>
        <v>28.862499999999997</v>
      </c>
      <c r="S23" s="112">
        <f>[19]Janeiro!$B$22</f>
        <v>28.204166666666669</v>
      </c>
      <c r="T23" s="112">
        <f>[19]Janeiro!$B$23</f>
        <v>26.891666666666662</v>
      </c>
      <c r="U23" s="112">
        <f>[19]Janeiro!$B$24</f>
        <v>26.129166666666659</v>
      </c>
      <c r="V23" s="112">
        <f>[19]Janeiro!$B$25</f>
        <v>25.979166666666668</v>
      </c>
      <c r="W23" s="112">
        <f>[19]Janeiro!$B$26</f>
        <v>24.079166666666662</v>
      </c>
      <c r="X23" s="110">
        <f>[19]Janeiro!$B$27</f>
        <v>22.558333333333334</v>
      </c>
      <c r="Y23" s="110">
        <f>[19]Janeiro!$B$28</f>
        <v>23.591666666666669</v>
      </c>
      <c r="Z23" s="110">
        <f>[19]Janeiro!$B$29</f>
        <v>23.474999999999994</v>
      </c>
      <c r="AA23" s="110">
        <f>[19]Janeiro!$B$30</f>
        <v>22.717391304347824</v>
      </c>
      <c r="AB23" s="110">
        <f>[19]Janeiro!$B$31</f>
        <v>22.345833333333331</v>
      </c>
      <c r="AC23" s="110">
        <f>[19]Janeiro!$B$32</f>
        <v>23.683333333333341</v>
      </c>
      <c r="AD23" s="110">
        <f>[19]Janeiro!$B$33</f>
        <v>25.754166666666666</v>
      </c>
      <c r="AE23" s="110">
        <f>[19]Janeiro!$B$34</f>
        <v>25.670833333333338</v>
      </c>
      <c r="AF23" s="110">
        <f>[19]Janeiro!$B$35</f>
        <v>25.970833333333335</v>
      </c>
      <c r="AG23" s="111">
        <f t="shared" si="1"/>
        <v>26.410980598410472</v>
      </c>
      <c r="AH23" s="12" t="s">
        <v>35</v>
      </c>
      <c r="AI23" s="12" t="s">
        <v>35</v>
      </c>
      <c r="AJ23" t="s">
        <v>35</v>
      </c>
    </row>
    <row r="24" spans="1:38" x14ac:dyDescent="0.2">
      <c r="A24" s="48" t="s">
        <v>150</v>
      </c>
      <c r="B24" s="112">
        <f>[20]Janeiro!$B$5</f>
        <v>26.895833333333339</v>
      </c>
      <c r="C24" s="112">
        <f>[20]Janeiro!$B$6</f>
        <v>24.837500000000002</v>
      </c>
      <c r="D24" s="112">
        <f>[20]Janeiro!$B$7</f>
        <v>27.133333333333336</v>
      </c>
      <c r="E24" s="112">
        <f>[20]Janeiro!$B$8</f>
        <v>28.866666666666671</v>
      </c>
      <c r="F24" s="112">
        <f>[20]Janeiro!$B$9</f>
        <v>28.258333333333329</v>
      </c>
      <c r="G24" s="112">
        <f>[20]Janeiro!$B$10</f>
        <v>28.691666666666659</v>
      </c>
      <c r="H24" s="112">
        <f>[20]Janeiro!$B$11</f>
        <v>28.787499999999994</v>
      </c>
      <c r="I24" s="112">
        <f>[20]Janeiro!$B$12</f>
        <v>28.583333333333339</v>
      </c>
      <c r="J24" s="112">
        <f>[20]Janeiro!$B$13</f>
        <v>29.679166666666664</v>
      </c>
      <c r="K24" s="112">
        <f>[20]Janeiro!$B$14</f>
        <v>27.612500000000001</v>
      </c>
      <c r="L24" s="112">
        <f>[20]Janeiro!$B$15</f>
        <v>26.866666666666671</v>
      </c>
      <c r="M24" s="112">
        <f>[20]Janeiro!$B$16</f>
        <v>26.508333333333329</v>
      </c>
      <c r="N24" s="112">
        <f>[20]Janeiro!$B$17</f>
        <v>27.187499999999996</v>
      </c>
      <c r="O24" s="112">
        <f>[20]Janeiro!$B$18</f>
        <v>28.329166666666666</v>
      </c>
      <c r="P24" s="112">
        <f>[20]Janeiro!$B$19</f>
        <v>26.370833333333326</v>
      </c>
      <c r="Q24" s="112">
        <f>[20]Janeiro!$B$20</f>
        <v>27.900000000000006</v>
      </c>
      <c r="R24" s="112">
        <f>[20]Janeiro!$B$21</f>
        <v>28.208333333333339</v>
      </c>
      <c r="S24" s="112">
        <f>[20]Janeiro!$B$22</f>
        <v>29.112499999999997</v>
      </c>
      <c r="T24" s="112">
        <f>[20]Janeiro!$B$23</f>
        <v>29.570833333333329</v>
      </c>
      <c r="U24" s="112">
        <f>[20]Janeiro!$B$24</f>
        <v>26.8125</v>
      </c>
      <c r="V24" s="112">
        <f>[20]Janeiro!$B$25</f>
        <v>25.666666666666671</v>
      </c>
      <c r="W24" s="112">
        <f>[20]Janeiro!$B$26</f>
        <v>25.095833333333331</v>
      </c>
      <c r="X24" s="110">
        <f>[20]Janeiro!$B$27</f>
        <v>24.045833333333334</v>
      </c>
      <c r="Y24" s="110">
        <f>[20]Janeiro!$B$28</f>
        <v>24.091304347826089</v>
      </c>
      <c r="Z24" s="110">
        <f>[20]Janeiro!$B$29</f>
        <v>24.575000000000003</v>
      </c>
      <c r="AA24" s="110">
        <f>[20]Janeiro!$B$30</f>
        <v>23.7</v>
      </c>
      <c r="AB24" s="110">
        <f>[20]Janeiro!$B$31</f>
        <v>24.612500000000001</v>
      </c>
      <c r="AC24" s="110">
        <f>[20]Janeiro!$B$32</f>
        <v>26.245833333333337</v>
      </c>
      <c r="AD24" s="110">
        <f>[20]Janeiro!$B$33</f>
        <v>27.956521739130441</v>
      </c>
      <c r="AE24" s="110">
        <f>[20]Janeiro!$B$34</f>
        <v>28.979166666666668</v>
      </c>
      <c r="AF24" s="110">
        <f>[20]Janeiro!$B$35</f>
        <v>25.245833333333326</v>
      </c>
      <c r="AG24" s="111">
        <f t="shared" si="1"/>
        <v>26.981515895278168</v>
      </c>
      <c r="AI24" s="12" t="s">
        <v>35</v>
      </c>
      <c r="AJ24" t="s">
        <v>35</v>
      </c>
      <c r="AK24" t="s">
        <v>35</v>
      </c>
    </row>
    <row r="25" spans="1:38" x14ac:dyDescent="0.2">
      <c r="A25" s="48" t="s">
        <v>8</v>
      </c>
      <c r="B25" s="112">
        <f>[21]Janeiro!$B$5</f>
        <v>25.975000000000005</v>
      </c>
      <c r="C25" s="112">
        <f>[21]Janeiro!$B$6</f>
        <v>25.820833333333336</v>
      </c>
      <c r="D25" s="112">
        <f>[21]Janeiro!$B$7</f>
        <v>27.412499999999998</v>
      </c>
      <c r="E25" s="112">
        <f>[21]Janeiro!$B$8</f>
        <v>27.587500000000002</v>
      </c>
      <c r="F25" s="112">
        <f>[21]Janeiro!$B$9</f>
        <v>27.904166666666669</v>
      </c>
      <c r="G25" s="112">
        <f>[21]Janeiro!$B$10</f>
        <v>28.075000000000003</v>
      </c>
      <c r="H25" s="112">
        <f>[21]Janeiro!$B$11</f>
        <v>29.733333333333334</v>
      </c>
      <c r="I25" s="112">
        <f>[21]Janeiro!$B$12</f>
        <v>29.579166666666662</v>
      </c>
      <c r="J25" s="112">
        <f>[21]Janeiro!$B$13</f>
        <v>31.016666666666676</v>
      </c>
      <c r="K25" s="112">
        <f>[21]Janeiro!$B$14</f>
        <v>27.304166666666674</v>
      </c>
      <c r="L25" s="112">
        <f>[21]Janeiro!$B$15</f>
        <v>27.75</v>
      </c>
      <c r="M25" s="112">
        <f>[21]Janeiro!$B$16</f>
        <v>26.612500000000001</v>
      </c>
      <c r="N25" s="112">
        <f>[21]Janeiro!$B$17</f>
        <v>26.958333333333332</v>
      </c>
      <c r="O25" s="112">
        <f>[21]Janeiro!$B$18</f>
        <v>28.108333333333338</v>
      </c>
      <c r="P25" s="112">
        <f>[21]Janeiro!$B$19</f>
        <v>26.141666666666669</v>
      </c>
      <c r="Q25" s="112">
        <f>[21]Janeiro!$B$20</f>
        <v>27.362499999999997</v>
      </c>
      <c r="R25" s="112">
        <f>[21]Janeiro!$B$21</f>
        <v>28.4375</v>
      </c>
      <c r="S25" s="112">
        <f>[21]Janeiro!$B$22</f>
        <v>28.654166666666672</v>
      </c>
      <c r="T25" s="112">
        <f>[21]Janeiro!$B$23</f>
        <v>26.912500000000005</v>
      </c>
      <c r="U25" s="112">
        <f>[21]Janeiro!$B$24</f>
        <v>25.504166666666663</v>
      </c>
      <c r="V25" s="112">
        <f>[21]Janeiro!$B$25</f>
        <v>25.204166666666662</v>
      </c>
      <c r="W25" s="112">
        <f>[21]Janeiro!$B$26</f>
        <v>23.520833333333329</v>
      </c>
      <c r="X25" s="110">
        <f>[21]Janeiro!$B$27</f>
        <v>22.008333333333336</v>
      </c>
      <c r="Y25" s="110">
        <f>[21]Janeiro!$B$28</f>
        <v>23.375000000000004</v>
      </c>
      <c r="Z25" s="110">
        <f>[21]Janeiro!$B$29</f>
        <v>22.929166666666664</v>
      </c>
      <c r="AA25" s="110">
        <f>[21]Janeiro!$B$30</f>
        <v>22.229166666666668</v>
      </c>
      <c r="AB25" s="110">
        <f>[21]Janeiro!$B$31</f>
        <v>23.216666666666669</v>
      </c>
      <c r="AC25" s="110">
        <f>[21]Janeiro!$B$32</f>
        <v>23.979166666666668</v>
      </c>
      <c r="AD25" s="110">
        <f>[21]Janeiro!$B$33</f>
        <v>26.008333333333329</v>
      </c>
      <c r="AE25" s="110">
        <f>[21]Janeiro!$B$34</f>
        <v>27.079166666666666</v>
      </c>
      <c r="AF25" s="110">
        <f>[21]Janeiro!$B$35</f>
        <v>26.625</v>
      </c>
      <c r="AG25" s="111">
        <f t="shared" si="1"/>
        <v>26.420161290322582</v>
      </c>
      <c r="AJ25" t="s">
        <v>35</v>
      </c>
      <c r="AK25" t="s">
        <v>35</v>
      </c>
    </row>
    <row r="26" spans="1:38" x14ac:dyDescent="0.2">
      <c r="A26" s="48" t="s">
        <v>9</v>
      </c>
      <c r="B26" s="112">
        <f>[22]Janeiro!$B$5</f>
        <v>27.466666666666658</v>
      </c>
      <c r="C26" s="112">
        <f>[22]Janeiro!$B$6</f>
        <v>25.570833333333336</v>
      </c>
      <c r="D26" s="112">
        <f>[22]Janeiro!$B$7</f>
        <v>28.179166666666671</v>
      </c>
      <c r="E26" s="112">
        <f>[22]Janeiro!$B$8</f>
        <v>28.891666666666669</v>
      </c>
      <c r="F26" s="112">
        <f>[22]Janeiro!$B$9</f>
        <v>28.533333333333331</v>
      </c>
      <c r="G26" s="112">
        <f>[22]Janeiro!$B$10</f>
        <v>29.662500000000005</v>
      </c>
      <c r="H26" s="112">
        <f>[22]Janeiro!$B$11</f>
        <v>29.837500000000006</v>
      </c>
      <c r="I26" s="112">
        <f>[22]Janeiro!$B$12</f>
        <v>29.36666666666666</v>
      </c>
      <c r="J26" s="112">
        <f>[22]Janeiro!$B$13</f>
        <v>30.55217391304349</v>
      </c>
      <c r="K26" s="112">
        <f>[22]Janeiro!$B$14</f>
        <v>27.562499999999996</v>
      </c>
      <c r="L26" s="112">
        <f>[22]Janeiro!$B$15</f>
        <v>27.441666666666663</v>
      </c>
      <c r="M26" s="112">
        <f>[22]Janeiro!$B$16</f>
        <v>26.858333333333331</v>
      </c>
      <c r="N26" s="112">
        <f>[22]Janeiro!$B$17</f>
        <v>27.349999999999998</v>
      </c>
      <c r="O26" s="112">
        <f>[22]Janeiro!$B$18</f>
        <v>27.770833333333332</v>
      </c>
      <c r="P26" s="112">
        <f>[22]Janeiro!$B$19</f>
        <v>26.787499999999998</v>
      </c>
      <c r="Q26" s="112">
        <f>[22]Janeiro!$B$20</f>
        <v>28.591666666666665</v>
      </c>
      <c r="R26" s="112">
        <f>[22]Janeiro!$B$21</f>
        <v>28.608333333333334</v>
      </c>
      <c r="S26" s="112">
        <f>[22]Janeiro!$B$22</f>
        <v>30.195833333333336</v>
      </c>
      <c r="T26" s="112">
        <f>[22]Janeiro!$B$23</f>
        <v>29.55</v>
      </c>
      <c r="U26" s="112">
        <f>[22]Janeiro!$B$24</f>
        <v>25.958333333333332</v>
      </c>
      <c r="V26" s="112">
        <f>[22]Janeiro!$B$25</f>
        <v>26.2</v>
      </c>
      <c r="W26" s="112">
        <f>[22]Janeiro!$B$26</f>
        <v>24.466666666666669</v>
      </c>
      <c r="X26" s="110">
        <f>[22]Janeiro!$B$27</f>
        <v>22.262500000000006</v>
      </c>
      <c r="Y26" s="110">
        <f>[22]Janeiro!$B$28</f>
        <v>23.224999999999998</v>
      </c>
      <c r="Z26" s="110">
        <f>[22]Janeiro!$B$29</f>
        <v>24.466666666666669</v>
      </c>
      <c r="AA26" s="110">
        <f>[22]Janeiro!$B$30</f>
        <v>23.654166666666669</v>
      </c>
      <c r="AB26" s="110">
        <f>[22]Janeiro!$B$31</f>
        <v>24.708333333333329</v>
      </c>
      <c r="AC26" s="110">
        <f>[22]Janeiro!$B$32</f>
        <v>26.854166666666671</v>
      </c>
      <c r="AD26" s="110">
        <f>[22]Janeiro!$B$33</f>
        <v>27.879166666666659</v>
      </c>
      <c r="AE26" s="110">
        <f>[22]Janeiro!$B$34</f>
        <v>29.920833333333331</v>
      </c>
      <c r="AF26" s="110">
        <f>[22]Janeiro!$B$35</f>
        <v>27.183333333333334</v>
      </c>
      <c r="AG26" s="111">
        <f t="shared" si="1"/>
        <v>27.27601098644227</v>
      </c>
      <c r="AH26" t="s">
        <v>35</v>
      </c>
      <c r="AJ26" t="s">
        <v>35</v>
      </c>
      <c r="AK26" t="s">
        <v>35</v>
      </c>
    </row>
    <row r="27" spans="1:38" x14ac:dyDescent="0.2">
      <c r="A27" s="48" t="s">
        <v>32</v>
      </c>
      <c r="B27" s="112">
        <f>[23]Janeiro!$B$5</f>
        <v>26.849999999999998</v>
      </c>
      <c r="C27" s="112">
        <f>[23]Janeiro!$B$6</f>
        <v>26.516666666666666</v>
      </c>
      <c r="D27" s="112">
        <f>[23]Janeiro!$B$7</f>
        <v>27.783333333333335</v>
      </c>
      <c r="E27" s="112">
        <f>[23]Janeiro!$B$8</f>
        <v>27.429166666666671</v>
      </c>
      <c r="F27" s="112">
        <f>[23]Janeiro!$B$9</f>
        <v>29.324999999999992</v>
      </c>
      <c r="G27" s="112">
        <f>[23]Janeiro!$B$10</f>
        <v>29.408333333333331</v>
      </c>
      <c r="H27" s="112">
        <f>[23]Janeiro!$B$11</f>
        <v>30.641666666666662</v>
      </c>
      <c r="I27" s="112">
        <f>[23]Janeiro!$B$12</f>
        <v>31.520833333333329</v>
      </c>
      <c r="J27" s="112">
        <f>[23]Janeiro!$B$13</f>
        <v>32.387499999999996</v>
      </c>
      <c r="K27" s="112">
        <f>[23]Janeiro!$B$14</f>
        <v>30.912500000000005</v>
      </c>
      <c r="L27" s="112">
        <f>[23]Janeiro!$B$15</f>
        <v>29.424999999999997</v>
      </c>
      <c r="M27" s="112">
        <f>[23]Janeiro!$B$16</f>
        <v>28.220833333333328</v>
      </c>
      <c r="N27" s="112">
        <f>[23]Janeiro!$B$17</f>
        <v>27.574999999999992</v>
      </c>
      <c r="O27" s="112">
        <f>[23]Janeiro!$B$18</f>
        <v>28.600000000000005</v>
      </c>
      <c r="P27" s="112">
        <f>[23]Janeiro!$B$19</f>
        <v>30.058333333333326</v>
      </c>
      <c r="Q27" s="112">
        <f>[23]Janeiro!$B$20</f>
        <v>30.170833333333338</v>
      </c>
      <c r="R27" s="112">
        <f>[23]Janeiro!$B$21</f>
        <v>29.641666666666666</v>
      </c>
      <c r="S27" s="112">
        <f>[23]Janeiro!$B$22</f>
        <v>30.120833333333334</v>
      </c>
      <c r="T27" s="112">
        <f>[23]Janeiro!$B$23</f>
        <v>32.220833333333339</v>
      </c>
      <c r="U27" s="112">
        <f>[23]Janeiro!$B$24</f>
        <v>28.570833333333329</v>
      </c>
      <c r="V27" s="112">
        <f>[23]Janeiro!$B$25</f>
        <v>26.812499999999989</v>
      </c>
      <c r="W27" s="112">
        <f>[23]Janeiro!$B$26</f>
        <v>25.458333333333332</v>
      </c>
      <c r="X27" s="110">
        <f>[23]Janeiro!$B$27</f>
        <v>27.166666666666661</v>
      </c>
      <c r="Y27" s="110">
        <f>[23]Janeiro!$B$28</f>
        <v>26.974999999999998</v>
      </c>
      <c r="Z27" s="110">
        <f>[23]Janeiro!$B$29</f>
        <v>27.408333333333328</v>
      </c>
      <c r="AA27" s="110">
        <f>[23]Janeiro!$B$30</f>
        <v>26.454166666666669</v>
      </c>
      <c r="AB27" s="110">
        <f>[23]Janeiro!$B$31</f>
        <v>27.170833333333345</v>
      </c>
      <c r="AC27" s="110">
        <f>[23]Janeiro!$B$32</f>
        <v>26.958333333333329</v>
      </c>
      <c r="AD27" s="110">
        <f>[23]Janeiro!$B$33</f>
        <v>28.279166666666669</v>
      </c>
      <c r="AE27" s="110">
        <f>[23]Janeiro!$B$34</f>
        <v>29.004166666666674</v>
      </c>
      <c r="AF27" s="110">
        <f>[23]Janeiro!$B$35</f>
        <v>27.650000000000002</v>
      </c>
      <c r="AG27" s="111">
        <f t="shared" si="1"/>
        <v>28.603763440860217</v>
      </c>
      <c r="AI27" s="12" t="s">
        <v>35</v>
      </c>
    </row>
    <row r="28" spans="1:38" x14ac:dyDescent="0.2">
      <c r="A28" s="48" t="s">
        <v>10</v>
      </c>
      <c r="B28" s="112">
        <f>[24]Janeiro!$B$5</f>
        <v>26.266666666666669</v>
      </c>
      <c r="C28" s="112">
        <f>[24]Janeiro!$B$6</f>
        <v>25.399999999999995</v>
      </c>
      <c r="D28" s="112">
        <f>[24]Janeiro!$B$7</f>
        <v>27.162500000000009</v>
      </c>
      <c r="E28" s="112">
        <f>[24]Janeiro!$B$8</f>
        <v>29.104166666666661</v>
      </c>
      <c r="F28" s="112">
        <f>[24]Janeiro!$B$9</f>
        <v>28.8125</v>
      </c>
      <c r="G28" s="112">
        <f>[24]Janeiro!$B$10</f>
        <v>29.254166666666663</v>
      </c>
      <c r="H28" s="112">
        <f>[24]Janeiro!$B$11</f>
        <v>30.208333333333339</v>
      </c>
      <c r="I28" s="112">
        <f>[24]Janeiro!$B$12</f>
        <v>29.733333333333334</v>
      </c>
      <c r="J28" s="112">
        <f>[24]Janeiro!$B$13</f>
        <v>30.695833333333329</v>
      </c>
      <c r="K28" s="112">
        <f>[24]Janeiro!$B$14</f>
        <v>27.674999999999997</v>
      </c>
      <c r="L28" s="112">
        <f>[24]Janeiro!$B$15</f>
        <v>27.845833333333342</v>
      </c>
      <c r="M28" s="112">
        <f>[24]Janeiro!$B$16</f>
        <v>27.216666666666669</v>
      </c>
      <c r="N28" s="112">
        <f>[24]Janeiro!$B$17</f>
        <v>27.650000000000002</v>
      </c>
      <c r="O28" s="112">
        <f>[24]Janeiro!$B$18</f>
        <v>29.033333333333335</v>
      </c>
      <c r="P28" s="112">
        <f>[24]Janeiro!$B$19</f>
        <v>26.829166666666666</v>
      </c>
      <c r="Q28" s="112">
        <f>[24]Janeiro!$B$20</f>
        <v>28.466666666666669</v>
      </c>
      <c r="R28" s="112">
        <f>[24]Janeiro!$B$21</f>
        <v>28.966666666666665</v>
      </c>
      <c r="S28" s="112">
        <f>[24]Janeiro!$B$22</f>
        <v>29.941666666666663</v>
      </c>
      <c r="T28" s="112">
        <f>[24]Janeiro!$B$23</f>
        <v>27.608333333333338</v>
      </c>
      <c r="U28" s="112">
        <f>[24]Janeiro!$B$24</f>
        <v>25.704166666666666</v>
      </c>
      <c r="V28" s="112">
        <f>[24]Janeiro!$B$25</f>
        <v>25.925000000000001</v>
      </c>
      <c r="W28" s="112">
        <f>[24]Janeiro!$B$26</f>
        <v>23.520833333333332</v>
      </c>
      <c r="X28" s="110">
        <f>[24]Janeiro!$B$27</f>
        <v>22.379166666666663</v>
      </c>
      <c r="Y28" s="110">
        <f>[24]Janeiro!$B$28</f>
        <v>23.891666666666669</v>
      </c>
      <c r="Z28" s="110">
        <f>[24]Janeiro!$B$29</f>
        <v>24.345833333333335</v>
      </c>
      <c r="AA28" s="110">
        <f>[24]Janeiro!$B$30</f>
        <v>23.416666666666668</v>
      </c>
      <c r="AB28" s="110">
        <f>[24]Janeiro!$B$31</f>
        <v>23.854166666666668</v>
      </c>
      <c r="AC28" s="110">
        <f>[24]Janeiro!$B$32</f>
        <v>25.470833333333331</v>
      </c>
      <c r="AD28" s="110">
        <f>[24]Janeiro!$B$33</f>
        <v>27.491666666666664</v>
      </c>
      <c r="AE28" s="110">
        <f>[24]Janeiro!$B$34</f>
        <v>28.137499999999999</v>
      </c>
      <c r="AF28" s="110">
        <f>[24]Janeiro!$B$35</f>
        <v>26.05</v>
      </c>
      <c r="AG28" s="111">
        <f t="shared" si="1"/>
        <v>27.034139784946227</v>
      </c>
      <c r="AK28" t="s">
        <v>35</v>
      </c>
      <c r="AL28" t="s">
        <v>35</v>
      </c>
    </row>
    <row r="29" spans="1:38" x14ac:dyDescent="0.2">
      <c r="A29" s="48" t="s">
        <v>151</v>
      </c>
      <c r="B29" s="112">
        <f>[25]Janeiro!$B$5</f>
        <v>26.073913043478264</v>
      </c>
      <c r="C29" s="112">
        <f>[25]Janeiro!$B$6</f>
        <v>24.558333333333334</v>
      </c>
      <c r="D29" s="112">
        <f>[25]Janeiro!$B$7</f>
        <v>26.258333333333336</v>
      </c>
      <c r="E29" s="112">
        <f>[25]Janeiro!$B$8</f>
        <v>27.291304347826088</v>
      </c>
      <c r="F29" s="112">
        <f>[25]Janeiro!$B$9</f>
        <v>27.116666666666664</v>
      </c>
      <c r="G29" s="112">
        <f>[25]Janeiro!$B$10</f>
        <v>27.370833333333334</v>
      </c>
      <c r="H29" s="112">
        <f>[25]Janeiro!$B$11</f>
        <v>28.091666666666669</v>
      </c>
      <c r="I29" s="112">
        <f>[25]Janeiro!$B$12</f>
        <v>28.026086956521745</v>
      </c>
      <c r="J29" s="112">
        <f>[25]Janeiro!$B$13</f>
        <v>28.829166666666662</v>
      </c>
      <c r="K29" s="112">
        <f>[25]Janeiro!$B$14</f>
        <v>26.620833333333334</v>
      </c>
      <c r="L29" s="112">
        <f>[25]Janeiro!$B$15</f>
        <v>25.683333333333334</v>
      </c>
      <c r="M29" s="112">
        <f>[25]Janeiro!$B$16</f>
        <v>25.704166666666666</v>
      </c>
      <c r="N29" s="112">
        <f>[25]Janeiro!$B$17</f>
        <v>26.154166666666665</v>
      </c>
      <c r="O29" s="112">
        <f>[25]Janeiro!$B$18</f>
        <v>27.529166666666669</v>
      </c>
      <c r="P29" s="112">
        <f>[25]Janeiro!$B$19</f>
        <v>26.191666666666666</v>
      </c>
      <c r="Q29" s="112">
        <f>[25]Janeiro!$B$20</f>
        <v>27.270833333333339</v>
      </c>
      <c r="R29" s="112">
        <f>[25]Janeiro!$B$21</f>
        <v>27.76956521739131</v>
      </c>
      <c r="S29" s="112">
        <f>[25]Janeiro!$B$22</f>
        <v>28.452173913043488</v>
      </c>
      <c r="T29" s="112">
        <f>[25]Janeiro!$B$23</f>
        <v>29.004166666666663</v>
      </c>
      <c r="U29" s="112">
        <f>[25]Janeiro!$B$24</f>
        <v>25.674999999999997</v>
      </c>
      <c r="V29" s="112">
        <f>[25]Janeiro!$B$25</f>
        <v>24.737500000000001</v>
      </c>
      <c r="W29" s="112">
        <f>[25]Janeiro!$B$26</f>
        <v>23.987499999999997</v>
      </c>
      <c r="X29" s="110">
        <f>[25]Janeiro!$B$27</f>
        <v>22.900000000000002</v>
      </c>
      <c r="Y29" s="110">
        <f>[25]Janeiro!$B$28</f>
        <v>22.991666666666664</v>
      </c>
      <c r="Z29" s="110">
        <f>[25]Janeiro!$B$29</f>
        <v>23.258333333333329</v>
      </c>
      <c r="AA29" s="110">
        <f>[25]Janeiro!$B$30</f>
        <v>22.304166666666664</v>
      </c>
      <c r="AB29" s="110">
        <f>[25]Janeiro!$B$31</f>
        <v>21.816666666666666</v>
      </c>
      <c r="AC29" s="110">
        <f>[25]Janeiro!$B$32</f>
        <v>24.07083333333334</v>
      </c>
      <c r="AD29" s="110">
        <f>[25]Janeiro!$B$33</f>
        <v>26.095833333333335</v>
      </c>
      <c r="AE29" s="110">
        <f>[25]Janeiro!$B$34</f>
        <v>26.858333333333331</v>
      </c>
      <c r="AF29" s="110">
        <f>[25]Janeiro!$B$35</f>
        <v>23.916666666666661</v>
      </c>
      <c r="AG29" s="111">
        <f t="shared" si="1"/>
        <v>25.890608929406262</v>
      </c>
      <c r="AH29" s="12" t="s">
        <v>35</v>
      </c>
    </row>
    <row r="30" spans="1:38" x14ac:dyDescent="0.2">
      <c r="A30" s="48" t="s">
        <v>11</v>
      </c>
      <c r="B30" s="112">
        <f>[26]Janeiro!$B$5</f>
        <v>26.179166666666664</v>
      </c>
      <c r="C30" s="112">
        <f>[26]Janeiro!$B$6</f>
        <v>25.104166666666661</v>
      </c>
      <c r="D30" s="112">
        <f>[26]Janeiro!$B$7</f>
        <v>25.99166666666666</v>
      </c>
      <c r="E30" s="112">
        <f>[26]Janeiro!$B$8</f>
        <v>27.637500000000003</v>
      </c>
      <c r="F30" s="112">
        <f>[26]Janeiro!$B$9</f>
        <v>27.895833333333332</v>
      </c>
      <c r="G30" s="112">
        <f>[26]Janeiro!$B$10</f>
        <v>27.916666666666668</v>
      </c>
      <c r="H30" s="112">
        <f>[26]Janeiro!$B$11</f>
        <v>28.054166666666664</v>
      </c>
      <c r="I30" s="112">
        <f>[26]Janeiro!$B$12</f>
        <v>28.525000000000002</v>
      </c>
      <c r="J30" s="112">
        <f>[26]Janeiro!$B$13</f>
        <v>29.641666666666662</v>
      </c>
      <c r="K30" s="112">
        <f>[26]Janeiro!$B$14</f>
        <v>27.908333333333342</v>
      </c>
      <c r="L30" s="112">
        <f>[26]Janeiro!$B$15</f>
        <v>26.716666666666669</v>
      </c>
      <c r="M30" s="112">
        <f>[26]Janeiro!$B$16</f>
        <v>26.379166666666666</v>
      </c>
      <c r="N30" s="112">
        <f>[26]Janeiro!$B$17</f>
        <v>26.470833333333335</v>
      </c>
      <c r="O30" s="112">
        <f>[26]Janeiro!$B$18</f>
        <v>28.049999999999994</v>
      </c>
      <c r="P30" s="112">
        <f>[26]Janeiro!$B$19</f>
        <v>26.4375</v>
      </c>
      <c r="Q30" s="112">
        <f>[26]Janeiro!$B$20</f>
        <v>27.600000000000005</v>
      </c>
      <c r="R30" s="112">
        <f>[26]Janeiro!$B$21</f>
        <v>28.004166666666659</v>
      </c>
      <c r="S30" s="112">
        <f>[26]Janeiro!$B$22</f>
        <v>28.829166666666666</v>
      </c>
      <c r="T30" s="112">
        <f>[26]Janeiro!$B$23</f>
        <v>29.441666666666663</v>
      </c>
      <c r="U30" s="112">
        <f>[26]Janeiro!$B$24</f>
        <v>26.437500000000004</v>
      </c>
      <c r="V30" s="112">
        <f>[26]Janeiro!$B$25</f>
        <v>25.337499999999995</v>
      </c>
      <c r="W30" s="112">
        <f>[26]Janeiro!$B$26</f>
        <v>24.729166666666668</v>
      </c>
      <c r="X30" s="110">
        <f>[26]Janeiro!$B$27</f>
        <v>24.991666666666671</v>
      </c>
      <c r="Y30" s="110">
        <f>[26]Janeiro!$B$28</f>
        <v>24.783333333333331</v>
      </c>
      <c r="Z30" s="110">
        <f>[26]Janeiro!$B$29</f>
        <v>24.604166666666661</v>
      </c>
      <c r="AA30" s="110">
        <f>[26]Janeiro!$B$30</f>
        <v>24.366666666666671</v>
      </c>
      <c r="AB30" s="110">
        <f>[26]Janeiro!$B$31</f>
        <v>24.029166666666665</v>
      </c>
      <c r="AC30" s="110">
        <f>[26]Janeiro!$B$32</f>
        <v>25.279166666666672</v>
      </c>
      <c r="AD30" s="110">
        <f>[26]Janeiro!$B$33</f>
        <v>25.970833333333335</v>
      </c>
      <c r="AE30" s="110">
        <f>[26]Janeiro!$B$34</f>
        <v>27.891666666666669</v>
      </c>
      <c r="AF30" s="110">
        <f>[26]Janeiro!$B$35</f>
        <v>24.520833333333339</v>
      </c>
      <c r="AG30" s="111">
        <f t="shared" si="1"/>
        <v>26.636290322580642</v>
      </c>
      <c r="AI30" s="12" t="s">
        <v>35</v>
      </c>
      <c r="AK30" t="s">
        <v>35</v>
      </c>
      <c r="AL30" t="s">
        <v>35</v>
      </c>
    </row>
    <row r="31" spans="1:38" s="5" customFormat="1" x14ac:dyDescent="0.2">
      <c r="A31" s="48" t="s">
        <v>12</v>
      </c>
      <c r="B31" s="112">
        <f>[27]Janeiro!$B$5</f>
        <v>27.191304347826087</v>
      </c>
      <c r="C31" s="112">
        <f>[27]Janeiro!$B$6</f>
        <v>27.6875</v>
      </c>
      <c r="D31" s="112">
        <f>[27]Janeiro!$B$7</f>
        <v>26.152380952380955</v>
      </c>
      <c r="E31" s="112">
        <f>[27]Janeiro!$B$8</f>
        <v>28.34090909090909</v>
      </c>
      <c r="F31" s="112">
        <f>[27]Janeiro!$B$9</f>
        <v>29.620833333333334</v>
      </c>
      <c r="G31" s="112">
        <f>[27]Janeiro!$B$10</f>
        <v>30.204347826086952</v>
      </c>
      <c r="H31" s="112">
        <f>[27]Janeiro!$B$11</f>
        <v>30.885714285714275</v>
      </c>
      <c r="I31" s="112">
        <f>[27]Janeiro!$B$12</f>
        <v>31.352380952380951</v>
      </c>
      <c r="J31" s="112">
        <f>[27]Janeiro!$B$13</f>
        <v>31.68571428571429</v>
      </c>
      <c r="K31" s="112">
        <f>[27]Janeiro!$B$14</f>
        <v>31.457142857142859</v>
      </c>
      <c r="L31" s="112">
        <f>[27]Janeiro!$B$15</f>
        <v>29.799999999999997</v>
      </c>
      <c r="M31" s="112">
        <f>[27]Janeiro!$B$16</f>
        <v>27.247826086956525</v>
      </c>
      <c r="N31" s="112">
        <f>[27]Janeiro!$B$17</f>
        <v>27.766666666666662</v>
      </c>
      <c r="O31" s="112">
        <f>[27]Janeiro!$B$18</f>
        <v>28.75714285714286</v>
      </c>
      <c r="P31" s="112">
        <f>[27]Janeiro!$B$19</f>
        <v>29.922727272727272</v>
      </c>
      <c r="Q31" s="112">
        <f>[27]Janeiro!$B$20</f>
        <v>30.104761904761901</v>
      </c>
      <c r="R31" s="112">
        <f>[27]Janeiro!$B$21</f>
        <v>28.486363636363638</v>
      </c>
      <c r="S31" s="112">
        <f>[27]Janeiro!$B$22</f>
        <v>30.200000000000003</v>
      </c>
      <c r="T31" s="112">
        <f>[27]Janeiro!$B$23</f>
        <v>31.668181818181822</v>
      </c>
      <c r="U31" s="112">
        <f>[27]Janeiro!$B$24</f>
        <v>30.849999999999994</v>
      </c>
      <c r="V31" s="112">
        <f>[27]Janeiro!$B$25</f>
        <v>28.240909090909089</v>
      </c>
      <c r="W31" s="112">
        <f>[27]Janeiro!$B$26</f>
        <v>25.763636363636362</v>
      </c>
      <c r="X31" s="110">
        <f>[27]Janeiro!$B$27</f>
        <v>26.982608695652175</v>
      </c>
      <c r="Y31" s="110">
        <f>[27]Janeiro!$B$28</f>
        <v>27.757142857142849</v>
      </c>
      <c r="Z31" s="110">
        <f>[27]Janeiro!$B$29</f>
        <v>27.347619047619045</v>
      </c>
      <c r="AA31" s="110">
        <f>[27]Janeiro!$B$30</f>
        <v>26.661904761904761</v>
      </c>
      <c r="AB31" s="110">
        <f>[27]Janeiro!$B$31</f>
        <v>26.971428571428575</v>
      </c>
      <c r="AC31" s="110">
        <f>[27]Janeiro!$B$32</f>
        <v>27.052173913043479</v>
      </c>
      <c r="AD31" s="110">
        <f>[27]Janeiro!$B$33</f>
        <v>26.742857142857144</v>
      </c>
      <c r="AE31" s="110">
        <f>[27]Janeiro!$B$34</f>
        <v>28.730434782608693</v>
      </c>
      <c r="AF31" s="110">
        <f>[27]Janeiro!$B$35</f>
        <v>27.390909090909087</v>
      </c>
      <c r="AG31" s="111">
        <f t="shared" si="1"/>
        <v>28.678178144903246</v>
      </c>
      <c r="AJ31" s="5" t="s">
        <v>35</v>
      </c>
      <c r="AK31" s="5" t="s">
        <v>35</v>
      </c>
    </row>
    <row r="32" spans="1:38" x14ac:dyDescent="0.2">
      <c r="A32" s="48" t="s">
        <v>13</v>
      </c>
      <c r="B32" s="112">
        <f>[28]Janeiro!$B$5</f>
        <v>27.116666666666664</v>
      </c>
      <c r="C32" s="112">
        <f>[28]Janeiro!$B$6</f>
        <v>25.887500000000003</v>
      </c>
      <c r="D32" s="112">
        <f>[28]Janeiro!$B$7</f>
        <v>27.858333333333334</v>
      </c>
      <c r="E32" s="112">
        <f>[28]Janeiro!$B$8</f>
        <v>27.854166666666661</v>
      </c>
      <c r="F32" s="112">
        <f>[28]Janeiro!$B$9</f>
        <v>29.625</v>
      </c>
      <c r="G32" s="112">
        <f>[28]Janeiro!$B$10</f>
        <v>30.074999999999999</v>
      </c>
      <c r="H32" s="112">
        <f>[28]Janeiro!$B$11</f>
        <v>30.733333333333334</v>
      </c>
      <c r="I32" s="112">
        <f>[28]Janeiro!$B$12</f>
        <v>30.737499999999994</v>
      </c>
      <c r="J32" s="112">
        <f>[28]Janeiro!$B$13</f>
        <v>30.729166666666671</v>
      </c>
      <c r="K32" s="112">
        <f>[28]Janeiro!$B$14</f>
        <v>30.724999999999998</v>
      </c>
      <c r="L32" s="112">
        <f>[28]Janeiro!$B$15</f>
        <v>28.612500000000001</v>
      </c>
      <c r="M32" s="112">
        <f>[28]Janeiro!$B$16</f>
        <v>26.191666666666666</v>
      </c>
      <c r="N32" s="112">
        <f>[28]Janeiro!$B$17</f>
        <v>27.737499999999997</v>
      </c>
      <c r="O32" s="112">
        <f>[28]Janeiro!$B$18</f>
        <v>29.045833333333338</v>
      </c>
      <c r="P32" s="112">
        <f>[28]Janeiro!$B$19</f>
        <v>29.679166666666671</v>
      </c>
      <c r="Q32" s="112">
        <f>[28]Janeiro!$B$20</f>
        <v>30.037500000000005</v>
      </c>
      <c r="R32" s="112">
        <f>[28]Janeiro!$B$21</f>
        <v>27.770833333333332</v>
      </c>
      <c r="S32" s="112">
        <f>[28]Janeiro!$B$22</f>
        <v>29.92916666666666</v>
      </c>
      <c r="T32" s="112">
        <f>[28]Janeiro!$B$23</f>
        <v>28.566666666666674</v>
      </c>
      <c r="U32" s="112">
        <f>[28]Janeiro!$B$24</f>
        <v>30.437499999999996</v>
      </c>
      <c r="V32" s="112">
        <f>[28]Janeiro!$B$25</f>
        <v>29.354166666666661</v>
      </c>
      <c r="W32" s="112">
        <f>[28]Janeiro!$B$26</f>
        <v>25.804166666666671</v>
      </c>
      <c r="X32" s="110">
        <f>[28]Janeiro!$B$27</f>
        <v>25.795833333333334</v>
      </c>
      <c r="Y32" s="110">
        <f>[28]Janeiro!$B$28</f>
        <v>27.870833333333326</v>
      </c>
      <c r="Z32" s="110">
        <f>[28]Janeiro!$B$29</f>
        <v>28.150000000000002</v>
      </c>
      <c r="AA32" s="110">
        <f>[28]Janeiro!$B$30</f>
        <v>27.129166666666666</v>
      </c>
      <c r="AB32" s="110">
        <f>[28]Janeiro!$B$31</f>
        <v>25.954166666666662</v>
      </c>
      <c r="AC32" s="110">
        <f>[28]Janeiro!$B$32</f>
        <v>26.770833333333329</v>
      </c>
      <c r="AD32" s="110">
        <f>[28]Janeiro!$B$33</f>
        <v>27.154166666666665</v>
      </c>
      <c r="AE32" s="110">
        <f>[28]Janeiro!$B$34</f>
        <v>27.662499999999998</v>
      </c>
      <c r="AF32" s="110">
        <f>[28]Janeiro!$B$35</f>
        <v>27.758333333333329</v>
      </c>
      <c r="AG32" s="111">
        <f t="shared" si="1"/>
        <v>28.346908602150538</v>
      </c>
      <c r="AJ32" t="s">
        <v>35</v>
      </c>
      <c r="AL32" t="s">
        <v>35</v>
      </c>
    </row>
    <row r="33" spans="1:37" x14ac:dyDescent="0.2">
      <c r="A33" s="48" t="s">
        <v>152</v>
      </c>
      <c r="B33" s="112">
        <f>[29]Janeiro!$B$5</f>
        <v>26.708333333333329</v>
      </c>
      <c r="C33" s="112">
        <f>[29]Janeiro!$B$6</f>
        <v>25.274999999999995</v>
      </c>
      <c r="D33" s="112">
        <f>[29]Janeiro!$B$7</f>
        <v>26.783333333333331</v>
      </c>
      <c r="E33" s="112">
        <f>[29]Janeiro!$B$8</f>
        <v>27.654166666666665</v>
      </c>
      <c r="F33" s="112">
        <f>[29]Janeiro!$B$9</f>
        <v>26.708333333333329</v>
      </c>
      <c r="G33" s="112">
        <f>[29]Janeiro!$B$10</f>
        <v>28.474999999999998</v>
      </c>
      <c r="H33" s="112">
        <f>[29]Janeiro!$B$11</f>
        <v>27.770833333333339</v>
      </c>
      <c r="I33" s="112">
        <f>[29]Janeiro!$B$12</f>
        <v>27.395833333333332</v>
      </c>
      <c r="J33" s="112">
        <f>[29]Janeiro!$B$13</f>
        <v>28.120833333333326</v>
      </c>
      <c r="K33" s="112">
        <f>[29]Janeiro!$B$14</f>
        <v>25.787499999999998</v>
      </c>
      <c r="L33" s="112">
        <f>[29]Janeiro!$B$15</f>
        <v>25.745833333333337</v>
      </c>
      <c r="M33" s="112">
        <f>[29]Janeiro!$B$16</f>
        <v>25.745833333333334</v>
      </c>
      <c r="N33" s="112">
        <f>[29]Janeiro!$B$17</f>
        <v>26.754166666666674</v>
      </c>
      <c r="O33" s="112">
        <f>[29]Janeiro!$B$18</f>
        <v>27.679166666666671</v>
      </c>
      <c r="P33" s="112">
        <f>[29]Janeiro!$B$19</f>
        <v>26.212500000000002</v>
      </c>
      <c r="Q33" s="112">
        <f>[29]Janeiro!$B$20</f>
        <v>28.375</v>
      </c>
      <c r="R33" s="112">
        <f>[29]Janeiro!$B$21</f>
        <v>28.3125</v>
      </c>
      <c r="S33" s="112">
        <f>[29]Janeiro!$B$22</f>
        <v>29.291666666666668</v>
      </c>
      <c r="T33" s="112">
        <f>[29]Janeiro!$B$23</f>
        <v>29.529166666666669</v>
      </c>
      <c r="U33" s="112">
        <f>[29]Janeiro!$B$24</f>
        <v>27.379166666666674</v>
      </c>
      <c r="V33" s="112">
        <f>[29]Janeiro!$B$25</f>
        <v>26.174999999999997</v>
      </c>
      <c r="W33" s="112">
        <f>[29]Janeiro!$B$26</f>
        <v>24.183333333333334</v>
      </c>
      <c r="X33" s="110">
        <f>[29]Janeiro!$B$27</f>
        <v>24.229166666666661</v>
      </c>
      <c r="Y33" s="110">
        <f>[29]Janeiro!$B$28</f>
        <v>24.324999999999999</v>
      </c>
      <c r="Z33" s="110">
        <f>[29]Janeiro!$B$29</f>
        <v>23.862500000000001</v>
      </c>
      <c r="AA33" s="110">
        <f>[29]Janeiro!$B$30</f>
        <v>23.716666666666669</v>
      </c>
      <c r="AB33" s="110">
        <f>[29]Janeiro!$B$31</f>
        <v>23.395833333333332</v>
      </c>
      <c r="AC33" s="110">
        <f>[29]Janeiro!$B$32</f>
        <v>25.2</v>
      </c>
      <c r="AD33" s="110">
        <f>[29]Janeiro!$B$33</f>
        <v>25.691666666666663</v>
      </c>
      <c r="AE33" s="110">
        <f>[29]Janeiro!$B$34</f>
        <v>28.05</v>
      </c>
      <c r="AF33" s="110">
        <f>[29]Janeiro!$B$35</f>
        <v>25.687499999999996</v>
      </c>
      <c r="AG33" s="111">
        <f t="shared" si="1"/>
        <v>26.458736559139783</v>
      </c>
      <c r="AK33" t="s">
        <v>35</v>
      </c>
    </row>
    <row r="34" spans="1:37" x14ac:dyDescent="0.2">
      <c r="A34" s="48" t="s">
        <v>123</v>
      </c>
      <c r="B34" s="112">
        <f>[30]Janeiro!$B$5</f>
        <v>27.441666666666674</v>
      </c>
      <c r="C34" s="112">
        <f>[30]Janeiro!$B$6</f>
        <v>25.483333333333334</v>
      </c>
      <c r="D34" s="112">
        <f>[30]Janeiro!$B$7</f>
        <v>27.729166666666668</v>
      </c>
      <c r="E34" s="112">
        <f>[30]Janeiro!$B$8</f>
        <v>28.283333333333335</v>
      </c>
      <c r="F34" s="112">
        <f>[30]Janeiro!$B$9</f>
        <v>27.424999999999997</v>
      </c>
      <c r="G34" s="112">
        <f>[30]Janeiro!$B$10</f>
        <v>29.029166666666669</v>
      </c>
      <c r="H34" s="112">
        <f>[30]Janeiro!$B$11</f>
        <v>29.670833333333338</v>
      </c>
      <c r="I34" s="112">
        <f>[30]Janeiro!$B$12</f>
        <v>29.099999999999998</v>
      </c>
      <c r="J34" s="112">
        <f>[30]Janeiro!$B$13</f>
        <v>29.654166666666669</v>
      </c>
      <c r="K34" s="112">
        <f>[30]Janeiro!$B$14</f>
        <v>27.954166666666669</v>
      </c>
      <c r="L34" s="112">
        <f>[30]Janeiro!$B$15</f>
        <v>26.287499999999998</v>
      </c>
      <c r="M34" s="112">
        <f>[30]Janeiro!$B$16</f>
        <v>26.070833333333329</v>
      </c>
      <c r="N34" s="112">
        <f>[30]Janeiro!$B$17</f>
        <v>27.079166666666666</v>
      </c>
      <c r="O34" s="112">
        <f>[30]Janeiro!$B$18</f>
        <v>27.86666666666666</v>
      </c>
      <c r="P34" s="112">
        <f>[30]Janeiro!$B$19</f>
        <v>26.38333333333334</v>
      </c>
      <c r="Q34" s="112">
        <f>[30]Janeiro!$B$20</f>
        <v>28.487499999999994</v>
      </c>
      <c r="R34" s="112">
        <f>[30]Janeiro!$B$21</f>
        <v>28.44583333333334</v>
      </c>
      <c r="S34" s="112">
        <f>[30]Janeiro!$B$22</f>
        <v>29.633333333333329</v>
      </c>
      <c r="T34" s="112">
        <f>[30]Janeiro!$B$23</f>
        <v>29.058333333333337</v>
      </c>
      <c r="U34" s="112">
        <f>[30]Janeiro!$B$24</f>
        <v>25.708333333333332</v>
      </c>
      <c r="V34" s="112">
        <f>[30]Janeiro!$B$25</f>
        <v>26.016666666666662</v>
      </c>
      <c r="W34" s="112">
        <f>[30]Janeiro!$B$26</f>
        <v>24.845833333333331</v>
      </c>
      <c r="X34" s="110">
        <f>[30]Janeiro!$B$27</f>
        <v>22.920833333333334</v>
      </c>
      <c r="Y34" s="110">
        <f>[30]Janeiro!$B$28</f>
        <v>23.254166666666659</v>
      </c>
      <c r="Z34" s="110">
        <f>[30]Janeiro!$B$29</f>
        <v>23.525000000000002</v>
      </c>
      <c r="AA34" s="110">
        <f>[30]Janeiro!$B$30</f>
        <v>23.129166666666663</v>
      </c>
      <c r="AB34" s="110">
        <f>[30]Janeiro!$B$31</f>
        <v>23.870833333333334</v>
      </c>
      <c r="AC34" s="110">
        <f>[30]Janeiro!$B$32</f>
        <v>26.237499999999997</v>
      </c>
      <c r="AD34" s="110">
        <f>[30]Janeiro!$B$33</f>
        <v>27.499999999999996</v>
      </c>
      <c r="AE34" s="110">
        <f>[30]Janeiro!$B$34</f>
        <v>27.920833333333334</v>
      </c>
      <c r="AF34" s="110">
        <f>[30]Janeiro!$B$35</f>
        <v>26.520833333333332</v>
      </c>
      <c r="AG34" s="111">
        <f t="shared" si="1"/>
        <v>26.855913978494623</v>
      </c>
      <c r="AK34" t="s">
        <v>35</v>
      </c>
    </row>
    <row r="35" spans="1:37" x14ac:dyDescent="0.2">
      <c r="A35" s="48" t="s">
        <v>14</v>
      </c>
      <c r="B35" s="112">
        <f>[31]Janeiro!$B$5</f>
        <v>25.916666666666671</v>
      </c>
      <c r="C35" s="112">
        <f>[31]Janeiro!$B$6</f>
        <v>28.11666666666666</v>
      </c>
      <c r="D35" s="112">
        <f>[31]Janeiro!$B$7</f>
        <v>27.295833333333338</v>
      </c>
      <c r="E35" s="112">
        <f>[31]Janeiro!$B$8</f>
        <v>27.841666666666665</v>
      </c>
      <c r="F35" s="112">
        <f>[31]Janeiro!$B$9</f>
        <v>27.137499999999999</v>
      </c>
      <c r="G35" s="112">
        <f>[31]Janeiro!$B$10</f>
        <v>27.595652173913042</v>
      </c>
      <c r="H35" s="112">
        <f>[31]Janeiro!$B$11</f>
        <v>29.333333333333329</v>
      </c>
      <c r="I35" s="112">
        <f>[31]Janeiro!$B$12</f>
        <v>29.899999999999995</v>
      </c>
      <c r="J35" s="112">
        <f>[31]Janeiro!$B$13</f>
        <v>29.487499999999997</v>
      </c>
      <c r="K35" s="112">
        <f>[31]Janeiro!$B$14</f>
        <v>26.775000000000006</v>
      </c>
      <c r="L35" s="112">
        <f>[31]Janeiro!$B$15</f>
        <v>26.579166666666666</v>
      </c>
      <c r="M35" s="112">
        <f>[31]Janeiro!$B$16</f>
        <v>26.962500000000006</v>
      </c>
      <c r="N35" s="112">
        <f>[31]Janeiro!$B$17</f>
        <v>26.008333333333329</v>
      </c>
      <c r="O35" s="112">
        <f>[31]Janeiro!$B$18</f>
        <v>27.443478260869568</v>
      </c>
      <c r="P35" s="112">
        <f>[31]Janeiro!$B$19</f>
        <v>26.133333333333326</v>
      </c>
      <c r="Q35" s="112">
        <f>[31]Janeiro!$B$20</f>
        <v>27.133333333333329</v>
      </c>
      <c r="R35" s="112">
        <f>[31]Janeiro!$B$21</f>
        <v>29.125000000000004</v>
      </c>
      <c r="S35" s="112">
        <f>[31]Janeiro!$B$22</f>
        <v>30.191666666666666</v>
      </c>
      <c r="T35" s="112">
        <f>[31]Janeiro!$B$23</f>
        <v>27.929166666666664</v>
      </c>
      <c r="U35" s="112">
        <f>[31]Janeiro!$B$24</f>
        <v>27.329166666666666</v>
      </c>
      <c r="V35" s="112">
        <f>[31]Janeiro!$B$25</f>
        <v>27.060869565217391</v>
      </c>
      <c r="W35" s="112">
        <f>[31]Janeiro!$B$26</f>
        <v>25.687499999999996</v>
      </c>
      <c r="X35" s="110">
        <f>[31]Janeiro!$B$27</f>
        <v>25.308333333333326</v>
      </c>
      <c r="Y35" s="110">
        <f>[31]Janeiro!$B$28</f>
        <v>25.145833333333332</v>
      </c>
      <c r="Z35" s="110">
        <f>[31]Janeiro!$B$29</f>
        <v>24.841666666666665</v>
      </c>
      <c r="AA35" s="110">
        <f>[31]Janeiro!$B$30</f>
        <v>24.829166666666669</v>
      </c>
      <c r="AB35" s="110">
        <f>[31]Janeiro!$B$31</f>
        <v>24.537499999999998</v>
      </c>
      <c r="AC35" s="110">
        <f>[31]Janeiro!$B$32</f>
        <v>25.679166666666664</v>
      </c>
      <c r="AD35" s="110">
        <f>[31]Janeiro!$B$33</f>
        <v>26.43809523809524</v>
      </c>
      <c r="AE35" s="110">
        <f>[31]Janeiro!$B$34</f>
        <v>26.754166666666674</v>
      </c>
      <c r="AF35" s="110">
        <f>[31]Janeiro!$B$35</f>
        <v>28.121739130434776</v>
      </c>
      <c r="AG35" s="111">
        <f t="shared" si="1"/>
        <v>27.052871001135376</v>
      </c>
      <c r="AJ35" t="s">
        <v>35</v>
      </c>
      <c r="AK35" t="s">
        <v>35</v>
      </c>
    </row>
    <row r="36" spans="1:37" x14ac:dyDescent="0.2">
      <c r="A36" s="48" t="s">
        <v>153</v>
      </c>
      <c r="B36" s="112">
        <f>[32]Janeiro!$B$5</f>
        <v>26.495833333333334</v>
      </c>
      <c r="C36" s="112">
        <f>[32]Janeiro!$B$6</f>
        <v>26</v>
      </c>
      <c r="D36" s="112">
        <f>[32]Janeiro!$B$7</f>
        <v>26.999999999999996</v>
      </c>
      <c r="E36" s="112">
        <f>[32]Janeiro!$B$8</f>
        <v>27.708333333333339</v>
      </c>
      <c r="F36" s="112">
        <f>[32]Janeiro!$B$9</f>
        <v>27.334782608695654</v>
      </c>
      <c r="G36" s="112">
        <f>[32]Janeiro!$B$10</f>
        <v>27.216666666666658</v>
      </c>
      <c r="H36" s="112">
        <f>[32]Janeiro!$B$11</f>
        <v>29.134782608695652</v>
      </c>
      <c r="I36" s="112">
        <f>[32]Janeiro!$B$12</f>
        <v>29.162500000000005</v>
      </c>
      <c r="J36" s="112">
        <f>[32]Janeiro!$B$13</f>
        <v>29.137500000000003</v>
      </c>
      <c r="K36" s="112">
        <f>[32]Janeiro!$B$14</f>
        <v>29.317391304347826</v>
      </c>
      <c r="L36" s="112">
        <f>[32]Janeiro!$B$15</f>
        <v>26.212499999999995</v>
      </c>
      <c r="M36" s="112">
        <f>[32]Janeiro!$B$16</f>
        <v>25.870833333333334</v>
      </c>
      <c r="N36" s="112">
        <f>[32]Janeiro!$B$17</f>
        <v>27.404347826086958</v>
      </c>
      <c r="O36" s="112">
        <f>[32]Janeiro!$B$18</f>
        <v>27.691666666666659</v>
      </c>
      <c r="P36" s="112">
        <f>[32]Janeiro!$B$19</f>
        <v>25.895833333333339</v>
      </c>
      <c r="Q36" s="112">
        <f>[32]Janeiro!$B$20</f>
        <v>27.154166666666669</v>
      </c>
      <c r="R36" s="112">
        <f>[32]Janeiro!$B$21</f>
        <v>27.849999999999994</v>
      </c>
      <c r="S36" s="112">
        <f>[32]Janeiro!$B$22</f>
        <v>28.566666666666663</v>
      </c>
      <c r="T36" s="112">
        <f>[32]Janeiro!$B$23</f>
        <v>28.133333333333329</v>
      </c>
      <c r="U36" s="112">
        <f>[32]Janeiro!$B$24</f>
        <v>28.995833333333334</v>
      </c>
      <c r="V36" s="112">
        <f>[32]Janeiro!$B$25</f>
        <v>27.945833333333329</v>
      </c>
      <c r="W36" s="112">
        <f>[32]Janeiro!$B$26</f>
        <v>26.362499999999997</v>
      </c>
      <c r="X36" s="110">
        <f>[32]Janeiro!$B$27</f>
        <v>26.583333333333329</v>
      </c>
      <c r="Y36" s="110">
        <f>[32]Janeiro!$B$28</f>
        <v>28.154166666666665</v>
      </c>
      <c r="Z36" s="110">
        <f>[32]Janeiro!$B$29</f>
        <v>28.413043478260875</v>
      </c>
      <c r="AA36" s="110">
        <f>[32]Janeiro!$B$30</f>
        <v>26.804166666666671</v>
      </c>
      <c r="AB36" s="110">
        <f>[32]Janeiro!$B$31</f>
        <v>27.117391304347823</v>
      </c>
      <c r="AC36" s="110">
        <f>[32]Janeiro!$B$32</f>
        <v>26.258333333333329</v>
      </c>
      <c r="AD36" s="110">
        <f>[32]Janeiro!$B$33</f>
        <v>26.537499999999998</v>
      </c>
      <c r="AE36" s="110">
        <f>[32]Janeiro!$B$34</f>
        <v>26.091304347826092</v>
      </c>
      <c r="AF36" s="110">
        <f>[32]Janeiro!$B$35</f>
        <v>26.3125</v>
      </c>
      <c r="AG36" s="111">
        <f t="shared" si="1"/>
        <v>27.382678821879384</v>
      </c>
      <c r="AI36" s="89" t="s">
        <v>35</v>
      </c>
      <c r="AJ36" s="89" t="s">
        <v>35</v>
      </c>
    </row>
    <row r="37" spans="1:37" x14ac:dyDescent="0.2">
      <c r="A37" s="48" t="s">
        <v>15</v>
      </c>
      <c r="B37" s="112">
        <f>[33]Janeiro!$B$5</f>
        <v>25.216666666666665</v>
      </c>
      <c r="C37" s="112">
        <f>[33]Janeiro!$B$6</f>
        <v>23.962500000000002</v>
      </c>
      <c r="D37" s="112">
        <f>[33]Janeiro!$B$7</f>
        <v>25.512499999999999</v>
      </c>
      <c r="E37" s="112">
        <f>[33]Janeiro!$B$8</f>
        <v>27.216666666666669</v>
      </c>
      <c r="F37" s="112">
        <f>[33]Janeiro!$B$9</f>
        <v>27.591666666666669</v>
      </c>
      <c r="G37" s="112">
        <f>[33]Janeiro!$B$10</f>
        <v>28.487500000000001</v>
      </c>
      <c r="H37" s="112">
        <f>[33]Janeiro!$B$11</f>
        <v>29.929166666666674</v>
      </c>
      <c r="I37" s="112">
        <f>[33]Janeiro!$B$12</f>
        <v>29.062500000000011</v>
      </c>
      <c r="J37" s="112">
        <f>[33]Janeiro!$B$13</f>
        <v>29.579166666666666</v>
      </c>
      <c r="K37" s="112">
        <f>[33]Janeiro!$B$14</f>
        <v>27.054166666666671</v>
      </c>
      <c r="L37" s="112">
        <f>[33]Janeiro!$B$15</f>
        <v>25.104166666666668</v>
      </c>
      <c r="M37" s="112">
        <f>[33]Janeiro!$B$16</f>
        <v>24.270833333333332</v>
      </c>
      <c r="N37" s="112">
        <f>[33]Janeiro!$B$17</f>
        <v>25.141666666666666</v>
      </c>
      <c r="O37" s="112">
        <f>[33]Janeiro!$B$18</f>
        <v>26.712500000000002</v>
      </c>
      <c r="P37" s="112">
        <f>[33]Janeiro!$B$19</f>
        <v>27.595833333333331</v>
      </c>
      <c r="Q37" s="112">
        <f>[33]Janeiro!$B$20</f>
        <v>26.824999999999999</v>
      </c>
      <c r="R37" s="112">
        <f>[33]Janeiro!$B$21</f>
        <v>28.941666666666666</v>
      </c>
      <c r="S37" s="112">
        <f>[33]Janeiro!$B$22</f>
        <v>28.875</v>
      </c>
      <c r="T37" s="112">
        <f>[33]Janeiro!$B$23</f>
        <v>30.195833333333329</v>
      </c>
      <c r="U37" s="112">
        <f>[33]Janeiro!$B$24</f>
        <v>25.841666666666658</v>
      </c>
      <c r="V37" s="112">
        <f>[33]Janeiro!$B$25</f>
        <v>24.475000000000005</v>
      </c>
      <c r="W37" s="112">
        <f>[33]Janeiro!$B$26</f>
        <v>23.295833333333331</v>
      </c>
      <c r="X37" s="110">
        <f>[33]Janeiro!$B$27</f>
        <v>23.1875</v>
      </c>
      <c r="Y37" s="110">
        <f>[33]Janeiro!$B$28</f>
        <v>22.970833333333335</v>
      </c>
      <c r="Z37" s="110">
        <f>[33]Janeiro!$B$29</f>
        <v>23.920833333333324</v>
      </c>
      <c r="AA37" s="110">
        <f>[33]Janeiro!$B$30</f>
        <v>22.233333333333331</v>
      </c>
      <c r="AB37" s="110">
        <f>[33]Janeiro!$B$31</f>
        <v>23.383333333333329</v>
      </c>
      <c r="AC37" s="110">
        <f>[33]Janeiro!$B$32</f>
        <v>24.495833333333337</v>
      </c>
      <c r="AD37" s="110">
        <f>[33]Janeiro!$B$33</f>
        <v>27.341666666666669</v>
      </c>
      <c r="AE37" s="110">
        <f>[33]Janeiro!$B$34</f>
        <v>28.212499999999995</v>
      </c>
      <c r="AF37" s="110">
        <f>[33]Janeiro!$B$35</f>
        <v>25.75833333333334</v>
      </c>
      <c r="AG37" s="111">
        <f t="shared" si="1"/>
        <v>26.206182795698926</v>
      </c>
      <c r="AH37" s="12" t="s">
        <v>35</v>
      </c>
      <c r="AI37" s="12" t="s">
        <v>35</v>
      </c>
      <c r="AJ37" s="128"/>
      <c r="AK37" t="s">
        <v>35</v>
      </c>
    </row>
    <row r="38" spans="1:37" x14ac:dyDescent="0.2">
      <c r="A38" s="48" t="s">
        <v>16</v>
      </c>
      <c r="B38" s="112">
        <f>[34]Janeiro!$B$5</f>
        <v>28.441666666666666</v>
      </c>
      <c r="C38" s="112">
        <f>[34]Janeiro!$B$6</f>
        <v>27.849999999999994</v>
      </c>
      <c r="D38" s="112">
        <f>[34]Janeiro!$B$7</f>
        <v>28.695833333333329</v>
      </c>
      <c r="E38" s="112">
        <f>[34]Janeiro!$B$8</f>
        <v>29.400000000000002</v>
      </c>
      <c r="F38" s="112">
        <f>[34]Janeiro!$B$9</f>
        <v>30.445833333333336</v>
      </c>
      <c r="G38" s="112">
        <f>[34]Janeiro!$B$10</f>
        <v>31.333333333333332</v>
      </c>
      <c r="H38" s="112">
        <f>[34]Janeiro!$B$11</f>
        <v>33.012500000000003</v>
      </c>
      <c r="I38" s="112">
        <f>[34]Janeiro!$B$12</f>
        <v>33.300000000000004</v>
      </c>
      <c r="J38" s="112">
        <f>[34]Janeiro!$B$13</f>
        <v>34.125</v>
      </c>
      <c r="K38" s="112">
        <f>[34]Janeiro!$B$14</f>
        <v>34.033333333333331</v>
      </c>
      <c r="L38" s="112">
        <f>[34]Janeiro!$B$15</f>
        <v>30.570833333333329</v>
      </c>
      <c r="M38" s="112">
        <f>[34]Janeiro!$B$16</f>
        <v>28.458333333333329</v>
      </c>
      <c r="N38" s="112">
        <f>[34]Janeiro!$B$17</f>
        <v>29.804166666666664</v>
      </c>
      <c r="O38" s="112">
        <f>[34]Janeiro!$B$18</f>
        <v>31.633333333333329</v>
      </c>
      <c r="P38" s="112">
        <f>[34]Janeiro!$B$19</f>
        <v>32.6</v>
      </c>
      <c r="Q38" s="112" t="str">
        <f>[34]Janeiro!$B$20</f>
        <v>*</v>
      </c>
      <c r="R38" s="112" t="str">
        <f>[34]Janeiro!$B$21</f>
        <v>*</v>
      </c>
      <c r="S38" s="112" t="str">
        <f>[34]Janeiro!$B$22</f>
        <v>*</v>
      </c>
      <c r="T38" s="112" t="str">
        <f>[34]Janeiro!$B$23</f>
        <v>*</v>
      </c>
      <c r="U38" s="112" t="str">
        <f>[34]Janeiro!$B$24</f>
        <v>*</v>
      </c>
      <c r="V38" s="112" t="str">
        <f>[34]Janeiro!$B$25</f>
        <v>*</v>
      </c>
      <c r="W38" s="112" t="str">
        <f>[34]Janeiro!$B$26</f>
        <v>*</v>
      </c>
      <c r="X38" s="112" t="str">
        <f>[34]Janeiro!$B$26</f>
        <v>*</v>
      </c>
      <c r="Y38" s="112" t="str">
        <f>[34]Janeiro!$B$26</f>
        <v>*</v>
      </c>
      <c r="Z38" s="112" t="str">
        <f>[34]Janeiro!$B$26</f>
        <v>*</v>
      </c>
      <c r="AA38" s="112" t="str">
        <f>[34]Janeiro!$B$26</f>
        <v>*</v>
      </c>
      <c r="AB38" s="112" t="str">
        <f>[34]Janeiro!$B$26</f>
        <v>*</v>
      </c>
      <c r="AC38" s="112" t="str">
        <f>[34]Janeiro!$B$26</f>
        <v>*</v>
      </c>
      <c r="AD38" s="112" t="str">
        <f>[34]Janeiro!$B$26</f>
        <v>*</v>
      </c>
      <c r="AE38" s="112" t="str">
        <f>[34]Janeiro!$B$26</f>
        <v>*</v>
      </c>
      <c r="AF38" s="112" t="str">
        <f>[34]Janeiro!$B$26</f>
        <v>*</v>
      </c>
      <c r="AG38" s="111">
        <f t="shared" si="1"/>
        <v>30.913611111111113</v>
      </c>
      <c r="AI38" s="12" t="s">
        <v>35</v>
      </c>
      <c r="AK38" t="s">
        <v>35</v>
      </c>
    </row>
    <row r="39" spans="1:37" x14ac:dyDescent="0.2">
      <c r="A39" s="48" t="s">
        <v>154</v>
      </c>
      <c r="B39" s="112">
        <f>[35]Janeiro!$B$5</f>
        <v>26.004166666666663</v>
      </c>
      <c r="C39" s="112">
        <f>[35]Janeiro!$B$6</f>
        <v>26.099999999999998</v>
      </c>
      <c r="D39" s="112">
        <f>[35]Janeiro!$B$7</f>
        <v>27.541666666666668</v>
      </c>
      <c r="E39" s="112">
        <f>[35]Janeiro!$B$8</f>
        <v>27.654166666666669</v>
      </c>
      <c r="F39" s="112">
        <f>[35]Janeiro!$B$9</f>
        <v>27.879166666666666</v>
      </c>
      <c r="G39" s="112">
        <f>[35]Janeiro!$B$10</f>
        <v>28.658333333333335</v>
      </c>
      <c r="H39" s="112">
        <f>[35]Janeiro!$B$11</f>
        <v>28.187500000000004</v>
      </c>
      <c r="I39" s="112">
        <f>[35]Janeiro!$B$12</f>
        <v>29.233333333333338</v>
      </c>
      <c r="J39" s="112">
        <f>[35]Janeiro!$B$13</f>
        <v>28.625</v>
      </c>
      <c r="K39" s="112">
        <f>[35]Janeiro!$B$14</f>
        <v>27.916666666666661</v>
      </c>
      <c r="L39" s="112">
        <f>[35]Janeiro!$B$15</f>
        <v>27.004166666666666</v>
      </c>
      <c r="M39" s="112">
        <f>[35]Janeiro!$B$16</f>
        <v>25.387500000000003</v>
      </c>
      <c r="N39" s="112">
        <f>[35]Janeiro!$B$17</f>
        <v>26.441666666666666</v>
      </c>
      <c r="O39" s="112">
        <f>[35]Janeiro!$B$18</f>
        <v>28.037499999999994</v>
      </c>
      <c r="P39" s="112">
        <f>[35]Janeiro!$B$19</f>
        <v>25.0625</v>
      </c>
      <c r="Q39" s="112">
        <f>[35]Janeiro!$B$20</f>
        <v>27.558333333333334</v>
      </c>
      <c r="R39" s="112">
        <f>[35]Janeiro!$B$21</f>
        <v>27.962499999999995</v>
      </c>
      <c r="S39" s="112">
        <f>[35]Janeiro!$B$22</f>
        <v>29.641666666666666</v>
      </c>
      <c r="T39" s="112">
        <f>[35]Janeiro!$B$23</f>
        <v>28.145833333333329</v>
      </c>
      <c r="U39" s="112">
        <f>[35]Janeiro!$B$24</f>
        <v>26.112499999999997</v>
      </c>
      <c r="V39" s="112">
        <f>[35]Janeiro!$B$25</f>
        <v>26</v>
      </c>
      <c r="W39" s="112">
        <f>[35]Janeiro!$B$26</f>
        <v>24.833333333333339</v>
      </c>
      <c r="X39" s="110">
        <f>[35]Janeiro!$B$27</f>
        <v>24.612499999999997</v>
      </c>
      <c r="Y39" s="110">
        <f>[35]Janeiro!$B$28</f>
        <v>25.154166666666665</v>
      </c>
      <c r="Z39" s="110">
        <f>[35]Janeiro!$B$29</f>
        <v>24.520833333333329</v>
      </c>
      <c r="AA39" s="110">
        <f>[35]Janeiro!$B$30</f>
        <v>24.391666666666666</v>
      </c>
      <c r="AB39" s="110">
        <f>[35]Janeiro!$B$31</f>
        <v>24.5</v>
      </c>
      <c r="AC39" s="110">
        <f>[35]Janeiro!$B$32</f>
        <v>25.916666666666671</v>
      </c>
      <c r="AD39" s="110">
        <f>[35]Janeiro!$B$33</f>
        <v>26.900000000000002</v>
      </c>
      <c r="AE39" s="110">
        <f>[35]Janeiro!$B$34</f>
        <v>27.037500000000005</v>
      </c>
      <c r="AF39" s="110">
        <f>[35]Janeiro!$B$35</f>
        <v>24.908333333333331</v>
      </c>
      <c r="AG39" s="111">
        <f t="shared" si="1"/>
        <v>26.707392473118276</v>
      </c>
      <c r="AI39" s="12" t="s">
        <v>35</v>
      </c>
      <c r="AK39" t="s">
        <v>35</v>
      </c>
    </row>
    <row r="40" spans="1:37" x14ac:dyDescent="0.2">
      <c r="A40" s="48" t="s">
        <v>17</v>
      </c>
      <c r="B40" s="112">
        <f>[36]Janeiro!$B$5</f>
        <v>26.770833333333332</v>
      </c>
      <c r="C40" s="112">
        <f>[36]Janeiro!$B$6</f>
        <v>25.187499999999996</v>
      </c>
      <c r="D40" s="112">
        <f>[36]Janeiro!$B$7</f>
        <v>27.012499999999999</v>
      </c>
      <c r="E40" s="112">
        <f>[36]Janeiro!$B$8</f>
        <v>27.804166666666671</v>
      </c>
      <c r="F40" s="112">
        <f>[36]Janeiro!$B$9</f>
        <v>27.241666666666671</v>
      </c>
      <c r="G40" s="112">
        <f>[36]Janeiro!$B$10</f>
        <v>28.399999999999991</v>
      </c>
      <c r="H40" s="112">
        <f>[36]Janeiro!$B$11</f>
        <v>26.970833333333335</v>
      </c>
      <c r="I40" s="112">
        <f>[36]Janeiro!$B$12</f>
        <v>27.333333333333332</v>
      </c>
      <c r="J40" s="112">
        <f>[36]Janeiro!$B$13</f>
        <v>28.516666666666666</v>
      </c>
      <c r="K40" s="112">
        <f>[36]Janeiro!$B$14</f>
        <v>27.241666666666671</v>
      </c>
      <c r="L40" s="112">
        <f>[36]Janeiro!$B$15</f>
        <v>27.337500000000002</v>
      </c>
      <c r="M40" s="112">
        <f>[36]Janeiro!$B$16</f>
        <v>26.762500000000003</v>
      </c>
      <c r="N40" s="112">
        <f>[36]Janeiro!$B$17</f>
        <v>26.516666666666669</v>
      </c>
      <c r="O40" s="112">
        <f>[36]Janeiro!$B$18</f>
        <v>27.875</v>
      </c>
      <c r="P40" s="112">
        <f>[36]Janeiro!$B$19</f>
        <v>25.925000000000001</v>
      </c>
      <c r="Q40" s="112">
        <f>[36]Janeiro!$B$20</f>
        <v>28.345833333333335</v>
      </c>
      <c r="R40" s="112">
        <f>[36]Janeiro!$B$21</f>
        <v>27.67916666666666</v>
      </c>
      <c r="S40" s="112">
        <f>[36]Janeiro!$B$22</f>
        <v>28.608333333333338</v>
      </c>
      <c r="T40" s="112">
        <f>[36]Janeiro!$B$23</f>
        <v>28.591666666666669</v>
      </c>
      <c r="U40" s="112">
        <f>[36]Janeiro!$B$24</f>
        <v>27.141666666666666</v>
      </c>
      <c r="V40" s="112">
        <f>[36]Janeiro!$B$25</f>
        <v>25.537499999999994</v>
      </c>
      <c r="W40" s="112">
        <f>[36]Janeiro!$B$26</f>
        <v>24.787500000000005</v>
      </c>
      <c r="X40" s="110">
        <f>[36]Janeiro!$B$27</f>
        <v>24.266666666666666</v>
      </c>
      <c r="Y40" s="110">
        <f>[36]Janeiro!$B$28</f>
        <v>23.766666666666662</v>
      </c>
      <c r="Z40" s="110">
        <f>[36]Janeiro!$B$29</f>
        <v>23.574999999999999</v>
      </c>
      <c r="AA40" s="110">
        <f>[36]Janeiro!$B$30</f>
        <v>23.362500000000001</v>
      </c>
      <c r="AB40" s="110">
        <f>[36]Janeiro!$B$31</f>
        <v>23.433333333333326</v>
      </c>
      <c r="AC40" s="110">
        <f>[36]Janeiro!$B$32</f>
        <v>25.370833333333334</v>
      </c>
      <c r="AD40" s="110">
        <f>[36]Janeiro!$B$33</f>
        <v>25.279166666666665</v>
      </c>
      <c r="AE40" s="110">
        <f>[36]Janeiro!$B$34</f>
        <v>27.104166666666661</v>
      </c>
      <c r="AF40" s="110">
        <f>[36]Janeiro!$B$35</f>
        <v>24.495833333333334</v>
      </c>
      <c r="AG40" s="111">
        <f t="shared" si="1"/>
        <v>26.394892473118276</v>
      </c>
      <c r="AI40" s="12" t="s">
        <v>35</v>
      </c>
      <c r="AK40" t="s">
        <v>35</v>
      </c>
    </row>
    <row r="41" spans="1:37" x14ac:dyDescent="0.2">
      <c r="A41" s="48" t="s">
        <v>136</v>
      </c>
      <c r="B41" s="112">
        <f>[37]Janeiro!$B$5</f>
        <v>27.279166666666665</v>
      </c>
      <c r="C41" s="112">
        <f>[37]Janeiro!$B$6</f>
        <v>25.462499999999995</v>
      </c>
      <c r="D41" s="112">
        <f>[37]Janeiro!$B$7</f>
        <v>27.866666666666664</v>
      </c>
      <c r="E41" s="112">
        <f>[37]Janeiro!$B$8</f>
        <v>27.991666666666674</v>
      </c>
      <c r="F41" s="112">
        <f>[37]Janeiro!$B$9</f>
        <v>27.599999999999998</v>
      </c>
      <c r="G41" s="112">
        <f>[37]Janeiro!$B$10</f>
        <v>28.608333333333334</v>
      </c>
      <c r="H41" s="112">
        <f>[37]Janeiro!$B$11</f>
        <v>27.466666666666658</v>
      </c>
      <c r="I41" s="112">
        <f>[37]Janeiro!$B$12</f>
        <v>29.154166666666665</v>
      </c>
      <c r="J41" s="112">
        <f>[37]Janeiro!$B$13</f>
        <v>29.708333333333332</v>
      </c>
      <c r="K41" s="112">
        <f>[37]Janeiro!$B$14</f>
        <v>28.212499999999995</v>
      </c>
      <c r="L41" s="112">
        <f>[37]Janeiro!$B$15</f>
        <v>27.504166666666666</v>
      </c>
      <c r="M41" s="112">
        <f>[37]Janeiro!$B$16</f>
        <v>26.775000000000002</v>
      </c>
      <c r="N41" s="112">
        <f>[37]Janeiro!$B$17</f>
        <v>26.520833333333339</v>
      </c>
      <c r="O41" s="112">
        <f>[37]Janeiro!$B$18</f>
        <v>26.875000000000004</v>
      </c>
      <c r="P41" s="112">
        <f>[37]Janeiro!$B$19</f>
        <v>25.287499999999994</v>
      </c>
      <c r="Q41" s="112">
        <f>[37]Janeiro!$B$20</f>
        <v>27.916666666666668</v>
      </c>
      <c r="R41" s="112">
        <f>[37]Janeiro!$B$21</f>
        <v>28.666666666666661</v>
      </c>
      <c r="S41" s="112">
        <f>[37]Janeiro!$B$22</f>
        <v>29.416666666666661</v>
      </c>
      <c r="T41" s="112">
        <f>[37]Janeiro!$B$23</f>
        <v>28.620833333333341</v>
      </c>
      <c r="U41" s="112">
        <f>[37]Janeiro!$B$24</f>
        <v>26.67916666666666</v>
      </c>
      <c r="V41" s="112">
        <f>[37]Janeiro!$B$25</f>
        <v>25.741666666666664</v>
      </c>
      <c r="W41" s="112">
        <f>[37]Janeiro!$B$26</f>
        <v>24.979166666666668</v>
      </c>
      <c r="X41" s="110">
        <f>[37]Janeiro!$B$27</f>
        <v>23.970833333333331</v>
      </c>
      <c r="Y41" s="110">
        <f>[37]Janeiro!$B$28</f>
        <v>23.366666666666671</v>
      </c>
      <c r="Z41" s="110">
        <f>[37]Janeiro!$B$29</f>
        <v>23.516666666666666</v>
      </c>
      <c r="AA41" s="110">
        <f>[37]Janeiro!$B$30</f>
        <v>23.295833333333331</v>
      </c>
      <c r="AB41" s="110">
        <f>[37]Janeiro!$B$31</f>
        <v>23.512499999999992</v>
      </c>
      <c r="AC41" s="110">
        <f>[37]Janeiro!$B$32</f>
        <v>24.333333333333329</v>
      </c>
      <c r="AD41" s="110">
        <f>[37]Janeiro!$B$33</f>
        <v>26.183333333333326</v>
      </c>
      <c r="AE41" s="110">
        <f>[37]Janeiro!$B$34</f>
        <v>25.425000000000001</v>
      </c>
      <c r="AF41" s="110">
        <f>[37]Janeiro!$B$35</f>
        <v>34.4</v>
      </c>
      <c r="AG41" s="111">
        <f t="shared" si="1"/>
        <v>26.849596774193547</v>
      </c>
      <c r="AI41" s="12" t="s">
        <v>35</v>
      </c>
      <c r="AJ41" t="s">
        <v>35</v>
      </c>
    </row>
    <row r="42" spans="1:37" x14ac:dyDescent="0.2">
      <c r="A42" s="48" t="s">
        <v>18</v>
      </c>
      <c r="B42" s="112">
        <f>[38]Janeiro!$B$5</f>
        <v>23.620833333333326</v>
      </c>
      <c r="C42" s="112">
        <f>[38]Janeiro!$B$6</f>
        <v>24.104166666666668</v>
      </c>
      <c r="D42" s="112">
        <f>[38]Janeiro!$B$7</f>
        <v>24.808333333333337</v>
      </c>
      <c r="E42" s="112">
        <f>[38]Janeiro!$B$8</f>
        <v>24.258333333333336</v>
      </c>
      <c r="F42" s="112">
        <f>[38]Janeiro!$B$9</f>
        <v>25.220833333333331</v>
      </c>
      <c r="G42" s="112">
        <f>[38]Janeiro!$B$10</f>
        <v>26.191666666666663</v>
      </c>
      <c r="H42" s="112">
        <f>[38]Janeiro!$B$11</f>
        <v>27.037499999999998</v>
      </c>
      <c r="I42" s="112">
        <f>[38]Janeiro!$B$12</f>
        <v>27.408333333333335</v>
      </c>
      <c r="J42" s="112">
        <f>[38]Janeiro!$B$13</f>
        <v>26.912499999999998</v>
      </c>
      <c r="K42" s="112">
        <f>[38]Janeiro!$B$14</f>
        <v>26.95</v>
      </c>
      <c r="L42" s="112">
        <f>[38]Janeiro!$B$15</f>
        <v>24.745833333333334</v>
      </c>
      <c r="M42" s="112">
        <f>[38]Janeiro!$B$16</f>
        <v>24.112500000000001</v>
      </c>
      <c r="N42" s="112">
        <f>[38]Janeiro!$B$17</f>
        <v>25.3</v>
      </c>
      <c r="O42" s="112">
        <f>[38]Janeiro!$B$18</f>
        <v>26.574999999999992</v>
      </c>
      <c r="P42" s="112">
        <f>[38]Janeiro!$B$19</f>
        <v>24.45</v>
      </c>
      <c r="Q42" s="112">
        <f>[38]Janeiro!$B$20</f>
        <v>26.212500000000002</v>
      </c>
      <c r="R42" s="112">
        <f>[38]Janeiro!$B$21</f>
        <v>26.441666666666666</v>
      </c>
      <c r="S42" s="112">
        <f>[38]Janeiro!$B$22</f>
        <v>27.291666666666671</v>
      </c>
      <c r="T42" s="112">
        <f>[38]Janeiro!$B$23</f>
        <v>26.645833333333332</v>
      </c>
      <c r="U42" s="112">
        <f>[38]Janeiro!$B$24</f>
        <v>26.916666666666668</v>
      </c>
      <c r="V42" s="112">
        <f>[38]Janeiro!$B$25</f>
        <v>25.129166666666663</v>
      </c>
      <c r="W42" s="112">
        <f>[38]Janeiro!$B$26</f>
        <v>23.645833333333329</v>
      </c>
      <c r="X42" s="110">
        <f>[38]Janeiro!$B$27</f>
        <v>23.379166666666663</v>
      </c>
      <c r="Y42" s="110">
        <f>[38]Janeiro!$B$28</f>
        <v>24.729166666666661</v>
      </c>
      <c r="Z42" s="110">
        <f>[38]Janeiro!$B$29</f>
        <v>24.095833333333335</v>
      </c>
      <c r="AA42" s="110">
        <f>[38]Janeiro!$B$30</f>
        <v>23.854166666666668</v>
      </c>
      <c r="AB42" s="110">
        <f>[38]Janeiro!$B$31</f>
        <v>24.079166666666666</v>
      </c>
      <c r="AC42" s="110">
        <f>[38]Janeiro!$B$32</f>
        <v>25.158333333333328</v>
      </c>
      <c r="AD42" s="110">
        <f>[38]Janeiro!$B$33</f>
        <v>25.158333333333328</v>
      </c>
      <c r="AE42" s="110">
        <f>[38]Janeiro!$B$34</f>
        <v>24.549999999999994</v>
      </c>
      <c r="AF42" s="110">
        <f>[38]Janeiro!$B$35</f>
        <v>24.595833333333335</v>
      </c>
      <c r="AG42" s="111">
        <f t="shared" si="1"/>
        <v>25.27674731182795</v>
      </c>
      <c r="AK42" t="s">
        <v>35</v>
      </c>
    </row>
    <row r="43" spans="1:37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0"/>
      <c r="Y43" s="110"/>
      <c r="Z43" s="110"/>
      <c r="AA43" s="110"/>
      <c r="AB43" s="110"/>
      <c r="AC43" s="110"/>
      <c r="AD43" s="110"/>
      <c r="AE43" s="110"/>
      <c r="AF43" s="110"/>
      <c r="AG43" s="111" t="s">
        <v>197</v>
      </c>
    </row>
    <row r="44" spans="1:37" x14ac:dyDescent="0.2">
      <c r="A44" s="48" t="s">
        <v>19</v>
      </c>
      <c r="B44" s="112">
        <f>[39]Janeiro!$B$5</f>
        <v>24.475000000000005</v>
      </c>
      <c r="C44" s="112">
        <f>[39]Janeiro!$B$6</f>
        <v>23.650000000000002</v>
      </c>
      <c r="D44" s="112">
        <f>[39]Janeiro!$B$7</f>
        <v>26.087500000000002</v>
      </c>
      <c r="E44" s="112">
        <f>[39]Janeiro!$B$8</f>
        <v>26.700000000000003</v>
      </c>
      <c r="F44" s="112">
        <f>[39]Janeiro!$B$9</f>
        <v>26.8</v>
      </c>
      <c r="G44" s="112">
        <f>[39]Janeiro!$B$10</f>
        <v>27.025000000000002</v>
      </c>
      <c r="H44" s="112">
        <f>[39]Janeiro!$B$11</f>
        <v>28.629166666666663</v>
      </c>
      <c r="I44" s="112">
        <f>[39]Janeiro!$B$12</f>
        <v>28.966666666666669</v>
      </c>
      <c r="J44" s="112">
        <f>[39]Janeiro!$B$13</f>
        <v>29.995833333333341</v>
      </c>
      <c r="K44" s="112">
        <f>[39]Janeiro!$B$14</f>
        <v>26.433333333333334</v>
      </c>
      <c r="L44" s="112">
        <f>[39]Janeiro!$B$15</f>
        <v>25.524999999999995</v>
      </c>
      <c r="M44" s="112">
        <f>[39]Janeiro!$B$16</f>
        <v>25.8125</v>
      </c>
      <c r="N44" s="112">
        <f>[39]Janeiro!$B$17</f>
        <v>26.612499999999997</v>
      </c>
      <c r="O44" s="112">
        <f>[39]Janeiro!$B$18</f>
        <v>28.05</v>
      </c>
      <c r="P44" s="112">
        <f>[39]Janeiro!$B$19</f>
        <v>25.833333333333339</v>
      </c>
      <c r="Q44" s="112">
        <f>[39]Janeiro!$B$20</f>
        <v>26.254166666666663</v>
      </c>
      <c r="R44" s="112">
        <f>[39]Janeiro!$B$21</f>
        <v>28.0625</v>
      </c>
      <c r="S44" s="112">
        <f>[39]Janeiro!$B$22</f>
        <v>27.654166666666665</v>
      </c>
      <c r="T44" s="112">
        <f>[39]Janeiro!$B$23</f>
        <v>27.262499999999999</v>
      </c>
      <c r="U44" s="112">
        <f>[39]Janeiro!$B$24</f>
        <v>24.683333333333337</v>
      </c>
      <c r="V44" s="112">
        <f>[39]Janeiro!$B$25</f>
        <v>24.841666666666665</v>
      </c>
      <c r="W44" s="112">
        <f>[39]Janeiro!$B$26</f>
        <v>22.666666666666671</v>
      </c>
      <c r="X44" s="110">
        <f>[39]Janeiro!$B$27</f>
        <v>21.820833333333329</v>
      </c>
      <c r="Y44" s="110">
        <f>[39]Janeiro!$B$28</f>
        <v>22.645833333333329</v>
      </c>
      <c r="Z44" s="110">
        <f>[39]Janeiro!$B$29</f>
        <v>22.337499999999995</v>
      </c>
      <c r="AA44" s="110">
        <f>[39]Janeiro!$B$30</f>
        <v>21.820833333333329</v>
      </c>
      <c r="AB44" s="110">
        <f>[39]Janeiro!$B$31</f>
        <v>21.995833333333334</v>
      </c>
      <c r="AC44" s="110">
        <f>[39]Janeiro!$B$32</f>
        <v>23.187499999999996</v>
      </c>
      <c r="AD44" s="110">
        <f>[39]Janeiro!$B$33</f>
        <v>24.870833333333334</v>
      </c>
      <c r="AE44" s="110">
        <f>[39]Janeiro!$B$34</f>
        <v>25.925000000000001</v>
      </c>
      <c r="AF44" s="110">
        <f>[39]Janeiro!$B$35</f>
        <v>26.704166666666666</v>
      </c>
      <c r="AG44" s="111">
        <f t="shared" si="1"/>
        <v>25.591263440860207</v>
      </c>
      <c r="AH44" s="12" t="s">
        <v>35</v>
      </c>
      <c r="AI44" s="12" t="s">
        <v>35</v>
      </c>
      <c r="AK44" t="s">
        <v>35</v>
      </c>
    </row>
    <row r="45" spans="1:37" x14ac:dyDescent="0.2">
      <c r="A45" s="48" t="s">
        <v>23</v>
      </c>
      <c r="B45" s="112">
        <f>[40]Janeiro!$B$5</f>
        <v>24.95</v>
      </c>
      <c r="C45" s="112">
        <f>[40]Janeiro!$B$6</f>
        <v>25.1875</v>
      </c>
      <c r="D45" s="112">
        <f>[40]Janeiro!$B$7</f>
        <v>25.358333333333334</v>
      </c>
      <c r="E45" s="112">
        <f>[40]Janeiro!$B$8</f>
        <v>26.366666666666671</v>
      </c>
      <c r="F45" s="112">
        <f>[40]Janeiro!$B$9</f>
        <v>27.408333333333342</v>
      </c>
      <c r="G45" s="112">
        <f>[40]Janeiro!$B$10</f>
        <v>28.695833333333329</v>
      </c>
      <c r="H45" s="112">
        <f>[40]Janeiro!$B$11</f>
        <v>29.125</v>
      </c>
      <c r="I45" s="112">
        <f>[40]Janeiro!$B$12</f>
        <v>29.391666666666666</v>
      </c>
      <c r="J45" s="112">
        <f>[40]Janeiro!$B$13</f>
        <v>29.224999999999998</v>
      </c>
      <c r="K45" s="112">
        <f>[40]Janeiro!$B$14</f>
        <v>28.229166666666671</v>
      </c>
      <c r="L45" s="112">
        <f>[40]Janeiro!$B$15</f>
        <v>27.583333333333332</v>
      </c>
      <c r="M45" s="112">
        <f>[40]Janeiro!$B$16</f>
        <v>25.224999999999998</v>
      </c>
      <c r="N45" s="112">
        <f>[40]Janeiro!$B$17</f>
        <v>25.204166666666662</v>
      </c>
      <c r="O45" s="112">
        <f>[40]Janeiro!$B$18</f>
        <v>26.900000000000006</v>
      </c>
      <c r="P45" s="112">
        <f>[40]Janeiro!$B$19</f>
        <v>26.495833333333334</v>
      </c>
      <c r="Q45" s="112">
        <f>[40]Janeiro!$B$20</f>
        <v>27.779166666666672</v>
      </c>
      <c r="R45" s="112">
        <f>[40]Janeiro!$B$21</f>
        <v>28.129166666666674</v>
      </c>
      <c r="S45" s="112">
        <f>[40]Janeiro!$B$22</f>
        <v>28.925000000000001</v>
      </c>
      <c r="T45" s="112">
        <f>[40]Janeiro!$B$23</f>
        <v>29.849999999999994</v>
      </c>
      <c r="U45" s="112">
        <f>[40]Janeiro!$B$24</f>
        <v>27.233333333333338</v>
      </c>
      <c r="V45" s="112">
        <f>[40]Janeiro!$B$25</f>
        <v>25.5</v>
      </c>
      <c r="W45" s="112">
        <f>[40]Janeiro!$B$26</f>
        <v>24.825000000000003</v>
      </c>
      <c r="X45" s="110">
        <f>[40]Janeiro!$B$27</f>
        <v>23.745833333333334</v>
      </c>
      <c r="Y45" s="110">
        <f>[40]Janeiro!$B$28</f>
        <v>24.487500000000008</v>
      </c>
      <c r="Z45" s="110">
        <f>[40]Janeiro!$B$29</f>
        <v>24.099999999999994</v>
      </c>
      <c r="AA45" s="110">
        <f>[40]Janeiro!$B$30</f>
        <v>23.733333333333331</v>
      </c>
      <c r="AB45" s="110">
        <f>[40]Janeiro!$B$31</f>
        <v>23.595833333333335</v>
      </c>
      <c r="AC45" s="110">
        <f>[40]Janeiro!$B$32</f>
        <v>25.345833333333328</v>
      </c>
      <c r="AD45" s="110">
        <f>[40]Janeiro!$B$33</f>
        <v>27.433333333333334</v>
      </c>
      <c r="AE45" s="110">
        <f>[40]Janeiro!$B$34</f>
        <v>27.404166666666669</v>
      </c>
      <c r="AF45" s="110">
        <f>[40]Janeiro!$B$35</f>
        <v>24.458333333333332</v>
      </c>
      <c r="AG45" s="111">
        <f t="shared" si="1"/>
        <v>26.51263440860215</v>
      </c>
      <c r="AK45" t="s">
        <v>35</v>
      </c>
    </row>
    <row r="46" spans="1:37" x14ac:dyDescent="0.2">
      <c r="A46" s="48" t="s">
        <v>34</v>
      </c>
      <c r="B46" s="112">
        <f>[41]Janeiro!$B$5</f>
        <v>24.237500000000001</v>
      </c>
      <c r="C46" s="112">
        <f>[41]Janeiro!$B$6</f>
        <v>23.654166666666669</v>
      </c>
      <c r="D46" s="112">
        <f>[41]Janeiro!$B$7</f>
        <v>24.925000000000001</v>
      </c>
      <c r="E46" s="112">
        <f>[41]Janeiro!$B$8</f>
        <v>26.229166666666661</v>
      </c>
      <c r="F46" s="112">
        <f>[41]Janeiro!$B$9</f>
        <v>25.608333333333334</v>
      </c>
      <c r="G46" s="112">
        <f>[41]Janeiro!$B$10</f>
        <v>25.474999999999998</v>
      </c>
      <c r="H46" s="112">
        <f>[41]Janeiro!$B$11</f>
        <v>27.13333333333334</v>
      </c>
      <c r="I46" s="112">
        <f>[41]Janeiro!$B$12</f>
        <v>26.499999999999996</v>
      </c>
      <c r="J46" s="112">
        <f>[41]Janeiro!$B$13</f>
        <v>27.345833333333331</v>
      </c>
      <c r="K46" s="112">
        <f>[41]Janeiro!$B$14</f>
        <v>26.900000000000002</v>
      </c>
      <c r="L46" s="112">
        <f>[41]Janeiro!$B$15</f>
        <v>24.245833333333334</v>
      </c>
      <c r="M46" s="112">
        <f>[41]Janeiro!$B$16</f>
        <v>23.570833333333336</v>
      </c>
      <c r="N46" s="112">
        <f>[41]Janeiro!$B$17</f>
        <v>24.975000000000005</v>
      </c>
      <c r="O46" s="112">
        <f>[41]Janeiro!$B$18</f>
        <v>26.083333333333329</v>
      </c>
      <c r="P46" s="112">
        <f>[41]Janeiro!$B$19</f>
        <v>24.916666666666661</v>
      </c>
      <c r="Q46" s="112">
        <f>[41]Janeiro!$B$20</f>
        <v>26.125</v>
      </c>
      <c r="R46" s="112">
        <f>[41]Janeiro!$B$21</f>
        <v>26.912499999999994</v>
      </c>
      <c r="S46" s="112">
        <f>[41]Janeiro!$B$22</f>
        <v>27.5</v>
      </c>
      <c r="T46" s="112">
        <f>[41]Janeiro!$B$23</f>
        <v>27.758333333333329</v>
      </c>
      <c r="U46" s="112">
        <f>[41]Janeiro!$B$24</f>
        <v>27.858333333333334</v>
      </c>
      <c r="V46" s="112">
        <f>[41]Janeiro!$B$25</f>
        <v>26.766666666666669</v>
      </c>
      <c r="W46" s="112">
        <f>[41]Janeiro!$B$26</f>
        <v>25.758333333333329</v>
      </c>
      <c r="X46" s="110">
        <f>[41]Janeiro!$B$27</f>
        <v>25.016666666666666</v>
      </c>
      <c r="Y46" s="110">
        <f>[41]Janeiro!$B$28</f>
        <v>26.045833333333331</v>
      </c>
      <c r="Z46" s="110">
        <f>[41]Janeiro!$B$29</f>
        <v>26.67916666666666</v>
      </c>
      <c r="AA46" s="110">
        <f>[41]Janeiro!$B$30</f>
        <v>26.470833333333331</v>
      </c>
      <c r="AB46" s="110">
        <f>[41]Janeiro!$B$31</f>
        <v>26.829166666666662</v>
      </c>
      <c r="AC46" s="110">
        <f>[41]Janeiro!$B$32</f>
        <v>26.408333333333331</v>
      </c>
      <c r="AD46" s="110">
        <f>[41]Janeiro!$B$33</f>
        <v>26.920833333333334</v>
      </c>
      <c r="AE46" s="110">
        <f>[41]Janeiro!$B$34</f>
        <v>24.954166666666655</v>
      </c>
      <c r="AF46" s="110">
        <f>[41]Janeiro!$B$35</f>
        <v>25.720833333333331</v>
      </c>
      <c r="AG46" s="111">
        <f t="shared" si="1"/>
        <v>25.984677419354835</v>
      </c>
      <c r="AH46" s="12" t="s">
        <v>35</v>
      </c>
      <c r="AI46" s="12" t="s">
        <v>35</v>
      </c>
      <c r="AK46" s="12" t="s">
        <v>35</v>
      </c>
    </row>
    <row r="47" spans="1:37" x14ac:dyDescent="0.2">
      <c r="A47" s="48" t="s">
        <v>20</v>
      </c>
      <c r="B47" s="112">
        <f>[42]Janeiro!$B$5</f>
        <v>27.091666666666669</v>
      </c>
      <c r="C47" s="112">
        <f>[42]Janeiro!$B$6</f>
        <v>28.437499999999996</v>
      </c>
      <c r="D47" s="112">
        <f>[42]Janeiro!$B$7</f>
        <v>29.054166666666671</v>
      </c>
      <c r="E47" s="112">
        <f>[42]Janeiro!$B$8</f>
        <v>28.904166666666669</v>
      </c>
      <c r="F47" s="112">
        <f>[42]Janeiro!$B$9</f>
        <v>30.074999999999992</v>
      </c>
      <c r="G47" s="112">
        <f>[42]Janeiro!$B$10</f>
        <v>29.379166666666666</v>
      </c>
      <c r="H47" s="112">
        <f>[42]Janeiro!$B$11</f>
        <v>31.154166666666672</v>
      </c>
      <c r="I47" s="112">
        <f>[42]Janeiro!$B$12</f>
        <v>31.758333333333344</v>
      </c>
      <c r="J47" s="112">
        <f>[42]Janeiro!$B$13</f>
        <v>31.733333333333338</v>
      </c>
      <c r="K47" s="112">
        <f>[42]Janeiro!$B$14</f>
        <v>29.058333333333326</v>
      </c>
      <c r="L47" s="112">
        <f>[42]Janeiro!$B$15</f>
        <v>28.500000000000011</v>
      </c>
      <c r="M47" s="112">
        <f>[42]Janeiro!$B$16</f>
        <v>28.029166666666669</v>
      </c>
      <c r="N47" s="112">
        <f>[42]Janeiro!$B$17</f>
        <v>26.287499999999998</v>
      </c>
      <c r="O47" s="112">
        <f>[42]Janeiro!$B$18</f>
        <v>28.658333333333331</v>
      </c>
      <c r="P47" s="112">
        <f>[42]Janeiro!$B$19</f>
        <v>27.083333333333332</v>
      </c>
      <c r="Q47" s="112">
        <f>[42]Janeiro!$B$20</f>
        <v>29.379166666666666</v>
      </c>
      <c r="R47" s="112">
        <f>[42]Janeiro!$B$21</f>
        <v>30.7</v>
      </c>
      <c r="S47" s="112">
        <f>[42]Janeiro!$B$22</f>
        <v>31.770833333333329</v>
      </c>
      <c r="T47" s="112">
        <f>[42]Janeiro!$B$23</f>
        <v>29.729166666666668</v>
      </c>
      <c r="U47" s="112">
        <f>[42]Janeiro!$B$24</f>
        <v>26.083333333333339</v>
      </c>
      <c r="V47" s="112">
        <f>[42]Janeiro!$B$25</f>
        <v>26.358333333333331</v>
      </c>
      <c r="W47" s="112">
        <f>[42]Janeiro!$B$26</f>
        <v>26.725000000000005</v>
      </c>
      <c r="X47" s="110">
        <f>[42]Janeiro!$B$27</f>
        <v>25.208333333333332</v>
      </c>
      <c r="Y47" s="110">
        <f>[42]Janeiro!$B$28</f>
        <v>23.945833333333336</v>
      </c>
      <c r="Z47" s="110">
        <f>[42]Janeiro!$B$29</f>
        <v>25.237499999999994</v>
      </c>
      <c r="AA47" s="110">
        <f>[42]Janeiro!$B$30</f>
        <v>25.062499999999996</v>
      </c>
      <c r="AB47" s="110">
        <f>[42]Janeiro!$B$31</f>
        <v>25.708333333333332</v>
      </c>
      <c r="AC47" s="110">
        <f>[42]Janeiro!$B$32</f>
        <v>27.199999999999992</v>
      </c>
      <c r="AD47" s="110">
        <f>[42]Janeiro!$B$33</f>
        <v>28.658333333333331</v>
      </c>
      <c r="AE47" s="110">
        <f>[42]Janeiro!$B$34</f>
        <v>27.454166666666669</v>
      </c>
      <c r="AF47" s="110">
        <f>[42]Janeiro!$B$35</f>
        <v>27.866666666666671</v>
      </c>
      <c r="AG47" s="111">
        <f t="shared" si="1"/>
        <v>28.138440860215056</v>
      </c>
      <c r="AI47" s="12" t="s">
        <v>35</v>
      </c>
    </row>
    <row r="48" spans="1:37" s="5" customFormat="1" ht="17.100000000000001" customHeight="1" x14ac:dyDescent="0.2">
      <c r="A48" s="81" t="s">
        <v>198</v>
      </c>
      <c r="B48" s="113">
        <f t="shared" ref="B48:AE48" si="2">AVERAGE(B5:B47)</f>
        <v>26.150233479426024</v>
      </c>
      <c r="C48" s="113">
        <f t="shared" si="2"/>
        <v>25.657358523119392</v>
      </c>
      <c r="D48" s="113">
        <f t="shared" si="2"/>
        <v>26.902217348731327</v>
      </c>
      <c r="E48" s="113">
        <f t="shared" si="2"/>
        <v>27.51783448952704</v>
      </c>
      <c r="F48" s="113">
        <f t="shared" si="2"/>
        <v>27.737132751651387</v>
      </c>
      <c r="G48" s="113">
        <f t="shared" si="2"/>
        <v>28.363534748550279</v>
      </c>
      <c r="H48" s="113">
        <f t="shared" si="2"/>
        <v>29.126231480734592</v>
      </c>
      <c r="I48" s="113">
        <f t="shared" si="2"/>
        <v>29.296690899680033</v>
      </c>
      <c r="J48" s="113">
        <f t="shared" si="2"/>
        <v>29.683355045575532</v>
      </c>
      <c r="K48" s="113">
        <f t="shared" si="2"/>
        <v>28.057242735697709</v>
      </c>
      <c r="L48" s="113">
        <f t="shared" si="2"/>
        <v>26.858799563962602</v>
      </c>
      <c r="M48" s="113">
        <f t="shared" si="2"/>
        <v>26.102855599142789</v>
      </c>
      <c r="N48" s="113">
        <f t="shared" si="2"/>
        <v>26.575796115547661</v>
      </c>
      <c r="O48" s="113">
        <f t="shared" si="2"/>
        <v>27.687985567744889</v>
      </c>
      <c r="P48" s="113">
        <f t="shared" si="2"/>
        <v>26.695610105043336</v>
      </c>
      <c r="Q48" s="113">
        <f t="shared" si="2"/>
        <v>27.801804630877296</v>
      </c>
      <c r="R48" s="113">
        <f t="shared" si="2"/>
        <v>28.273546306115232</v>
      </c>
      <c r="S48" s="113">
        <f t="shared" si="2"/>
        <v>29.147199976587565</v>
      </c>
      <c r="T48" s="113">
        <f t="shared" si="2"/>
        <v>28.845764702776901</v>
      </c>
      <c r="U48" s="113">
        <f t="shared" si="2"/>
        <v>26.94259897490279</v>
      </c>
      <c r="V48" s="113">
        <f t="shared" si="2"/>
        <v>26.159416273016486</v>
      </c>
      <c r="W48" s="113">
        <f t="shared" si="2"/>
        <v>24.716372978382523</v>
      </c>
      <c r="X48" s="113">
        <f t="shared" si="2"/>
        <v>24.14260821363154</v>
      </c>
      <c r="Y48" s="113">
        <f t="shared" si="2"/>
        <v>24.801813832155826</v>
      </c>
      <c r="Z48" s="113">
        <f t="shared" si="2"/>
        <v>24.844395649419504</v>
      </c>
      <c r="AA48" s="113">
        <f t="shared" si="2"/>
        <v>24.260687143362116</v>
      </c>
      <c r="AB48" s="113">
        <f t="shared" si="2"/>
        <v>24.496647374364766</v>
      </c>
      <c r="AC48" s="113">
        <f t="shared" si="2"/>
        <v>25.756964285714282</v>
      </c>
      <c r="AD48" s="113">
        <f t="shared" si="2"/>
        <v>26.746752599755308</v>
      </c>
      <c r="AE48" s="113">
        <f t="shared" si="2"/>
        <v>27.261106719367586</v>
      </c>
      <c r="AF48" s="113">
        <f t="shared" ref="AF48" si="3">AVERAGE(AF5:AF47)</f>
        <v>26.351518595213797</v>
      </c>
      <c r="AG48" s="114">
        <f>AVERAGE(AG5:AG47)</f>
        <v>26.926654189226713</v>
      </c>
      <c r="AI48" s="5" t="s">
        <v>35</v>
      </c>
      <c r="AJ48" s="5" t="s">
        <v>35</v>
      </c>
    </row>
    <row r="49" spans="1:37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72"/>
      <c r="AK49" t="s">
        <v>35</v>
      </c>
    </row>
    <row r="50" spans="1:37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72"/>
      <c r="AI50" s="12" t="s">
        <v>35</v>
      </c>
    </row>
    <row r="51" spans="1:37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72"/>
    </row>
    <row r="52" spans="1:37" x14ac:dyDescent="0.2">
      <c r="A52" s="142" t="s">
        <v>251</v>
      </c>
      <c r="B52" s="142"/>
      <c r="C52" s="142"/>
      <c r="D52" s="142"/>
      <c r="E52" s="142"/>
      <c r="F52" s="142"/>
      <c r="G52" s="14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72"/>
    </row>
    <row r="53" spans="1:37" x14ac:dyDescent="0.2">
      <c r="A53" s="142" t="s">
        <v>252</v>
      </c>
      <c r="B53" s="142"/>
      <c r="C53" s="142"/>
      <c r="D53" s="142"/>
      <c r="E53" s="142"/>
      <c r="F53" s="142"/>
      <c r="G53" s="142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72"/>
    </row>
    <row r="54" spans="1:37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72"/>
      <c r="AI54" t="s">
        <v>35</v>
      </c>
    </row>
    <row r="55" spans="1:37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73"/>
    </row>
    <row r="57" spans="1:37" x14ac:dyDescent="0.2">
      <c r="AI57" s="12" t="s">
        <v>35</v>
      </c>
    </row>
    <row r="58" spans="1:37" x14ac:dyDescent="0.2">
      <c r="N58" s="2" t="s">
        <v>35</v>
      </c>
      <c r="AD58" s="2" t="s">
        <v>35</v>
      </c>
    </row>
    <row r="59" spans="1:37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2" t="s">
        <v>35</v>
      </c>
    </row>
    <row r="60" spans="1:37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2" t="s">
        <v>35</v>
      </c>
      <c r="W60" s="2" t="s">
        <v>35</v>
      </c>
    </row>
    <row r="61" spans="1:37" x14ac:dyDescent="0.2">
      <c r="Z61" s="2" t="s">
        <v>35</v>
      </c>
    </row>
    <row r="62" spans="1:37" x14ac:dyDescent="0.2">
      <c r="AB62" s="2" t="s">
        <v>35</v>
      </c>
    </row>
    <row r="63" spans="1:37" x14ac:dyDescent="0.2">
      <c r="AG63" s="7" t="s">
        <v>35</v>
      </c>
    </row>
    <row r="64" spans="1:37" x14ac:dyDescent="0.2">
      <c r="AK64" s="12" t="s">
        <v>35</v>
      </c>
    </row>
    <row r="65" spans="9:36" x14ac:dyDescent="0.2">
      <c r="I65" s="2" t="s">
        <v>35</v>
      </c>
      <c r="AJ65" t="s">
        <v>35</v>
      </c>
    </row>
    <row r="68" spans="9:36" x14ac:dyDescent="0.2">
      <c r="AE68" s="2" t="s">
        <v>35</v>
      </c>
    </row>
  </sheetData>
  <mergeCells count="37">
    <mergeCell ref="A53:G53"/>
    <mergeCell ref="M3:M4"/>
    <mergeCell ref="V3:V4"/>
    <mergeCell ref="U3:U4"/>
    <mergeCell ref="Q3:Q4"/>
    <mergeCell ref="A52:G52"/>
    <mergeCell ref="S3:S4"/>
    <mergeCell ref="T3:T4"/>
    <mergeCell ref="N3:N4"/>
    <mergeCell ref="B2:AG2"/>
    <mergeCell ref="AG3:AG4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R3:R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7"/>
  <sheetViews>
    <sheetView zoomScale="90" zoomScaleNormal="90" workbookViewId="0">
      <selection activeCell="AF9" sqref="AF9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x14ac:dyDescent="0.2">
      <c r="A1" s="143" t="s">
        <v>201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5"/>
    </row>
    <row r="2" spans="1:37" s="4" customFormat="1" ht="20.100000000000001" customHeight="1" x14ac:dyDescent="0.2">
      <c r="A2" s="171" t="s">
        <v>21</v>
      </c>
      <c r="B2" s="166" t="s">
        <v>250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8"/>
    </row>
    <row r="3" spans="1:37" s="5" customFormat="1" ht="20.100000000000001" customHeight="1" x14ac:dyDescent="0.2">
      <c r="A3" s="171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3">
        <v>30</v>
      </c>
      <c r="AF3" s="173">
        <v>31</v>
      </c>
      <c r="AG3" s="101" t="s">
        <v>29</v>
      </c>
      <c r="AH3" s="103" t="s">
        <v>27</v>
      </c>
      <c r="AI3" s="169" t="s">
        <v>196</v>
      </c>
    </row>
    <row r="4" spans="1:37" s="5" customFormat="1" ht="20.100000000000001" customHeight="1" x14ac:dyDescent="0.2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01" t="s">
        <v>25</v>
      </c>
      <c r="AH4" s="103" t="s">
        <v>25</v>
      </c>
      <c r="AI4" s="170" t="s">
        <v>25</v>
      </c>
    </row>
    <row r="5" spans="1:37" s="5" customFormat="1" x14ac:dyDescent="0.2">
      <c r="A5" s="48" t="s">
        <v>30</v>
      </c>
      <c r="B5" s="110">
        <f>[1]Janeiro!$K$5</f>
        <v>1.4</v>
      </c>
      <c r="C5" s="110">
        <f>[1]Janeiro!$K$6</f>
        <v>0</v>
      </c>
      <c r="D5" s="110">
        <f>[1]Janeiro!$K$7</f>
        <v>0</v>
      </c>
      <c r="E5" s="110">
        <f>[1]Janeiro!$K$8</f>
        <v>0</v>
      </c>
      <c r="F5" s="110">
        <f>[1]Janeiro!$K$9</f>
        <v>0</v>
      </c>
      <c r="G5" s="110">
        <f>[1]Janeiro!$K$10</f>
        <v>0</v>
      </c>
      <c r="H5" s="110">
        <f>[1]Janeiro!$K$11</f>
        <v>0</v>
      </c>
      <c r="I5" s="110">
        <f>[1]Janeiro!$K$12</f>
        <v>0.6</v>
      </c>
      <c r="J5" s="110">
        <f>[1]Janeiro!$K$13</f>
        <v>0</v>
      </c>
      <c r="K5" s="110">
        <f>[1]Janeiro!$K$14</f>
        <v>47</v>
      </c>
      <c r="L5" s="110">
        <f>[1]Janeiro!$K$15</f>
        <v>42.8</v>
      </c>
      <c r="M5" s="110">
        <f>[1]Janeiro!$K$16</f>
        <v>1.2000000000000002</v>
      </c>
      <c r="N5" s="110">
        <f>[1]Janeiro!$K$17</f>
        <v>4.4000000000000004</v>
      </c>
      <c r="O5" s="110">
        <f>[1]Janeiro!$K$18</f>
        <v>0.2</v>
      </c>
      <c r="P5" s="110">
        <f>[1]Janeiro!$K$19</f>
        <v>14.399999999999999</v>
      </c>
      <c r="Q5" s="110">
        <f>[1]Janeiro!$K$20</f>
        <v>0</v>
      </c>
      <c r="R5" s="110">
        <f>[1]Janeiro!$K$21</f>
        <v>0</v>
      </c>
      <c r="S5" s="110">
        <f>[1]Janeiro!$K$22</f>
        <v>0</v>
      </c>
      <c r="T5" s="110">
        <f>[1]Janeiro!$K$23</f>
        <v>0</v>
      </c>
      <c r="U5" s="110">
        <f>[1]Janeiro!$K$24</f>
        <v>25.400000000000002</v>
      </c>
      <c r="V5" s="110">
        <f>[1]Janeiro!$K$25</f>
        <v>2.2000000000000002</v>
      </c>
      <c r="W5" s="110">
        <f>[1]Janeiro!$K$26</f>
        <v>9.6000000000000014</v>
      </c>
      <c r="X5" s="110">
        <f>[1]Janeiro!$K$27</f>
        <v>0.4</v>
      </c>
      <c r="Y5" s="110">
        <f>[1]Janeiro!$K$28</f>
        <v>0</v>
      </c>
      <c r="Z5" s="110">
        <f>[1]Janeiro!$K$29</f>
        <v>0</v>
      </c>
      <c r="AA5" s="110">
        <f>[1]Janeiro!$K$30</f>
        <v>0</v>
      </c>
      <c r="AB5" s="110">
        <f>[1]Janeiro!$K$31</f>
        <v>0</v>
      </c>
      <c r="AC5" s="110">
        <f>[1]Janeiro!$K$32</f>
        <v>0</v>
      </c>
      <c r="AD5" s="110">
        <f>[1]Janeiro!$K$33</f>
        <v>0</v>
      </c>
      <c r="AE5" s="110">
        <f>[1]Janeiro!$K$34</f>
        <v>0</v>
      </c>
      <c r="AF5" s="110">
        <f>[1]Janeiro!$K$35</f>
        <v>0</v>
      </c>
      <c r="AG5" s="117">
        <f t="shared" ref="AG5" si="1">SUM(B5:AF5)</f>
        <v>149.6</v>
      </c>
      <c r="AH5" s="119">
        <f t="shared" ref="AH5" si="2">MAX(B5:AF5)</f>
        <v>47</v>
      </c>
      <c r="AI5" s="56">
        <f t="shared" ref="AI5" si="3">COUNTIF(B5:AF5,"=0,0")</f>
        <v>19</v>
      </c>
    </row>
    <row r="6" spans="1:37" x14ac:dyDescent="0.2">
      <c r="A6" s="48" t="s">
        <v>0</v>
      </c>
      <c r="B6" s="112">
        <f>[2]Janeiro!$K$5</f>
        <v>12.600000000000001</v>
      </c>
      <c r="C6" s="112">
        <f>[2]Janeiro!$K$6</f>
        <v>19.799999999999997</v>
      </c>
      <c r="D6" s="112">
        <f>[2]Janeiro!$K$7</f>
        <v>0</v>
      </c>
      <c r="E6" s="112">
        <f>[2]Janeiro!$K$8</f>
        <v>0</v>
      </c>
      <c r="F6" s="112">
        <f>[2]Janeiro!$K$9</f>
        <v>0</v>
      </c>
      <c r="G6" s="112">
        <f>[2]Janeiro!$K$10</f>
        <v>0</v>
      </c>
      <c r="H6" s="112">
        <f>[2]Janeiro!$K$11</f>
        <v>0</v>
      </c>
      <c r="I6" s="112">
        <f>[2]Janeiro!$K$12</f>
        <v>0</v>
      </c>
      <c r="J6" s="112">
        <f>[2]Janeiro!$K$13</f>
        <v>0</v>
      </c>
      <c r="K6" s="112">
        <f>[2]Janeiro!$K$14</f>
        <v>0.8</v>
      </c>
      <c r="L6" s="112">
        <f>[2]Janeiro!$K$15</f>
        <v>6.8000000000000007</v>
      </c>
      <c r="M6" s="112">
        <f>[2]Janeiro!$K$16</f>
        <v>0.2</v>
      </c>
      <c r="N6" s="112">
        <f>[2]Janeiro!$K$17</f>
        <v>0</v>
      </c>
      <c r="O6" s="112">
        <f>[2]Janeiro!$K$18</f>
        <v>0</v>
      </c>
      <c r="P6" s="112">
        <f>[2]Janeiro!$K$19</f>
        <v>68.399999999999991</v>
      </c>
      <c r="Q6" s="112">
        <f>[2]Janeiro!$K$20</f>
        <v>0.8</v>
      </c>
      <c r="R6" s="112">
        <f>[2]Janeiro!$K$21</f>
        <v>0</v>
      </c>
      <c r="S6" s="112">
        <f>[2]Janeiro!$K$22</f>
        <v>0</v>
      </c>
      <c r="T6" s="112">
        <f>[2]Janeiro!$K$23</f>
        <v>0</v>
      </c>
      <c r="U6" s="112">
        <f>[2]Janeiro!$K$24</f>
        <v>11</v>
      </c>
      <c r="V6" s="112">
        <f>[2]Janeiro!$K$25</f>
        <v>5.6000000000000014</v>
      </c>
      <c r="W6" s="112">
        <f>[2]Janeiro!$K$26</f>
        <v>0.60000000000000009</v>
      </c>
      <c r="X6" s="112">
        <f>[2]Janeiro!$K$27</f>
        <v>0.2</v>
      </c>
      <c r="Y6" s="112">
        <f>[2]Janeiro!$K$28</f>
        <v>0</v>
      </c>
      <c r="Z6" s="112">
        <f>[2]Janeiro!$K$29</f>
        <v>0</v>
      </c>
      <c r="AA6" s="112">
        <f>[2]Janeiro!$K$30</f>
        <v>0</v>
      </c>
      <c r="AB6" s="112">
        <f>[2]Janeiro!$K$31</f>
        <v>0</v>
      </c>
      <c r="AC6" s="112">
        <f>[2]Janeiro!$K$32</f>
        <v>0</v>
      </c>
      <c r="AD6" s="112">
        <f>[2]Janeiro!$K$33</f>
        <v>0</v>
      </c>
      <c r="AE6" s="112">
        <f>[2]Janeiro!$K$34</f>
        <v>0</v>
      </c>
      <c r="AF6" s="112">
        <f>[2]Janeiro!$K$35</f>
        <v>6.8</v>
      </c>
      <c r="AG6" s="117">
        <f t="shared" ref="AG6:AG46" si="4">SUM(B6:AF6)</f>
        <v>133.6</v>
      </c>
      <c r="AH6" s="119">
        <f t="shared" ref="AH6:AH46" si="5">MAX(B6:AF6)</f>
        <v>68.399999999999991</v>
      </c>
      <c r="AI6" s="56">
        <f t="shared" ref="AI6:AI46" si="6">COUNTIF(B6:AF6,"=0,0")</f>
        <v>19</v>
      </c>
    </row>
    <row r="7" spans="1:37" x14ac:dyDescent="0.2">
      <c r="A7" s="48" t="s">
        <v>85</v>
      </c>
      <c r="B7" s="112">
        <f>[3]Janeiro!$K$5</f>
        <v>3.4</v>
      </c>
      <c r="C7" s="112">
        <f>[3]Janeiro!$K$6</f>
        <v>7.4</v>
      </c>
      <c r="D7" s="112">
        <f>[3]Janeiro!$K$7</f>
        <v>0</v>
      </c>
      <c r="E7" s="112">
        <f>[3]Janeiro!$K$8</f>
        <v>4</v>
      </c>
      <c r="F7" s="112">
        <f>[3]Janeiro!$K$9</f>
        <v>0</v>
      </c>
      <c r="G7" s="112">
        <f>[3]Janeiro!$K$10</f>
        <v>0</v>
      </c>
      <c r="H7" s="112">
        <f>[3]Janeiro!$K$11</f>
        <v>0</v>
      </c>
      <c r="I7" s="112">
        <f>[3]Janeiro!$K$12</f>
        <v>0</v>
      </c>
      <c r="J7" s="112">
        <f>[3]Janeiro!$K$13</f>
        <v>0</v>
      </c>
      <c r="K7" s="112">
        <f>[3]Janeiro!$K$14</f>
        <v>4</v>
      </c>
      <c r="L7" s="112">
        <f>[3]Janeiro!$K$15</f>
        <v>16.599999999999998</v>
      </c>
      <c r="M7" s="112">
        <f>[3]Janeiro!$K$16</f>
        <v>7.4</v>
      </c>
      <c r="N7" s="112">
        <f>[3]Janeiro!$K$17</f>
        <v>0.6</v>
      </c>
      <c r="O7" s="112">
        <f>[3]Janeiro!$K$18</f>
        <v>3.5999999999999996</v>
      </c>
      <c r="P7" s="112">
        <f>[3]Janeiro!$K$19</f>
        <v>14.999999999999998</v>
      </c>
      <c r="Q7" s="112">
        <f>[3]Janeiro!$K$20</f>
        <v>0.8</v>
      </c>
      <c r="R7" s="112">
        <f>[3]Janeiro!$K$21</f>
        <v>0</v>
      </c>
      <c r="S7" s="112">
        <f>[3]Janeiro!$K$22</f>
        <v>0</v>
      </c>
      <c r="T7" s="112">
        <f>[3]Janeiro!$K$23</f>
        <v>0</v>
      </c>
      <c r="U7" s="112">
        <f>[3]Janeiro!$K$24</f>
        <v>22</v>
      </c>
      <c r="V7" s="112">
        <f>[3]Janeiro!$K$25</f>
        <v>6.1999999999999993</v>
      </c>
      <c r="W7" s="112">
        <f>[3]Janeiro!$K$26</f>
        <v>11.2</v>
      </c>
      <c r="X7" s="112">
        <f>[3]Janeiro!$K$27</f>
        <v>10.599999999999998</v>
      </c>
      <c r="Y7" s="112">
        <f>[3]Janeiro!$K$28</f>
        <v>0</v>
      </c>
      <c r="Z7" s="112">
        <f>[3]Janeiro!$K$29</f>
        <v>0</v>
      </c>
      <c r="AA7" s="112">
        <f>[3]Janeiro!$K$30</f>
        <v>0</v>
      </c>
      <c r="AB7" s="112">
        <f>[3]Janeiro!$K$31</f>
        <v>0</v>
      </c>
      <c r="AC7" s="112">
        <f>[3]Janeiro!$K$32</f>
        <v>0</v>
      </c>
      <c r="AD7" s="112">
        <f>[3]Janeiro!$K$33</f>
        <v>0</v>
      </c>
      <c r="AE7" s="112">
        <f>[3]Janeiro!$K$34</f>
        <v>0</v>
      </c>
      <c r="AF7" s="112">
        <f>[3]Janeiro!$K$35</f>
        <v>0</v>
      </c>
      <c r="AG7" s="117">
        <f t="shared" si="4"/>
        <v>112.8</v>
      </c>
      <c r="AH7" s="119">
        <f t="shared" si="5"/>
        <v>22</v>
      </c>
      <c r="AI7" s="56">
        <f t="shared" si="6"/>
        <v>17</v>
      </c>
    </row>
    <row r="8" spans="1:37" x14ac:dyDescent="0.2">
      <c r="A8" s="48" t="s">
        <v>1</v>
      </c>
      <c r="B8" s="112">
        <f>[4]Janeiro!$K$5</f>
        <v>29.999999999999996</v>
      </c>
      <c r="C8" s="112">
        <f>[4]Janeiro!$K$6</f>
        <v>0.4</v>
      </c>
      <c r="D8" s="112">
        <f>[4]Janeiro!$K$7</f>
        <v>19.8</v>
      </c>
      <c r="E8" s="112">
        <f>[4]Janeiro!$K$8</f>
        <v>0.2</v>
      </c>
      <c r="F8" s="112">
        <f>[4]Janeiro!$K$9</f>
        <v>0</v>
      </c>
      <c r="G8" s="112">
        <f>[4]Janeiro!$K$10</f>
        <v>0</v>
      </c>
      <c r="H8" s="112">
        <f>[4]Janeiro!$K$11</f>
        <v>0</v>
      </c>
      <c r="I8" s="112">
        <f>[4]Janeiro!$K$12</f>
        <v>0</v>
      </c>
      <c r="J8" s="112">
        <f>[4]Janeiro!$K$13</f>
        <v>3.2</v>
      </c>
      <c r="K8" s="112">
        <f>[4]Janeiro!$K$14</f>
        <v>0</v>
      </c>
      <c r="L8" s="112">
        <f>[4]Janeiro!$K$15</f>
        <v>3.2</v>
      </c>
      <c r="M8" s="112">
        <f>[4]Janeiro!$K$16</f>
        <v>0.4</v>
      </c>
      <c r="N8" s="112">
        <f>[4]Janeiro!$K$17</f>
        <v>0.8</v>
      </c>
      <c r="O8" s="112">
        <f>[4]Janeiro!$K$18</f>
        <v>11.8</v>
      </c>
      <c r="P8" s="112">
        <f>[4]Janeiro!$K$19</f>
        <v>0.2</v>
      </c>
      <c r="Q8" s="112">
        <f>[4]Janeiro!$K$20</f>
        <v>0</v>
      </c>
      <c r="R8" s="112">
        <f>[4]Janeiro!$K$21</f>
        <v>0</v>
      </c>
      <c r="S8" s="112">
        <f>[4]Janeiro!$K$22</f>
        <v>0</v>
      </c>
      <c r="T8" s="112">
        <f>[4]Janeiro!$K$23</f>
        <v>0</v>
      </c>
      <c r="U8" s="112">
        <f>[4]Janeiro!$K$24</f>
        <v>0</v>
      </c>
      <c r="V8" s="112">
        <f>[4]Janeiro!$K$25</f>
        <v>4.4000000000000004</v>
      </c>
      <c r="W8" s="112">
        <f>[4]Janeiro!$K$26</f>
        <v>7.2000000000000011</v>
      </c>
      <c r="X8" s="112">
        <f>[4]Janeiro!$K$27</f>
        <v>17.599999999999998</v>
      </c>
      <c r="Y8" s="112">
        <f>[4]Janeiro!$K$28</f>
        <v>1.4</v>
      </c>
      <c r="Z8" s="112">
        <f>[4]Janeiro!$K$29</f>
        <v>0</v>
      </c>
      <c r="AA8" s="112">
        <f>[4]Janeiro!$K$30</f>
        <v>0</v>
      </c>
      <c r="AB8" s="112">
        <f>[4]Janeiro!$K$31</f>
        <v>0</v>
      </c>
      <c r="AC8" s="112">
        <f>[4]Janeiro!$K$32</f>
        <v>0</v>
      </c>
      <c r="AD8" s="112">
        <f>[4]Janeiro!$K$33</f>
        <v>0</v>
      </c>
      <c r="AE8" s="112">
        <f>[4]Janeiro!$K$34</f>
        <v>0.8</v>
      </c>
      <c r="AF8" s="112">
        <f>[4]Janeiro!$K$35</f>
        <v>0</v>
      </c>
      <c r="AG8" s="117">
        <f t="shared" si="4"/>
        <v>101.4</v>
      </c>
      <c r="AH8" s="119">
        <f t="shared" si="5"/>
        <v>29.999999999999996</v>
      </c>
      <c r="AI8" s="56">
        <f t="shared" si="6"/>
        <v>16</v>
      </c>
    </row>
    <row r="9" spans="1:37" x14ac:dyDescent="0.2">
      <c r="A9" s="48" t="s">
        <v>146</v>
      </c>
      <c r="B9" s="112">
        <f>[5]Janeiro!$K$5</f>
        <v>4.2</v>
      </c>
      <c r="C9" s="112">
        <f>[5]Janeiro!$K$6</f>
        <v>30.199999999999996</v>
      </c>
      <c r="D9" s="112">
        <f>[5]Janeiro!$K$7</f>
        <v>0.2</v>
      </c>
      <c r="E9" s="112">
        <f>[5]Janeiro!$K$8</f>
        <v>0</v>
      </c>
      <c r="F9" s="112">
        <f>[5]Janeiro!$K$9</f>
        <v>0</v>
      </c>
      <c r="G9" s="112">
        <f>[5]Janeiro!$K$10</f>
        <v>0</v>
      </c>
      <c r="H9" s="112">
        <f>[5]Janeiro!$K$11</f>
        <v>0</v>
      </c>
      <c r="I9" s="112">
        <f>[5]Janeiro!$K$12</f>
        <v>2.4</v>
      </c>
      <c r="J9" s="112">
        <f>[5]Janeiro!$K$13</f>
        <v>0</v>
      </c>
      <c r="K9" s="112">
        <f>[5]Janeiro!$K$14</f>
        <v>0.4</v>
      </c>
      <c r="L9" s="112">
        <f>[5]Janeiro!$K$15</f>
        <v>0</v>
      </c>
      <c r="M9" s="112">
        <f>[5]Janeiro!$K$16</f>
        <v>1.4</v>
      </c>
      <c r="N9" s="112">
        <f>[5]Janeiro!$K$17</f>
        <v>0</v>
      </c>
      <c r="O9" s="112">
        <f>[5]Janeiro!$K$18</f>
        <v>0</v>
      </c>
      <c r="P9" s="112">
        <f>[5]Janeiro!$K$19</f>
        <v>0</v>
      </c>
      <c r="Q9" s="112">
        <f>[5]Janeiro!$K$20</f>
        <v>1.2</v>
      </c>
      <c r="R9" s="112">
        <f>[5]Janeiro!$K$21</f>
        <v>0</v>
      </c>
      <c r="S9" s="112">
        <f>[5]Janeiro!$K$22</f>
        <v>0.4</v>
      </c>
      <c r="T9" s="112">
        <f>[5]Janeiro!$K$23</f>
        <v>3.4</v>
      </c>
      <c r="U9" s="112">
        <f>[5]Janeiro!$K$24</f>
        <v>32.799999999999997</v>
      </c>
      <c r="V9" s="112">
        <f>[5]Janeiro!$K$25</f>
        <v>5.2</v>
      </c>
      <c r="W9" s="112">
        <f>[5]Janeiro!$K$26</f>
        <v>0.8</v>
      </c>
      <c r="X9" s="112">
        <f>[5]Janeiro!$K$27</f>
        <v>0</v>
      </c>
      <c r="Y9" s="112">
        <f>[5]Janeiro!$K$28</f>
        <v>0</v>
      </c>
      <c r="Z9" s="112">
        <f>[5]Janeiro!$K$29</f>
        <v>0</v>
      </c>
      <c r="AA9" s="112">
        <f>[5]Janeiro!$K$30</f>
        <v>0</v>
      </c>
      <c r="AB9" s="112">
        <f>[5]Janeiro!$K$31</f>
        <v>0</v>
      </c>
      <c r="AC9" s="112">
        <f>[5]Janeiro!$K$32</f>
        <v>0</v>
      </c>
      <c r="AD9" s="112">
        <f>[5]Janeiro!$K$33</f>
        <v>0</v>
      </c>
      <c r="AE9" s="112">
        <f>[5]Janeiro!$K$34</f>
        <v>0</v>
      </c>
      <c r="AF9" s="112">
        <f>[5]Janeiro!$K$35</f>
        <v>1.8</v>
      </c>
      <c r="AG9" s="117">
        <f t="shared" si="4"/>
        <v>84.399999999999991</v>
      </c>
      <c r="AH9" s="119">
        <f t="shared" si="5"/>
        <v>32.799999999999997</v>
      </c>
      <c r="AI9" s="56">
        <f t="shared" si="6"/>
        <v>18</v>
      </c>
    </row>
    <row r="10" spans="1:37" x14ac:dyDescent="0.2">
      <c r="A10" s="48" t="s">
        <v>91</v>
      </c>
      <c r="B10" s="112">
        <f>[6]Janeiro!$K$5</f>
        <v>16.599999999999998</v>
      </c>
      <c r="C10" s="112">
        <f>[6]Janeiro!$K$6</f>
        <v>14.8</v>
      </c>
      <c r="D10" s="112">
        <f>[6]Janeiro!$K$7</f>
        <v>0.4</v>
      </c>
      <c r="E10" s="112">
        <f>[6]Janeiro!$K$8</f>
        <v>0</v>
      </c>
      <c r="F10" s="112">
        <f>[6]Janeiro!$K$9</f>
        <v>0</v>
      </c>
      <c r="G10" s="112">
        <f>[6]Janeiro!$K$10</f>
        <v>0</v>
      </c>
      <c r="H10" s="112">
        <f>[6]Janeiro!$K$11</f>
        <v>0</v>
      </c>
      <c r="I10" s="112">
        <f>[6]Janeiro!$K$12</f>
        <v>0</v>
      </c>
      <c r="J10" s="112">
        <f>[6]Janeiro!$K$13</f>
        <v>11.2</v>
      </c>
      <c r="K10" s="112">
        <f>[6]Janeiro!$K$14</f>
        <v>0</v>
      </c>
      <c r="L10" s="112">
        <f>[6]Janeiro!$K$15</f>
        <v>1.4</v>
      </c>
      <c r="M10" s="112">
        <f>[6]Janeiro!$K$16</f>
        <v>5.0000000000000009</v>
      </c>
      <c r="N10" s="112">
        <f>[6]Janeiro!$K$17</f>
        <v>5.6000000000000005</v>
      </c>
      <c r="O10" s="112">
        <f>[6]Janeiro!$K$18</f>
        <v>4.4000000000000004</v>
      </c>
      <c r="P10" s="112">
        <f>[6]Janeiro!$K$19</f>
        <v>48.20000000000001</v>
      </c>
      <c r="Q10" s="112">
        <f>[6]Janeiro!$K$20</f>
        <v>2.2000000000000002</v>
      </c>
      <c r="R10" s="112">
        <f>[6]Janeiro!$K$21</f>
        <v>0</v>
      </c>
      <c r="S10" s="112">
        <f>[6]Janeiro!$K$22</f>
        <v>0</v>
      </c>
      <c r="T10" s="112">
        <f>[6]Janeiro!$K$23</f>
        <v>5.2</v>
      </c>
      <c r="U10" s="112">
        <f>[6]Janeiro!$K$24</f>
        <v>0</v>
      </c>
      <c r="V10" s="112">
        <f>[6]Janeiro!$K$25</f>
        <v>44.20000000000001</v>
      </c>
      <c r="W10" s="112">
        <f>[6]Janeiro!$K$26</f>
        <v>71.8</v>
      </c>
      <c r="X10" s="112">
        <f>[6]Janeiro!$K$27</f>
        <v>0.4</v>
      </c>
      <c r="Y10" s="112">
        <f>[6]Janeiro!$K$28</f>
        <v>0</v>
      </c>
      <c r="Z10" s="112">
        <f>[6]Janeiro!$K$29</f>
        <v>0.2</v>
      </c>
      <c r="AA10" s="112">
        <f>[6]Janeiro!$K$30</f>
        <v>0</v>
      </c>
      <c r="AB10" s="112">
        <f>[6]Janeiro!$K$31</f>
        <v>0</v>
      </c>
      <c r="AC10" s="112">
        <f>[6]Janeiro!$K$32</f>
        <v>0</v>
      </c>
      <c r="AD10" s="112">
        <f>[6]Janeiro!$K$33</f>
        <v>0</v>
      </c>
      <c r="AE10" s="112">
        <f>[6]Janeiro!$K$34</f>
        <v>0</v>
      </c>
      <c r="AF10" s="112">
        <f>[6]Janeiro!$K$35</f>
        <v>0</v>
      </c>
      <c r="AG10" s="117">
        <f t="shared" si="4"/>
        <v>231.6</v>
      </c>
      <c r="AH10" s="119">
        <f t="shared" si="5"/>
        <v>71.8</v>
      </c>
      <c r="AI10" s="56">
        <f t="shared" si="6"/>
        <v>16</v>
      </c>
    </row>
    <row r="11" spans="1:37" x14ac:dyDescent="0.2">
      <c r="A11" s="48" t="s">
        <v>49</v>
      </c>
      <c r="B11" s="112">
        <f>[7]Janeiro!$K$5</f>
        <v>0</v>
      </c>
      <c r="C11" s="112">
        <f>[7]Janeiro!$K$6</f>
        <v>36.400000000000006</v>
      </c>
      <c r="D11" s="112">
        <f>[7]Janeiro!$K$7</f>
        <v>0</v>
      </c>
      <c r="E11" s="112">
        <f>[7]Janeiro!$K$8</f>
        <v>0</v>
      </c>
      <c r="F11" s="112">
        <f>[7]Janeiro!$K$9</f>
        <v>8.6</v>
      </c>
      <c r="G11" s="112">
        <f>[7]Janeiro!$K$10</f>
        <v>0</v>
      </c>
      <c r="H11" s="112">
        <f>[7]Janeiro!$K$11</f>
        <v>0</v>
      </c>
      <c r="I11" s="112">
        <f>[7]Janeiro!$K$12</f>
        <v>0</v>
      </c>
      <c r="J11" s="112">
        <f>[7]Janeiro!$K$13</f>
        <v>1.8</v>
      </c>
      <c r="K11" s="112">
        <f>[7]Janeiro!$K$14</f>
        <v>0.4</v>
      </c>
      <c r="L11" s="112">
        <f>[7]Janeiro!$K$15</f>
        <v>0.8</v>
      </c>
      <c r="M11" s="112">
        <f>[7]Janeiro!$K$16</f>
        <v>85</v>
      </c>
      <c r="N11" s="112">
        <f>[7]Janeiro!$K$17</f>
        <v>9.6</v>
      </c>
      <c r="O11" s="112">
        <f>[7]Janeiro!$K$18</f>
        <v>8</v>
      </c>
      <c r="P11" s="112">
        <f>[7]Janeiro!$K$19</f>
        <v>15.6</v>
      </c>
      <c r="Q11" s="112">
        <f>[7]Janeiro!$K$20</f>
        <v>0</v>
      </c>
      <c r="R11" s="112">
        <f>[7]Janeiro!$K$21</f>
        <v>0</v>
      </c>
      <c r="S11" s="112">
        <f>[7]Janeiro!$K$22</f>
        <v>0</v>
      </c>
      <c r="T11" s="112">
        <f>[7]Janeiro!$K$23</f>
        <v>0.2</v>
      </c>
      <c r="U11" s="112">
        <f>[7]Janeiro!$K$24</f>
        <v>4.5999999999999996</v>
      </c>
      <c r="V11" s="112">
        <f>[7]Janeiro!$K$25</f>
        <v>9.2000000000000011</v>
      </c>
      <c r="W11" s="112">
        <f>[7]Janeiro!$K$26</f>
        <v>16.399999999999999</v>
      </c>
      <c r="X11" s="112">
        <f>[7]Janeiro!$K$27</f>
        <v>1.8000000000000003</v>
      </c>
      <c r="Y11" s="112">
        <f>[7]Janeiro!$K$28</f>
        <v>0</v>
      </c>
      <c r="Z11" s="112">
        <f>[7]Janeiro!$K$29</f>
        <v>0</v>
      </c>
      <c r="AA11" s="112">
        <f>[7]Janeiro!$K$30</f>
        <v>0</v>
      </c>
      <c r="AB11" s="112">
        <f>[7]Janeiro!$K$31</f>
        <v>0</v>
      </c>
      <c r="AC11" s="112">
        <f>[7]Janeiro!$K$32</f>
        <v>0</v>
      </c>
      <c r="AD11" s="112">
        <f>[7]Janeiro!$K$33</f>
        <v>0</v>
      </c>
      <c r="AE11" s="112">
        <f>[7]Janeiro!$K$34</f>
        <v>0</v>
      </c>
      <c r="AF11" s="112">
        <f>[7]Janeiro!$K$35</f>
        <v>4.4000000000000004</v>
      </c>
      <c r="AG11" s="117">
        <f t="shared" si="4"/>
        <v>202.79999999999998</v>
      </c>
      <c r="AH11" s="119">
        <f t="shared" si="5"/>
        <v>85</v>
      </c>
      <c r="AI11" s="56">
        <f t="shared" si="6"/>
        <v>16</v>
      </c>
    </row>
    <row r="12" spans="1:37" x14ac:dyDescent="0.2">
      <c r="A12" s="48" t="s">
        <v>94</v>
      </c>
      <c r="B12" s="112">
        <f>[8]Janeiro!$K$5</f>
        <v>0.2</v>
      </c>
      <c r="C12" s="112">
        <f>[8]Janeiro!$K$6</f>
        <v>1.2</v>
      </c>
      <c r="D12" s="112">
        <f>[8]Janeiro!$K$7</f>
        <v>0</v>
      </c>
      <c r="E12" s="112">
        <f>[8]Janeiro!$K$8</f>
        <v>3.6</v>
      </c>
      <c r="F12" s="112">
        <f>[8]Janeiro!$K$9</f>
        <v>0</v>
      </c>
      <c r="G12" s="112">
        <f>[8]Janeiro!$K$10</f>
        <v>0</v>
      </c>
      <c r="H12" s="112">
        <f>[8]Janeiro!$K$11</f>
        <v>0</v>
      </c>
      <c r="I12" s="112">
        <f>[8]Janeiro!$K$12</f>
        <v>0</v>
      </c>
      <c r="J12" s="112">
        <f>[8]Janeiro!$K$13</f>
        <v>0</v>
      </c>
      <c r="K12" s="112">
        <f>[8]Janeiro!$K$14</f>
        <v>0</v>
      </c>
      <c r="L12" s="112">
        <f>[8]Janeiro!$K$15</f>
        <v>0.4</v>
      </c>
      <c r="M12" s="112">
        <f>[8]Janeiro!$K$16</f>
        <v>0</v>
      </c>
      <c r="N12" s="112">
        <f>[8]Janeiro!$K$17</f>
        <v>0</v>
      </c>
      <c r="O12" s="112">
        <f>[8]Janeiro!$K$18</f>
        <v>4</v>
      </c>
      <c r="P12" s="112">
        <f>[8]Janeiro!$K$19</f>
        <v>0</v>
      </c>
      <c r="Q12" s="112">
        <f>[8]Janeiro!$K$20</f>
        <v>0</v>
      </c>
      <c r="R12" s="112">
        <f>[8]Janeiro!$K$21</f>
        <v>0</v>
      </c>
      <c r="S12" s="112">
        <f>[8]Janeiro!$K$22</f>
        <v>0</v>
      </c>
      <c r="T12" s="112">
        <f>[8]Janeiro!$K$23</f>
        <v>0</v>
      </c>
      <c r="U12" s="112">
        <f>[8]Janeiro!$K$24</f>
        <v>0</v>
      </c>
      <c r="V12" s="112">
        <f>[8]Janeiro!$K$25</f>
        <v>0.8</v>
      </c>
      <c r="W12" s="112">
        <f>[8]Janeiro!$K$26</f>
        <v>32.399999999999991</v>
      </c>
      <c r="X12" s="110">
        <f>[1]Janeiro!$K$27</f>
        <v>0.4</v>
      </c>
      <c r="Y12" s="110">
        <f>[1]Janeiro!$K$28</f>
        <v>0</v>
      </c>
      <c r="Z12" s="110">
        <f>[1]Janeiro!$K$29</f>
        <v>0</v>
      </c>
      <c r="AA12" s="110">
        <f>[1]Janeiro!$K$30</f>
        <v>0</v>
      </c>
      <c r="AB12" s="110">
        <f>[1]Janeiro!$K$31</f>
        <v>0</v>
      </c>
      <c r="AC12" s="110">
        <f>[1]Janeiro!$K$32</f>
        <v>0</v>
      </c>
      <c r="AD12" s="110">
        <f>[1]Janeiro!$K$33</f>
        <v>0</v>
      </c>
      <c r="AE12" s="110">
        <f>[1]Janeiro!$K$34</f>
        <v>0</v>
      </c>
      <c r="AF12" s="110">
        <f>[1]Janeiro!$K$35</f>
        <v>0</v>
      </c>
      <c r="AG12" s="117">
        <f t="shared" si="4"/>
        <v>42.999999999999993</v>
      </c>
      <c r="AH12" s="119">
        <f t="shared" si="5"/>
        <v>32.399999999999991</v>
      </c>
      <c r="AI12" s="56">
        <f t="shared" si="6"/>
        <v>23</v>
      </c>
    </row>
    <row r="13" spans="1:37" x14ac:dyDescent="0.2">
      <c r="A13" s="48" t="s">
        <v>101</v>
      </c>
      <c r="B13" s="112">
        <f>[9]Janeiro!$K$5</f>
        <v>0.2</v>
      </c>
      <c r="C13" s="112">
        <f>[9]Janeiro!$K$6</f>
        <v>15.799999999999999</v>
      </c>
      <c r="D13" s="112">
        <f>[9]Janeiro!$K$7</f>
        <v>0</v>
      </c>
      <c r="E13" s="112">
        <f>[9]Janeiro!$K$8</f>
        <v>0</v>
      </c>
      <c r="F13" s="112">
        <f>[9]Janeiro!$K$9</f>
        <v>0</v>
      </c>
      <c r="G13" s="112">
        <f>[9]Janeiro!$K$10</f>
        <v>0</v>
      </c>
      <c r="H13" s="112">
        <f>[9]Janeiro!$K$11</f>
        <v>0</v>
      </c>
      <c r="I13" s="112">
        <f>[9]Janeiro!$K$12</f>
        <v>0</v>
      </c>
      <c r="J13" s="112">
        <f>[9]Janeiro!$K$13</f>
        <v>0</v>
      </c>
      <c r="K13" s="112">
        <f>[9]Janeiro!$K$14</f>
        <v>2.1999999999999997</v>
      </c>
      <c r="L13" s="112">
        <f>[9]Janeiro!$K$15</f>
        <v>0</v>
      </c>
      <c r="M13" s="112">
        <f>[9]Janeiro!$K$16</f>
        <v>12.8</v>
      </c>
      <c r="N13" s="112">
        <f>[9]Janeiro!$K$17</f>
        <v>0.2</v>
      </c>
      <c r="O13" s="112">
        <f>[9]Janeiro!$K$18</f>
        <v>0</v>
      </c>
      <c r="P13" s="112">
        <f>[9]Janeiro!$K$19</f>
        <v>33.6</v>
      </c>
      <c r="Q13" s="112">
        <f>[9]Janeiro!$K$20</f>
        <v>0</v>
      </c>
      <c r="R13" s="112">
        <f>[9]Janeiro!$K$21</f>
        <v>0</v>
      </c>
      <c r="S13" s="112">
        <f>[9]Janeiro!$K$22</f>
        <v>0</v>
      </c>
      <c r="T13" s="112">
        <f>[9]Janeiro!$K$23</f>
        <v>0.60000000000000009</v>
      </c>
      <c r="U13" s="112">
        <f>[9]Janeiro!$K$24</f>
        <v>31</v>
      </c>
      <c r="V13" s="112">
        <f>[9]Janeiro!$K$25</f>
        <v>2</v>
      </c>
      <c r="W13" s="112">
        <f>[9]Janeiro!$K$26</f>
        <v>11.4</v>
      </c>
      <c r="X13" s="112">
        <f>[9]Janeiro!$K$27</f>
        <v>1.2</v>
      </c>
      <c r="Y13" s="112">
        <f>[9]Janeiro!$K$28</f>
        <v>0</v>
      </c>
      <c r="Z13" s="112">
        <f>[9]Janeiro!$K$29</f>
        <v>0</v>
      </c>
      <c r="AA13" s="112">
        <f>[9]Janeiro!$K$30</f>
        <v>0</v>
      </c>
      <c r="AB13" s="112">
        <f>[9]Janeiro!$K$31</f>
        <v>0</v>
      </c>
      <c r="AC13" s="112">
        <f>[9]Janeiro!$K$32</f>
        <v>0</v>
      </c>
      <c r="AD13" s="112">
        <f>[9]Janeiro!$K$33</f>
        <v>0</v>
      </c>
      <c r="AE13" s="112">
        <f>[9]Janeiro!$K$34</f>
        <v>0</v>
      </c>
      <c r="AF13" s="112">
        <f>[9]Janeiro!$K$35</f>
        <v>4</v>
      </c>
      <c r="AG13" s="117">
        <f t="shared" si="4"/>
        <v>115</v>
      </c>
      <c r="AH13" s="119">
        <f t="shared" si="5"/>
        <v>33.6</v>
      </c>
      <c r="AI13" s="56">
        <f t="shared" si="6"/>
        <v>19</v>
      </c>
    </row>
    <row r="14" spans="1:37" x14ac:dyDescent="0.2">
      <c r="A14" s="48" t="s">
        <v>147</v>
      </c>
      <c r="B14" s="112">
        <f>[10]Janeiro!$K$5</f>
        <v>0.8</v>
      </c>
      <c r="C14" s="112">
        <f>[10]Janeiro!$K$6</f>
        <v>0</v>
      </c>
      <c r="D14" s="112">
        <f>[10]Janeiro!$K$7</f>
        <v>0</v>
      </c>
      <c r="E14" s="112">
        <f>[10]Janeiro!$K$8</f>
        <v>2.2000000000000002</v>
      </c>
      <c r="F14" s="112">
        <f>[10]Janeiro!$K$9</f>
        <v>8.6</v>
      </c>
      <c r="G14" s="112">
        <f>[10]Janeiro!$K$10</f>
        <v>0</v>
      </c>
      <c r="H14" s="112">
        <f>[10]Janeiro!$K$11</f>
        <v>0</v>
      </c>
      <c r="I14" s="112">
        <f>[10]Janeiro!$K$12</f>
        <v>0</v>
      </c>
      <c r="J14" s="112">
        <f>[10]Janeiro!$K$13</f>
        <v>1.4</v>
      </c>
      <c r="K14" s="112">
        <f>[10]Janeiro!$K$14</f>
        <v>0</v>
      </c>
      <c r="L14" s="112">
        <f>[10]Janeiro!$K$15</f>
        <v>7.4</v>
      </c>
      <c r="M14" s="112">
        <f>[10]Janeiro!$K$16</f>
        <v>0.60000000000000009</v>
      </c>
      <c r="N14" s="112">
        <f>[10]Janeiro!$K$17</f>
        <v>12</v>
      </c>
      <c r="O14" s="112">
        <f>[10]Janeiro!$K$18</f>
        <v>0.4</v>
      </c>
      <c r="P14" s="112">
        <f>[10]Janeiro!$K$19</f>
        <v>11.2</v>
      </c>
      <c r="Q14" s="112">
        <f>[10]Janeiro!$K$20</f>
        <v>0.4</v>
      </c>
      <c r="R14" s="112">
        <f>[10]Janeiro!$K$21</f>
        <v>0.2</v>
      </c>
      <c r="S14" s="112">
        <f>[10]Janeiro!$K$22</f>
        <v>0</v>
      </c>
      <c r="T14" s="112">
        <f>[10]Janeiro!$K$23</f>
        <v>0</v>
      </c>
      <c r="U14" s="112">
        <f>[10]Janeiro!$K$24</f>
        <v>5.2</v>
      </c>
      <c r="V14" s="112">
        <f>[10]Janeiro!$K$25</f>
        <v>16.199999999999996</v>
      </c>
      <c r="W14" s="112">
        <f>[10]Janeiro!$K$26</f>
        <v>22.599999999999998</v>
      </c>
      <c r="X14" s="112">
        <f>[10]Janeiro!$K$27</f>
        <v>0.2</v>
      </c>
      <c r="Y14" s="112">
        <f>[10]Janeiro!$K$28</f>
        <v>0</v>
      </c>
      <c r="Z14" s="112">
        <f>[10]Janeiro!$K$29</f>
        <v>0</v>
      </c>
      <c r="AA14" s="112">
        <f>[10]Janeiro!$K$30</f>
        <v>0</v>
      </c>
      <c r="AB14" s="112" t="s">
        <v>197</v>
      </c>
      <c r="AC14" s="112" t="s">
        <v>197</v>
      </c>
      <c r="AD14" s="112" t="s">
        <v>197</v>
      </c>
      <c r="AE14" s="112" t="s">
        <v>197</v>
      </c>
      <c r="AF14" s="112" t="s">
        <v>197</v>
      </c>
      <c r="AG14" s="117">
        <f t="shared" si="4"/>
        <v>89.399999999999991</v>
      </c>
      <c r="AH14" s="119">
        <f t="shared" si="5"/>
        <v>22.599999999999998</v>
      </c>
      <c r="AI14" s="56">
        <f t="shared" si="6"/>
        <v>11</v>
      </c>
    </row>
    <row r="15" spans="1:37" x14ac:dyDescent="0.2">
      <c r="A15" s="48" t="s">
        <v>2</v>
      </c>
      <c r="B15" s="112">
        <f>[11]Janeiro!$K$5</f>
        <v>9.5999999999999979</v>
      </c>
      <c r="C15" s="112">
        <f>[11]Janeiro!$K$6</f>
        <v>4.8</v>
      </c>
      <c r="D15" s="112">
        <f>[11]Janeiro!$K$7</f>
        <v>11.2</v>
      </c>
      <c r="E15" s="112">
        <f>[11]Janeiro!$K$8</f>
        <v>6.4</v>
      </c>
      <c r="F15" s="112">
        <f>[11]Janeiro!$K$9</f>
        <v>0</v>
      </c>
      <c r="G15" s="112">
        <f>[11]Janeiro!$K$10</f>
        <v>0</v>
      </c>
      <c r="H15" s="112">
        <f>[11]Janeiro!$K$11</f>
        <v>0</v>
      </c>
      <c r="I15" s="112">
        <f>[11]Janeiro!$K$12</f>
        <v>0</v>
      </c>
      <c r="J15" s="112">
        <f>[11]Janeiro!$K$13</f>
        <v>12.2</v>
      </c>
      <c r="K15" s="112">
        <f>[11]Janeiro!$K$14</f>
        <v>0</v>
      </c>
      <c r="L15" s="112">
        <f>[11]Janeiro!$K$15</f>
        <v>0</v>
      </c>
      <c r="M15" s="112">
        <f>[11]Janeiro!$K$16</f>
        <v>4.4000000000000004</v>
      </c>
      <c r="N15" s="112">
        <f>[11]Janeiro!$K$17</f>
        <v>8.4</v>
      </c>
      <c r="O15" s="112">
        <f>[11]Janeiro!$K$18</f>
        <v>4.4000000000000004</v>
      </c>
      <c r="P15" s="112">
        <f>[11]Janeiro!$K$19</f>
        <v>0</v>
      </c>
      <c r="Q15" s="112">
        <f>[11]Janeiro!$K$20</f>
        <v>0</v>
      </c>
      <c r="R15" s="112">
        <f>[11]Janeiro!$K$21</f>
        <v>0</v>
      </c>
      <c r="S15" s="112">
        <f>[11]Janeiro!$K$22</f>
        <v>0</v>
      </c>
      <c r="T15" s="112">
        <f>[11]Janeiro!$K$23</f>
        <v>0.2</v>
      </c>
      <c r="U15" s="112">
        <f>[11]Janeiro!$K$24</f>
        <v>0</v>
      </c>
      <c r="V15" s="112">
        <f>[11]Janeiro!$K$25</f>
        <v>0.4</v>
      </c>
      <c r="W15" s="112">
        <f>[11]Janeiro!$K$26</f>
        <v>19.2</v>
      </c>
      <c r="X15" s="112">
        <f>[11]Janeiro!$K$27</f>
        <v>10.4</v>
      </c>
      <c r="Y15" s="112">
        <f>[11]Janeiro!$K$28</f>
        <v>0.2</v>
      </c>
      <c r="Z15" s="112">
        <f>[11]Janeiro!$K$29</f>
        <v>0</v>
      </c>
      <c r="AA15" s="112">
        <f>[11]Janeiro!$K$30</f>
        <v>0</v>
      </c>
      <c r="AB15" s="112">
        <f>[11]Janeiro!$K$31</f>
        <v>0</v>
      </c>
      <c r="AC15" s="112">
        <f>[11]Janeiro!$K$32</f>
        <v>0</v>
      </c>
      <c r="AD15" s="112">
        <f>[11]Janeiro!$K$33</f>
        <v>0</v>
      </c>
      <c r="AE15" s="112">
        <f>[11]Janeiro!$K$34</f>
        <v>0</v>
      </c>
      <c r="AF15" s="112">
        <f>[11]Janeiro!$K$35</f>
        <v>1.4</v>
      </c>
      <c r="AG15" s="117">
        <f t="shared" si="4"/>
        <v>93.200000000000017</v>
      </c>
      <c r="AH15" s="119">
        <f t="shared" si="5"/>
        <v>19.2</v>
      </c>
      <c r="AI15" s="56">
        <f t="shared" si="6"/>
        <v>17</v>
      </c>
      <c r="AK15" s="12" t="s">
        <v>35</v>
      </c>
    </row>
    <row r="16" spans="1:37" x14ac:dyDescent="0.2">
      <c r="A16" s="48" t="s">
        <v>3</v>
      </c>
      <c r="B16" s="112">
        <f>[12]Janeiro!$K$5</f>
        <v>0.8</v>
      </c>
      <c r="C16" s="112">
        <f>[12]Janeiro!$K$6</f>
        <v>0</v>
      </c>
      <c r="D16" s="112">
        <f>[12]Janeiro!$K$7</f>
        <v>24.4</v>
      </c>
      <c r="E16" s="112">
        <f>[12]Janeiro!$K$8</f>
        <v>0</v>
      </c>
      <c r="F16" s="112">
        <f>[12]Janeiro!$K$9</f>
        <v>0</v>
      </c>
      <c r="G16" s="112">
        <f>[12]Janeiro!$K$10</f>
        <v>0</v>
      </c>
      <c r="H16" s="112">
        <f>[12]Janeiro!$K$11</f>
        <v>0</v>
      </c>
      <c r="I16" s="112">
        <f>[12]Janeiro!$K$12</f>
        <v>0</v>
      </c>
      <c r="J16" s="112">
        <f>[12]Janeiro!$K$13</f>
        <v>0</v>
      </c>
      <c r="K16" s="112">
        <f>[12]Janeiro!$K$14</f>
        <v>10</v>
      </c>
      <c r="L16" s="112">
        <f>[12]Janeiro!$K$15</f>
        <v>14.4</v>
      </c>
      <c r="M16" s="112">
        <f>[12]Janeiro!$K$16</f>
        <v>1.4</v>
      </c>
      <c r="N16" s="112">
        <f>[12]Janeiro!$K$17</f>
        <v>9.2000000000000011</v>
      </c>
      <c r="O16" s="112">
        <f>[12]Janeiro!$K$18</f>
        <v>1.5999999999999999</v>
      </c>
      <c r="P16" s="112">
        <f>[12]Janeiro!$K$19</f>
        <v>1</v>
      </c>
      <c r="Q16" s="112">
        <f>[12]Janeiro!$K$20</f>
        <v>35.799999999999997</v>
      </c>
      <c r="R16" s="112">
        <f>[12]Janeiro!$K$21</f>
        <v>0</v>
      </c>
      <c r="S16" s="112">
        <f>[12]Janeiro!$K$22</f>
        <v>0</v>
      </c>
      <c r="T16" s="112">
        <f>[12]Janeiro!$K$23</f>
        <v>3.2</v>
      </c>
      <c r="U16" s="112">
        <f>[12]Janeiro!$K$24</f>
        <v>18.399999999999999</v>
      </c>
      <c r="V16" s="112">
        <f>[12]Janeiro!$K$25</f>
        <v>6.4</v>
      </c>
      <c r="W16" s="112">
        <f>[12]Janeiro!$K$26</f>
        <v>40.4</v>
      </c>
      <c r="X16" s="110">
        <f>[12]Janeiro!$K$27</f>
        <v>0.2</v>
      </c>
      <c r="Y16" s="110">
        <f>[12]Janeiro!$K$28</f>
        <v>45.600000000000009</v>
      </c>
      <c r="Z16" s="110">
        <f>[12]Janeiro!$K$29</f>
        <v>0</v>
      </c>
      <c r="AA16" s="110">
        <f>[12]Janeiro!$K$30</f>
        <v>0</v>
      </c>
      <c r="AB16" s="110">
        <f>[12]Janeiro!$K$31</f>
        <v>0</v>
      </c>
      <c r="AC16" s="110">
        <f>[12]Janeiro!$K$32</f>
        <v>0</v>
      </c>
      <c r="AD16" s="110">
        <f>[12]Janeiro!$K$33</f>
        <v>0</v>
      </c>
      <c r="AE16" s="110">
        <f>[12]Janeiro!$K$34</f>
        <v>0</v>
      </c>
      <c r="AF16" s="110">
        <f>[12]Janeiro!$K$35</f>
        <v>0</v>
      </c>
      <c r="AG16" s="117">
        <f>SUM(B16:AF16)</f>
        <v>212.8</v>
      </c>
      <c r="AH16" s="119">
        <f>MAX(B16:AF16)</f>
        <v>45.600000000000009</v>
      </c>
      <c r="AI16" s="56">
        <f t="shared" si="6"/>
        <v>16</v>
      </c>
      <c r="AK16" s="12"/>
    </row>
    <row r="17" spans="1:44" x14ac:dyDescent="0.2">
      <c r="A17" s="48" t="s">
        <v>4</v>
      </c>
      <c r="B17" s="112">
        <f>[13]Janeiro!$K$5</f>
        <v>7</v>
      </c>
      <c r="C17" s="112">
        <f>[13]Janeiro!$K$6</f>
        <v>0</v>
      </c>
      <c r="D17" s="112">
        <f>[13]Janeiro!$K$7</f>
        <v>0.6</v>
      </c>
      <c r="E17" s="112">
        <f>[13]Janeiro!$K$8</f>
        <v>6</v>
      </c>
      <c r="F17" s="112">
        <f>[13]Janeiro!$K$9</f>
        <v>16.8</v>
      </c>
      <c r="G17" s="112">
        <f>[13]Janeiro!$K$10</f>
        <v>0.2</v>
      </c>
      <c r="H17" s="112">
        <f>[13]Janeiro!$K$11</f>
        <v>8</v>
      </c>
      <c r="I17" s="112">
        <f>[13]Janeiro!$K$12</f>
        <v>0</v>
      </c>
      <c r="J17" s="112">
        <f>[13]Janeiro!$K$13</f>
        <v>0</v>
      </c>
      <c r="K17" s="112">
        <f>[13]Janeiro!$K$14</f>
        <v>0.2</v>
      </c>
      <c r="L17" s="112">
        <f>[13]Janeiro!$K$15</f>
        <v>0.4</v>
      </c>
      <c r="M17" s="112">
        <f>[13]Janeiro!$K$16</f>
        <v>6.6</v>
      </c>
      <c r="N17" s="112">
        <f>[13]Janeiro!$K$17</f>
        <v>8.8000000000000007</v>
      </c>
      <c r="O17" s="112">
        <f>[13]Janeiro!$K$18</f>
        <v>7.4</v>
      </c>
      <c r="P17" s="112">
        <f>[13]Janeiro!$K$19</f>
        <v>0.8</v>
      </c>
      <c r="Q17" s="112">
        <f>[13]Janeiro!$K$20</f>
        <v>7.2</v>
      </c>
      <c r="R17" s="112">
        <f>[13]Janeiro!$K$21</f>
        <v>15.600000000000001</v>
      </c>
      <c r="S17" s="112">
        <f>[13]Janeiro!$K$22</f>
        <v>1</v>
      </c>
      <c r="T17" s="112">
        <f>[13]Janeiro!$K$23</f>
        <v>0</v>
      </c>
      <c r="U17" s="112">
        <f>[13]Janeiro!$K$24</f>
        <v>10</v>
      </c>
      <c r="V17" s="112">
        <f>[13]Janeiro!$K$25</f>
        <v>1.5999999999999999</v>
      </c>
      <c r="W17" s="112">
        <f>[13]Janeiro!$K$26</f>
        <v>52.199999999999996</v>
      </c>
      <c r="X17" s="112">
        <f>[13]Janeiro!$K$27</f>
        <v>0.2</v>
      </c>
      <c r="Y17" s="112">
        <f>[13]Janeiro!$K$28</f>
        <v>6.2000000000000011</v>
      </c>
      <c r="Z17" s="112">
        <f>[13]Janeiro!$K$29</f>
        <v>0</v>
      </c>
      <c r="AA17" s="112">
        <f>[13]Janeiro!$K$30</f>
        <v>0</v>
      </c>
      <c r="AB17" s="112">
        <f>[13]Janeiro!$K$31</f>
        <v>0</v>
      </c>
      <c r="AC17" s="112">
        <f>[13]Janeiro!$K$32</f>
        <v>0</v>
      </c>
      <c r="AD17" s="112">
        <f>[13]Janeiro!$K$33</f>
        <v>0</v>
      </c>
      <c r="AE17" s="112">
        <f>[13]Janeiro!$K$34</f>
        <v>23.2</v>
      </c>
      <c r="AF17" s="112">
        <f>[13]Janeiro!$K$35</f>
        <v>0</v>
      </c>
      <c r="AG17" s="117">
        <f t="shared" si="4"/>
        <v>179.99999999999994</v>
      </c>
      <c r="AH17" s="119">
        <f t="shared" si="5"/>
        <v>52.199999999999996</v>
      </c>
      <c r="AI17" s="56">
        <f t="shared" si="6"/>
        <v>10</v>
      </c>
    </row>
    <row r="18" spans="1:44" x14ac:dyDescent="0.2">
      <c r="A18" s="48" t="s">
        <v>5</v>
      </c>
      <c r="B18" s="112">
        <f>[14]Janeiro!$K$5</f>
        <v>1.6</v>
      </c>
      <c r="C18" s="112">
        <f>[14]Janeiro!$K$6</f>
        <v>141.4</v>
      </c>
      <c r="D18" s="112">
        <f>[14]Janeiro!$K$7</f>
        <v>0</v>
      </c>
      <c r="E18" s="112">
        <f>[14]Janeiro!$K$8</f>
        <v>1</v>
      </c>
      <c r="F18" s="112">
        <f>[14]Janeiro!$K$9</f>
        <v>0.4</v>
      </c>
      <c r="G18" s="112">
        <f>[14]Janeiro!$K$10</f>
        <v>0</v>
      </c>
      <c r="H18" s="112">
        <f>[14]Janeiro!$K$11</f>
        <v>0</v>
      </c>
      <c r="I18" s="112">
        <f>[14]Janeiro!$K$12</f>
        <v>0</v>
      </c>
      <c r="J18" s="112">
        <f>[14]Janeiro!$K$13</f>
        <v>0</v>
      </c>
      <c r="K18" s="112">
        <f>[14]Janeiro!$K$14</f>
        <v>0</v>
      </c>
      <c r="L18" s="112">
        <f>[14]Janeiro!$K$15</f>
        <v>0</v>
      </c>
      <c r="M18" s="112">
        <f>[14]Janeiro!$K$16</f>
        <v>0.8</v>
      </c>
      <c r="N18" s="112">
        <f>[14]Janeiro!$K$17</f>
        <v>0</v>
      </c>
      <c r="O18" s="112">
        <f>[14]Janeiro!$K$18</f>
        <v>0</v>
      </c>
      <c r="P18" s="112">
        <f>[14]Janeiro!$K$19</f>
        <v>0</v>
      </c>
      <c r="Q18" s="112">
        <f>[14]Janeiro!$K$20</f>
        <v>0</v>
      </c>
      <c r="R18" s="112">
        <f>[14]Janeiro!$K$21</f>
        <v>0</v>
      </c>
      <c r="S18" s="112">
        <f>[14]Janeiro!$K$22</f>
        <v>0</v>
      </c>
      <c r="T18" s="112">
        <f>[14]Janeiro!$K$23</f>
        <v>0</v>
      </c>
      <c r="U18" s="112">
        <f>[14]Janeiro!$K$24</f>
        <v>0</v>
      </c>
      <c r="V18" s="112">
        <f>[14]Janeiro!$K$25</f>
        <v>0</v>
      </c>
      <c r="W18" s="112">
        <f>[14]Janeiro!$K$26</f>
        <v>61.800000000000004</v>
      </c>
      <c r="X18" s="112">
        <f>[14]Janeiro!$K$27</f>
        <v>1.2</v>
      </c>
      <c r="Y18" s="112">
        <f>[14]Janeiro!$K$28</f>
        <v>0</v>
      </c>
      <c r="Z18" s="112">
        <f>[14]Janeiro!$K$29</f>
        <v>0</v>
      </c>
      <c r="AA18" s="112">
        <f>[14]Janeiro!$K$30</f>
        <v>0</v>
      </c>
      <c r="AB18" s="112">
        <f>[14]Janeiro!$K$31</f>
        <v>0</v>
      </c>
      <c r="AC18" s="112">
        <f>[14]Janeiro!$K$32</f>
        <v>0</v>
      </c>
      <c r="AD18" s="112">
        <f>[14]Janeiro!$K$33</f>
        <v>0.6</v>
      </c>
      <c r="AE18" s="112">
        <f>[14]Janeiro!$K$34</f>
        <v>0</v>
      </c>
      <c r="AF18" s="112">
        <f>[14]Janeiro!$K$35</f>
        <v>0</v>
      </c>
      <c r="AG18" s="117">
        <f t="shared" si="4"/>
        <v>208.8</v>
      </c>
      <c r="AH18" s="119">
        <f t="shared" si="5"/>
        <v>141.4</v>
      </c>
      <c r="AI18" s="56">
        <f t="shared" si="6"/>
        <v>23</v>
      </c>
      <c r="AJ18" s="12" t="s">
        <v>35</v>
      </c>
    </row>
    <row r="19" spans="1:44" x14ac:dyDescent="0.2">
      <c r="A19" s="48" t="s">
        <v>33</v>
      </c>
      <c r="B19" s="112">
        <f>[15]Janeiro!$K$5</f>
        <v>17.399999999999999</v>
      </c>
      <c r="C19" s="112">
        <f>[15]Janeiro!$K$6</f>
        <v>3.8000000000000003</v>
      </c>
      <c r="D19" s="112">
        <f>[15]Janeiro!$K$7</f>
        <v>0.2</v>
      </c>
      <c r="E19" s="112">
        <f>[15]Janeiro!$K$8</f>
        <v>36.4</v>
      </c>
      <c r="F19" s="112">
        <f>[15]Janeiro!$K$9</f>
        <v>1.2</v>
      </c>
      <c r="G19" s="112">
        <f>[15]Janeiro!$K$10</f>
        <v>0</v>
      </c>
      <c r="H19" s="112">
        <f>[15]Janeiro!$K$11</f>
        <v>0</v>
      </c>
      <c r="I19" s="112">
        <f>[15]Janeiro!$K$12</f>
        <v>20.6</v>
      </c>
      <c r="J19" s="112">
        <f>[15]Janeiro!$K$13</f>
        <v>0</v>
      </c>
      <c r="K19" s="112">
        <f>[15]Janeiro!$K$14</f>
        <v>18</v>
      </c>
      <c r="L19" s="112">
        <f>[15]Janeiro!$K$15</f>
        <v>0.8</v>
      </c>
      <c r="M19" s="112">
        <f>[15]Janeiro!$K$16</f>
        <v>20.8</v>
      </c>
      <c r="N19" s="112">
        <f>[15]Janeiro!$K$17</f>
        <v>10</v>
      </c>
      <c r="O19" s="112">
        <f>[15]Janeiro!$K$18</f>
        <v>9.1999999999999993</v>
      </c>
      <c r="P19" s="112">
        <f>[15]Janeiro!$K$19</f>
        <v>2.2000000000000002</v>
      </c>
      <c r="Q19" s="112">
        <f>[15]Janeiro!$K$20</f>
        <v>25.000000000000004</v>
      </c>
      <c r="R19" s="112">
        <f>[15]Janeiro!$K$21</f>
        <v>0</v>
      </c>
      <c r="S19" s="112">
        <f>[15]Janeiro!$K$22</f>
        <v>7.4</v>
      </c>
      <c r="T19" s="112">
        <f>[15]Janeiro!$K$23</f>
        <v>0</v>
      </c>
      <c r="U19" s="112">
        <f>[15]Janeiro!$K$24</f>
        <v>0</v>
      </c>
      <c r="V19" s="112">
        <f>[15]Janeiro!$K$25</f>
        <v>10.4</v>
      </c>
      <c r="W19" s="112">
        <f>[15]Janeiro!$K$26</f>
        <v>5.4</v>
      </c>
      <c r="X19" s="112">
        <f>[15]Janeiro!$K$27</f>
        <v>1.6</v>
      </c>
      <c r="Y19" s="112">
        <f>[15]Janeiro!$K$28</f>
        <v>17.000000000000004</v>
      </c>
      <c r="Z19" s="112">
        <f>[15]Janeiro!$K$29</f>
        <v>0</v>
      </c>
      <c r="AA19" s="112">
        <f>[15]Janeiro!$K$30</f>
        <v>0</v>
      </c>
      <c r="AB19" s="112">
        <f>[15]Janeiro!$K$31</f>
        <v>0</v>
      </c>
      <c r="AC19" s="112">
        <f>[15]Janeiro!$K$32</f>
        <v>0</v>
      </c>
      <c r="AD19" s="112">
        <f>[15]Janeiro!$K$33</f>
        <v>0</v>
      </c>
      <c r="AE19" s="112">
        <f>[15]Janeiro!$K$34</f>
        <v>7.3999999999999995</v>
      </c>
      <c r="AF19" s="112">
        <f>[15]Janeiro!$K$35</f>
        <v>0.6</v>
      </c>
      <c r="AG19" s="117">
        <f t="shared" si="4"/>
        <v>215.39999999999998</v>
      </c>
      <c r="AH19" s="119">
        <f t="shared" si="5"/>
        <v>36.4</v>
      </c>
      <c r="AI19" s="56">
        <f t="shared" si="6"/>
        <v>11</v>
      </c>
    </row>
    <row r="20" spans="1:44" x14ac:dyDescent="0.2">
      <c r="A20" s="48" t="s">
        <v>6</v>
      </c>
      <c r="B20" s="112">
        <f>[16]Janeiro!$K$5</f>
        <v>0.60000000000000009</v>
      </c>
      <c r="C20" s="112">
        <f>[16]Janeiro!$K$6</f>
        <v>0</v>
      </c>
      <c r="D20" s="112">
        <f>[16]Janeiro!$K$7</f>
        <v>0</v>
      </c>
      <c r="E20" s="112">
        <f>[16]Janeiro!$K$8</f>
        <v>0.8</v>
      </c>
      <c r="F20" s="112">
        <f>[16]Janeiro!$K$9</f>
        <v>0.4</v>
      </c>
      <c r="G20" s="112">
        <f>[16]Janeiro!$K$10</f>
        <v>0.60000000000000009</v>
      </c>
      <c r="H20" s="112">
        <f>[16]Janeiro!$K$11</f>
        <v>0</v>
      </c>
      <c r="I20" s="112">
        <f>[16]Janeiro!$K$12</f>
        <v>2.4</v>
      </c>
      <c r="J20" s="112">
        <f>[16]Janeiro!$K$13</f>
        <v>0</v>
      </c>
      <c r="K20" s="112">
        <f>[16]Janeiro!$K$14</f>
        <v>2.2000000000000002</v>
      </c>
      <c r="L20" s="112">
        <f>[16]Janeiro!$K$15</f>
        <v>17.600000000000001</v>
      </c>
      <c r="M20" s="112">
        <f>[16]Janeiro!$K$16</f>
        <v>2.8000000000000003</v>
      </c>
      <c r="N20" s="112">
        <f>[16]Janeiro!$K$17</f>
        <v>0.8</v>
      </c>
      <c r="O20" s="112">
        <f>[16]Janeiro!$K$18</f>
        <v>0</v>
      </c>
      <c r="P20" s="112">
        <f>[16]Janeiro!$K$19</f>
        <v>27</v>
      </c>
      <c r="Q20" s="112">
        <f>[16]Janeiro!$K$20</f>
        <v>0.2</v>
      </c>
      <c r="R20" s="112">
        <f>[16]Janeiro!$K$21</f>
        <v>1</v>
      </c>
      <c r="S20" s="112">
        <f>[16]Janeiro!$K$22</f>
        <v>0</v>
      </c>
      <c r="T20" s="112">
        <f>[16]Janeiro!$K$23</f>
        <v>0</v>
      </c>
      <c r="U20" s="112">
        <f>[16]Janeiro!$K$24</f>
        <v>0</v>
      </c>
      <c r="V20" s="112">
        <f>[16]Janeiro!$K$25</f>
        <v>15.4</v>
      </c>
      <c r="W20" s="112">
        <f>[16]Janeiro!$K$26</f>
        <v>39.199999999999996</v>
      </c>
      <c r="X20" s="112">
        <f>[16]Janeiro!$K$27</f>
        <v>0.2</v>
      </c>
      <c r="Y20" s="112">
        <f>[16]Janeiro!$K$28</f>
        <v>0</v>
      </c>
      <c r="Z20" s="112">
        <f>[16]Janeiro!$K$29</f>
        <v>0</v>
      </c>
      <c r="AA20" s="112">
        <f>[16]Janeiro!$K$30</f>
        <v>0</v>
      </c>
      <c r="AB20" s="112">
        <f>[16]Janeiro!$K$31</f>
        <v>0</v>
      </c>
      <c r="AC20" s="112">
        <f>[16]Janeiro!$K$32</f>
        <v>0</v>
      </c>
      <c r="AD20" s="112">
        <f>[16]Janeiro!$K$33</f>
        <v>0</v>
      </c>
      <c r="AE20" s="112">
        <f>[16]Janeiro!$K$34</f>
        <v>20.8</v>
      </c>
      <c r="AF20" s="112">
        <f>[16]Janeiro!$K$35</f>
        <v>0.2</v>
      </c>
      <c r="AG20" s="117">
        <f t="shared" si="4"/>
        <v>132.19999999999999</v>
      </c>
      <c r="AH20" s="119">
        <f t="shared" si="5"/>
        <v>39.199999999999996</v>
      </c>
      <c r="AI20" s="56">
        <f t="shared" si="6"/>
        <v>14</v>
      </c>
    </row>
    <row r="21" spans="1:44" x14ac:dyDescent="0.2">
      <c r="A21" s="48" t="s">
        <v>7</v>
      </c>
      <c r="B21" s="112">
        <f>[17]Janeiro!$K$5</f>
        <v>0</v>
      </c>
      <c r="C21" s="112">
        <f>[17]Janeiro!$K$6</f>
        <v>28.999999999999996</v>
      </c>
      <c r="D21" s="112">
        <f>[17]Janeiro!$K$7</f>
        <v>0</v>
      </c>
      <c r="E21" s="112">
        <f>[17]Janeiro!$K$8</f>
        <v>0</v>
      </c>
      <c r="F21" s="112">
        <f>[17]Janeiro!$K$9</f>
        <v>0</v>
      </c>
      <c r="G21" s="112">
        <f>[17]Janeiro!$K$10</f>
        <v>0</v>
      </c>
      <c r="H21" s="112">
        <f>[17]Janeiro!$K$11</f>
        <v>0</v>
      </c>
      <c r="I21" s="112">
        <f>[17]Janeiro!$K$12</f>
        <v>0</v>
      </c>
      <c r="J21" s="112">
        <f>[17]Janeiro!$K$13</f>
        <v>0</v>
      </c>
      <c r="K21" s="112">
        <f>[17]Janeiro!$K$14</f>
        <v>0</v>
      </c>
      <c r="L21" s="112">
        <f>[17]Janeiro!$K$15</f>
        <v>23</v>
      </c>
      <c r="M21" s="112">
        <f>[17]Janeiro!$K$16</f>
        <v>1</v>
      </c>
      <c r="N21" s="112">
        <f>[17]Janeiro!$K$17</f>
        <v>0</v>
      </c>
      <c r="O21" s="112">
        <f>[17]Janeiro!$K$18</f>
        <v>0</v>
      </c>
      <c r="P21" s="112">
        <f>[17]Janeiro!$K$19</f>
        <v>6.2</v>
      </c>
      <c r="Q21" s="112">
        <f>[17]Janeiro!$K$20</f>
        <v>0</v>
      </c>
      <c r="R21" s="112">
        <f>[17]Janeiro!$K$21</f>
        <v>1.7999999999999998</v>
      </c>
      <c r="S21" s="112">
        <f>[17]Janeiro!$K$22</f>
        <v>0</v>
      </c>
      <c r="T21" s="112">
        <f>[17]Janeiro!$K$23</f>
        <v>0</v>
      </c>
      <c r="U21" s="112">
        <f>[17]Janeiro!$K$24</f>
        <v>2.2000000000000002</v>
      </c>
      <c r="V21" s="112">
        <f>[17]Janeiro!$K$25</f>
        <v>19.2</v>
      </c>
      <c r="W21" s="112">
        <f>[17]Janeiro!$K$26</f>
        <v>1</v>
      </c>
      <c r="X21" s="112">
        <f>[17]Janeiro!$K$27</f>
        <v>0</v>
      </c>
      <c r="Y21" s="112">
        <f>[17]Janeiro!$K$28</f>
        <v>0</v>
      </c>
      <c r="Z21" s="112">
        <f>[17]Janeiro!$K$29</f>
        <v>0</v>
      </c>
      <c r="AA21" s="112">
        <f>[17]Janeiro!$K$30</f>
        <v>0</v>
      </c>
      <c r="AB21" s="112">
        <f>[17]Janeiro!$K$31</f>
        <v>0</v>
      </c>
      <c r="AC21" s="112">
        <f>[17]Janeiro!$K$32</f>
        <v>0</v>
      </c>
      <c r="AD21" s="112">
        <f>[17]Janeiro!$K$33</f>
        <v>0</v>
      </c>
      <c r="AE21" s="112">
        <f>[17]Janeiro!$K$34</f>
        <v>0.2</v>
      </c>
      <c r="AF21" s="112">
        <f>[17]Janeiro!$K$35</f>
        <v>0.8</v>
      </c>
      <c r="AG21" s="117">
        <f t="shared" si="4"/>
        <v>84.4</v>
      </c>
      <c r="AH21" s="119">
        <f t="shared" si="5"/>
        <v>28.999999999999996</v>
      </c>
      <c r="AI21" s="56">
        <f t="shared" si="6"/>
        <v>21</v>
      </c>
    </row>
    <row r="22" spans="1:44" x14ac:dyDescent="0.2">
      <c r="A22" s="48" t="s">
        <v>148</v>
      </c>
      <c r="B22" s="112">
        <f>[18]Janeiro!$K$5</f>
        <v>10.4</v>
      </c>
      <c r="C22" s="112">
        <f>[18]Janeiro!$K$6</f>
        <v>16.599999999999998</v>
      </c>
      <c r="D22" s="112">
        <f>[18]Janeiro!$K$7</f>
        <v>0</v>
      </c>
      <c r="E22" s="112">
        <f>[18]Janeiro!$K$8</f>
        <v>0</v>
      </c>
      <c r="F22" s="112">
        <f>[18]Janeiro!$K$9</f>
        <v>0.2</v>
      </c>
      <c r="G22" s="112">
        <f>[18]Janeiro!$K$10</f>
        <v>0</v>
      </c>
      <c r="H22" s="112">
        <f>[18]Janeiro!$K$11</f>
        <v>0</v>
      </c>
      <c r="I22" s="112">
        <f>[18]Janeiro!$K$12</f>
        <v>0</v>
      </c>
      <c r="J22" s="112">
        <f>[18]Janeiro!$K$13</f>
        <v>0</v>
      </c>
      <c r="K22" s="112">
        <f>[18]Janeiro!$K$14</f>
        <v>9.7999999999999989</v>
      </c>
      <c r="L22" s="112">
        <f>[18]Janeiro!$K$15</f>
        <v>0</v>
      </c>
      <c r="M22" s="112">
        <f>[18]Janeiro!$K$16</f>
        <v>12</v>
      </c>
      <c r="N22" s="112">
        <f>[18]Janeiro!$K$17</f>
        <v>0.6</v>
      </c>
      <c r="O22" s="112">
        <f>[18]Janeiro!$K$18</f>
        <v>2.4000000000000004</v>
      </c>
      <c r="P22" s="112">
        <f>[18]Janeiro!$K$19</f>
        <v>0</v>
      </c>
      <c r="Q22" s="112">
        <f>[18]Janeiro!$K$20</f>
        <v>0</v>
      </c>
      <c r="R22" s="112">
        <f>[18]Janeiro!$K$21</f>
        <v>0</v>
      </c>
      <c r="S22" s="112">
        <f>[18]Janeiro!$K$22</f>
        <v>0</v>
      </c>
      <c r="T22" s="112">
        <f>[18]Janeiro!$K$23</f>
        <v>0</v>
      </c>
      <c r="U22" s="112">
        <f>[18]Janeiro!$K$24</f>
        <v>10.4</v>
      </c>
      <c r="V22" s="112">
        <f>[18]Janeiro!$K$25</f>
        <v>2</v>
      </c>
      <c r="W22" s="112">
        <f>[18]Janeiro!$K$26</f>
        <v>67.400000000000006</v>
      </c>
      <c r="X22" s="110">
        <f>[1]Janeiro!$K$27</f>
        <v>0.4</v>
      </c>
      <c r="Y22" s="110">
        <f>[1]Janeiro!$K$28</f>
        <v>0</v>
      </c>
      <c r="Z22" s="110">
        <f>[1]Janeiro!$K$29</f>
        <v>0</v>
      </c>
      <c r="AA22" s="110">
        <f>[1]Janeiro!$K$30</f>
        <v>0</v>
      </c>
      <c r="AB22" s="110">
        <f>[1]Janeiro!$K$31</f>
        <v>0</v>
      </c>
      <c r="AC22" s="110">
        <f>[1]Janeiro!$K$32</f>
        <v>0</v>
      </c>
      <c r="AD22" s="110">
        <f>[1]Janeiro!$K$33</f>
        <v>0</v>
      </c>
      <c r="AE22" s="110">
        <f>[1]Janeiro!$K$34</f>
        <v>0</v>
      </c>
      <c r="AF22" s="110">
        <f>[1]Janeiro!$K$35</f>
        <v>0</v>
      </c>
      <c r="AG22" s="117">
        <f t="shared" si="4"/>
        <v>132.20000000000002</v>
      </c>
      <c r="AH22" s="119">
        <f t="shared" si="5"/>
        <v>67.400000000000006</v>
      </c>
      <c r="AI22" s="56">
        <f t="shared" si="6"/>
        <v>20</v>
      </c>
    </row>
    <row r="23" spans="1:44" x14ac:dyDescent="0.2">
      <c r="A23" s="48" t="s">
        <v>149</v>
      </c>
      <c r="B23" s="112">
        <f>[19]Janeiro!$K$5</f>
        <v>14.6</v>
      </c>
      <c r="C23" s="112">
        <f>[19]Janeiro!$K$6</f>
        <v>22.4</v>
      </c>
      <c r="D23" s="112">
        <f>[19]Janeiro!$K$7</f>
        <v>0.2</v>
      </c>
      <c r="E23" s="112">
        <f>[19]Janeiro!$K$8</f>
        <v>0</v>
      </c>
      <c r="F23" s="112">
        <f>[19]Janeiro!$K$9</f>
        <v>0</v>
      </c>
      <c r="G23" s="112">
        <f>[19]Janeiro!$K$10</f>
        <v>0</v>
      </c>
      <c r="H23" s="112">
        <f>[19]Janeiro!$K$11</f>
        <v>0</v>
      </c>
      <c r="I23" s="112">
        <f>[19]Janeiro!$K$12</f>
        <v>0</v>
      </c>
      <c r="J23" s="112">
        <f>[19]Janeiro!$K$13</f>
        <v>0.2</v>
      </c>
      <c r="K23" s="112">
        <f>[19]Janeiro!$K$14</f>
        <v>53</v>
      </c>
      <c r="L23" s="112">
        <f>[19]Janeiro!$K$15</f>
        <v>0</v>
      </c>
      <c r="M23" s="112">
        <f>[19]Janeiro!$K$16</f>
        <v>38.799999999999997</v>
      </c>
      <c r="N23" s="112">
        <f>[19]Janeiro!$K$17</f>
        <v>0</v>
      </c>
      <c r="O23" s="112">
        <f>[19]Janeiro!$K$18</f>
        <v>0</v>
      </c>
      <c r="P23" s="112">
        <f>[19]Janeiro!$K$19</f>
        <v>39.6</v>
      </c>
      <c r="Q23" s="112">
        <f>[19]Janeiro!$K$20</f>
        <v>0</v>
      </c>
      <c r="R23" s="112">
        <f>[19]Janeiro!$K$21</f>
        <v>0</v>
      </c>
      <c r="S23" s="112">
        <f>[19]Janeiro!$K$22</f>
        <v>6.8</v>
      </c>
      <c r="T23" s="112">
        <f>[19]Janeiro!$K$23</f>
        <v>23.4</v>
      </c>
      <c r="U23" s="112">
        <f>[19]Janeiro!$K$24</f>
        <v>0.8</v>
      </c>
      <c r="V23" s="112">
        <f>[19]Janeiro!$K$25</f>
        <v>0</v>
      </c>
      <c r="W23" s="112">
        <f>[19]Janeiro!$K$26</f>
        <v>2.2000000000000002</v>
      </c>
      <c r="X23" s="110">
        <f>[1]Janeiro!$K$27</f>
        <v>0.4</v>
      </c>
      <c r="Y23" s="110">
        <f>[1]Janeiro!$K$28</f>
        <v>0</v>
      </c>
      <c r="Z23" s="110">
        <f>[1]Janeiro!$K$29</f>
        <v>0</v>
      </c>
      <c r="AA23" s="110">
        <f>[1]Janeiro!$K$30</f>
        <v>0</v>
      </c>
      <c r="AB23" s="110">
        <f>[1]Janeiro!$K$31</f>
        <v>0</v>
      </c>
      <c r="AC23" s="110">
        <f>[1]Janeiro!$K$32</f>
        <v>0</v>
      </c>
      <c r="AD23" s="110">
        <f>[1]Janeiro!$K$33</f>
        <v>0</v>
      </c>
      <c r="AE23" s="110">
        <f>[1]Janeiro!$K$34</f>
        <v>0</v>
      </c>
      <c r="AF23" s="110">
        <f>[1]Janeiro!$K$35</f>
        <v>0</v>
      </c>
      <c r="AG23" s="117">
        <f t="shared" si="4"/>
        <v>202.4</v>
      </c>
      <c r="AH23" s="119">
        <f t="shared" si="5"/>
        <v>53</v>
      </c>
      <c r="AI23" s="56">
        <f t="shared" si="6"/>
        <v>19</v>
      </c>
      <c r="AJ23" s="12" t="s">
        <v>35</v>
      </c>
    </row>
    <row r="24" spans="1:44" x14ac:dyDescent="0.2">
      <c r="A24" s="48" t="s">
        <v>150</v>
      </c>
      <c r="B24" s="112">
        <f>[20]Janeiro!$K$5</f>
        <v>9.6</v>
      </c>
      <c r="C24" s="112">
        <f>[20]Janeiro!$K$6</f>
        <v>44.6</v>
      </c>
      <c r="D24" s="112">
        <f>[20]Janeiro!$K$7</f>
        <v>0</v>
      </c>
      <c r="E24" s="112">
        <f>[20]Janeiro!$K$8</f>
        <v>0</v>
      </c>
      <c r="F24" s="112">
        <f>[20]Janeiro!$K$9</f>
        <v>17.8</v>
      </c>
      <c r="G24" s="112">
        <f>[20]Janeiro!$K$10</f>
        <v>0</v>
      </c>
      <c r="H24" s="112">
        <f>[20]Janeiro!$K$11</f>
        <v>0</v>
      </c>
      <c r="I24" s="112">
        <f>[20]Janeiro!$K$12</f>
        <v>0</v>
      </c>
      <c r="J24" s="112">
        <f>[20]Janeiro!$K$13</f>
        <v>0</v>
      </c>
      <c r="K24" s="112">
        <f>[20]Janeiro!$K$14</f>
        <v>0</v>
      </c>
      <c r="L24" s="112">
        <f>[20]Janeiro!$K$15</f>
        <v>4.2</v>
      </c>
      <c r="M24" s="112">
        <f>[20]Janeiro!$K$16</f>
        <v>0</v>
      </c>
      <c r="N24" s="112">
        <f>[20]Janeiro!$K$17</f>
        <v>0</v>
      </c>
      <c r="O24" s="112">
        <f>[20]Janeiro!$K$18</f>
        <v>0</v>
      </c>
      <c r="P24" s="112">
        <f>[20]Janeiro!$K$19</f>
        <v>7</v>
      </c>
      <c r="Q24" s="112">
        <f>[20]Janeiro!$K$20</f>
        <v>0.2</v>
      </c>
      <c r="R24" s="112">
        <f>[20]Janeiro!$K$21</f>
        <v>0</v>
      </c>
      <c r="S24" s="112">
        <f>[20]Janeiro!$K$22</f>
        <v>0</v>
      </c>
      <c r="T24" s="112">
        <f>[20]Janeiro!$K$23</f>
        <v>0</v>
      </c>
      <c r="U24" s="112">
        <f>[20]Janeiro!$K$24</f>
        <v>3.4000000000000004</v>
      </c>
      <c r="V24" s="112">
        <f>[20]Janeiro!$K$25</f>
        <v>16</v>
      </c>
      <c r="W24" s="112">
        <f>[20]Janeiro!$K$26</f>
        <v>0</v>
      </c>
      <c r="X24" s="112">
        <f>[20]Janeiro!$K$27</f>
        <v>0</v>
      </c>
      <c r="Y24" s="112">
        <f>[20]Janeiro!$K$28</f>
        <v>0</v>
      </c>
      <c r="Z24" s="112">
        <f>[20]Janeiro!$K$29</f>
        <v>0</v>
      </c>
      <c r="AA24" s="112">
        <f>[20]Janeiro!$K$30</f>
        <v>0</v>
      </c>
      <c r="AB24" s="112">
        <f>[20]Janeiro!$K$31</f>
        <v>0</v>
      </c>
      <c r="AC24" s="112">
        <f>[20]Janeiro!$K$32</f>
        <v>0</v>
      </c>
      <c r="AD24" s="112">
        <f>[20]Janeiro!$K$33</f>
        <v>0</v>
      </c>
      <c r="AE24" s="112">
        <f>[20]Janeiro!$K$34</f>
        <v>0</v>
      </c>
      <c r="AF24" s="112">
        <f>[20]Janeiro!$K$35</f>
        <v>24.2</v>
      </c>
      <c r="AG24" s="117">
        <f t="shared" si="4"/>
        <v>127.00000000000001</v>
      </c>
      <c r="AH24" s="119">
        <f t="shared" si="5"/>
        <v>44.6</v>
      </c>
      <c r="AI24" s="56">
        <f t="shared" si="6"/>
        <v>22</v>
      </c>
    </row>
    <row r="25" spans="1:44" x14ac:dyDescent="0.2">
      <c r="A25" s="48" t="s">
        <v>8</v>
      </c>
      <c r="B25" s="112">
        <f>[21]Janeiro!$K$5</f>
        <v>1.4</v>
      </c>
      <c r="C25" s="112">
        <f>[21]Janeiro!$K$6</f>
        <v>4.1999999999999993</v>
      </c>
      <c r="D25" s="112">
        <f>[21]Janeiro!$K$7</f>
        <v>0</v>
      </c>
      <c r="E25" s="112">
        <f>[21]Janeiro!$K$8</f>
        <v>0</v>
      </c>
      <c r="F25" s="112">
        <f>[21]Janeiro!$K$9</f>
        <v>0</v>
      </c>
      <c r="G25" s="112">
        <f>[21]Janeiro!$K$10</f>
        <v>0</v>
      </c>
      <c r="H25" s="112">
        <f>[21]Janeiro!$K$11</f>
        <v>0</v>
      </c>
      <c r="I25" s="112">
        <f>[21]Janeiro!$K$12</f>
        <v>0</v>
      </c>
      <c r="J25" s="112">
        <f>[21]Janeiro!$K$13</f>
        <v>0</v>
      </c>
      <c r="K25" s="112">
        <f>[21]Janeiro!$K$14</f>
        <v>40.4</v>
      </c>
      <c r="L25" s="112">
        <f>[21]Janeiro!$K$15</f>
        <v>0</v>
      </c>
      <c r="M25" s="112">
        <f>[21]Janeiro!$K$16</f>
        <v>0</v>
      </c>
      <c r="N25" s="112">
        <f>[21]Janeiro!$K$17</f>
        <v>0</v>
      </c>
      <c r="O25" s="112">
        <f>[21]Janeiro!$K$18</f>
        <v>0</v>
      </c>
      <c r="P25" s="112">
        <f>[21]Janeiro!$K$19</f>
        <v>8.6</v>
      </c>
      <c r="Q25" s="112">
        <f>[21]Janeiro!$K$20</f>
        <v>0.2</v>
      </c>
      <c r="R25" s="112">
        <f>[21]Janeiro!$K$21</f>
        <v>22.8</v>
      </c>
      <c r="S25" s="112">
        <f>[21]Janeiro!$K$22</f>
        <v>0</v>
      </c>
      <c r="T25" s="112">
        <f>[21]Janeiro!$K$23</f>
        <v>5.3999999999999995</v>
      </c>
      <c r="U25" s="112">
        <f>[21]Janeiro!$K$24</f>
        <v>0.6</v>
      </c>
      <c r="V25" s="112">
        <f>[21]Janeiro!$K$25</f>
        <v>0</v>
      </c>
      <c r="W25" s="112">
        <f>[21]Janeiro!$K$26</f>
        <v>24.599999999999998</v>
      </c>
      <c r="X25" s="112">
        <f>[21]Janeiro!$K$27</f>
        <v>0.2</v>
      </c>
      <c r="Y25" s="112">
        <f>[21]Janeiro!$K$28</f>
        <v>0</v>
      </c>
      <c r="Z25" s="112">
        <f>[21]Janeiro!$K$29</f>
        <v>0</v>
      </c>
      <c r="AA25" s="112">
        <f>[21]Janeiro!$K$30</f>
        <v>0</v>
      </c>
      <c r="AB25" s="112">
        <f>[21]Janeiro!$K$31</f>
        <v>26</v>
      </c>
      <c r="AC25" s="112">
        <f>[21]Janeiro!$K$32</f>
        <v>24.2</v>
      </c>
      <c r="AD25" s="112">
        <f>[21]Janeiro!$K$33</f>
        <v>0</v>
      </c>
      <c r="AE25" s="112">
        <f>[21]Janeiro!$K$34</f>
        <v>0</v>
      </c>
      <c r="AF25" s="112">
        <f>[21]Janeiro!$K$35</f>
        <v>0</v>
      </c>
      <c r="AG25" s="117">
        <f t="shared" si="4"/>
        <v>158.6</v>
      </c>
      <c r="AH25" s="119">
        <f t="shared" si="5"/>
        <v>40.4</v>
      </c>
      <c r="AI25" s="56">
        <f t="shared" si="6"/>
        <v>19</v>
      </c>
    </row>
    <row r="26" spans="1:44" x14ac:dyDescent="0.2">
      <c r="A26" s="48" t="s">
        <v>9</v>
      </c>
      <c r="B26" s="112">
        <f>[22]Janeiro!$K$5</f>
        <v>11.6</v>
      </c>
      <c r="C26" s="112">
        <f>[22]Janeiro!$K$6</f>
        <v>3.4</v>
      </c>
      <c r="D26" s="112">
        <f>[22]Janeiro!$K$7</f>
        <v>0</v>
      </c>
      <c r="E26" s="112">
        <f>[22]Janeiro!$K$8</f>
        <v>6.4</v>
      </c>
      <c r="F26" s="112">
        <f>[22]Janeiro!$K$9</f>
        <v>0</v>
      </c>
      <c r="G26" s="112">
        <f>[22]Janeiro!$K$10</f>
        <v>0</v>
      </c>
      <c r="H26" s="112">
        <f>[22]Janeiro!$K$11</f>
        <v>27.599999999999998</v>
      </c>
      <c r="I26" s="112">
        <f>[22]Janeiro!$K$12</f>
        <v>0</v>
      </c>
      <c r="J26" s="112">
        <f>[22]Janeiro!$K$13</f>
        <v>0</v>
      </c>
      <c r="K26" s="112">
        <f>[22]Janeiro!$K$14</f>
        <v>21.400000000000002</v>
      </c>
      <c r="L26" s="112">
        <f>[22]Janeiro!$K$15</f>
        <v>41</v>
      </c>
      <c r="M26" s="112">
        <f>[22]Janeiro!$K$16</f>
        <v>14.200000000000001</v>
      </c>
      <c r="N26" s="112">
        <f>[22]Janeiro!$K$17</f>
        <v>0.2</v>
      </c>
      <c r="O26" s="112">
        <f>[22]Janeiro!$K$18</f>
        <v>4.4000000000000004</v>
      </c>
      <c r="P26" s="112">
        <f>[22]Janeiro!$K$19</f>
        <v>0.2</v>
      </c>
      <c r="Q26" s="112">
        <f>[22]Janeiro!$K$20</f>
        <v>0.2</v>
      </c>
      <c r="R26" s="112">
        <f>[22]Janeiro!$K$21</f>
        <v>0.4</v>
      </c>
      <c r="S26" s="112">
        <f>[22]Janeiro!$K$22</f>
        <v>0</v>
      </c>
      <c r="T26" s="112">
        <f>[22]Janeiro!$K$23</f>
        <v>0</v>
      </c>
      <c r="U26" s="112">
        <f>[22]Janeiro!$K$24</f>
        <v>6</v>
      </c>
      <c r="V26" s="112">
        <f>[22]Janeiro!$K$25</f>
        <v>5.6</v>
      </c>
      <c r="W26" s="112">
        <f>[22]Janeiro!$K$26</f>
        <v>18.600000000000001</v>
      </c>
      <c r="X26" s="112">
        <f>[22]Janeiro!$K$27</f>
        <v>11.4</v>
      </c>
      <c r="Y26" s="112">
        <f>[22]Janeiro!$K$28</f>
        <v>0</v>
      </c>
      <c r="Z26" s="112">
        <f>[22]Janeiro!$K$29</f>
        <v>0</v>
      </c>
      <c r="AA26" s="112">
        <f>[22]Janeiro!$K$30</f>
        <v>0</v>
      </c>
      <c r="AB26" s="112">
        <f>[22]Janeiro!$K$31</f>
        <v>0</v>
      </c>
      <c r="AC26" s="112">
        <f>[22]Janeiro!$K$32</f>
        <v>0</v>
      </c>
      <c r="AD26" s="112">
        <f>[22]Janeiro!$K$33</f>
        <v>0</v>
      </c>
      <c r="AE26" s="112">
        <f>[22]Janeiro!$K$34</f>
        <v>0</v>
      </c>
      <c r="AF26" s="112">
        <f>[22]Janeiro!$K$35</f>
        <v>3</v>
      </c>
      <c r="AG26" s="117">
        <f t="shared" si="4"/>
        <v>175.6</v>
      </c>
      <c r="AH26" s="119">
        <f t="shared" si="5"/>
        <v>41</v>
      </c>
      <c r="AI26" s="56">
        <f t="shared" si="6"/>
        <v>14</v>
      </c>
    </row>
    <row r="27" spans="1:44" x14ac:dyDescent="0.2">
      <c r="A27" s="48" t="s">
        <v>32</v>
      </c>
      <c r="B27" s="112">
        <f>[23]Janeiro!$K$5</f>
        <v>0.4</v>
      </c>
      <c r="C27" s="112">
        <f>[23]Janeiro!$K$6</f>
        <v>4.4000000000000004</v>
      </c>
      <c r="D27" s="112">
        <f>[23]Janeiro!$K$7</f>
        <v>2.6</v>
      </c>
      <c r="E27" s="112">
        <f>[23]Janeiro!$K$8</f>
        <v>13.799999999999999</v>
      </c>
      <c r="F27" s="112">
        <f>[23]Janeiro!$K$9</f>
        <v>0</v>
      </c>
      <c r="G27" s="112">
        <f>[23]Janeiro!$K$10</f>
        <v>0</v>
      </c>
      <c r="H27" s="112">
        <f>[23]Janeiro!$K$11</f>
        <v>0</v>
      </c>
      <c r="I27" s="112">
        <f>[23]Janeiro!$K$12</f>
        <v>0</v>
      </c>
      <c r="J27" s="112">
        <f>[23]Janeiro!$K$13</f>
        <v>0</v>
      </c>
      <c r="K27" s="112">
        <f>[23]Janeiro!$K$14</f>
        <v>0</v>
      </c>
      <c r="L27" s="112">
        <f>[23]Janeiro!$K$15</f>
        <v>0</v>
      </c>
      <c r="M27" s="112">
        <f>[23]Janeiro!$K$16</f>
        <v>0</v>
      </c>
      <c r="N27" s="112">
        <f>[23]Janeiro!$K$17</f>
        <v>9.8000000000000007</v>
      </c>
      <c r="O27" s="112">
        <f>[23]Janeiro!$K$18</f>
        <v>0.60000000000000009</v>
      </c>
      <c r="P27" s="112">
        <f>[23]Janeiro!$K$19</f>
        <v>0</v>
      </c>
      <c r="Q27" s="112">
        <f>[23]Janeiro!$K$20</f>
        <v>0</v>
      </c>
      <c r="R27" s="112">
        <f>[23]Janeiro!$K$21</f>
        <v>3.0000000000000004</v>
      </c>
      <c r="S27" s="112">
        <f>[23]Janeiro!$K$22</f>
        <v>0</v>
      </c>
      <c r="T27" s="112">
        <f>[23]Janeiro!$K$23</f>
        <v>0</v>
      </c>
      <c r="U27" s="112">
        <f>[23]Janeiro!$K$24</f>
        <v>1.6</v>
      </c>
      <c r="V27" s="112">
        <f>[23]Janeiro!$K$25</f>
        <v>9.1999999999999993</v>
      </c>
      <c r="W27" s="112">
        <f>[23]Janeiro!$K$26</f>
        <v>17.999999999999996</v>
      </c>
      <c r="X27" s="112">
        <f>[23]Janeiro!$K$27</f>
        <v>3.8000000000000003</v>
      </c>
      <c r="Y27" s="112">
        <f>[23]Janeiro!$K$28</f>
        <v>0.2</v>
      </c>
      <c r="Z27" s="112">
        <f>[23]Janeiro!$K$29</f>
        <v>0</v>
      </c>
      <c r="AA27" s="112">
        <f>[23]Janeiro!$K$30</f>
        <v>0</v>
      </c>
      <c r="AB27" s="112">
        <f>[23]Janeiro!$K$31</f>
        <v>0</v>
      </c>
      <c r="AC27" s="112">
        <f>[23]Janeiro!$K$32</f>
        <v>0</v>
      </c>
      <c r="AD27" s="112">
        <f>[23]Janeiro!$K$33</f>
        <v>0</v>
      </c>
      <c r="AE27" s="112">
        <f>[23]Janeiro!$K$34</f>
        <v>0</v>
      </c>
      <c r="AF27" s="112">
        <f>[23]Janeiro!$K$35</f>
        <v>0</v>
      </c>
      <c r="AG27" s="117">
        <f t="shared" si="4"/>
        <v>67.400000000000006</v>
      </c>
      <c r="AH27" s="119">
        <f t="shared" si="5"/>
        <v>17.999999999999996</v>
      </c>
      <c r="AI27" s="56">
        <f t="shared" si="6"/>
        <v>19</v>
      </c>
    </row>
    <row r="28" spans="1:44" x14ac:dyDescent="0.2">
      <c r="A28" s="48" t="s">
        <v>10</v>
      </c>
      <c r="B28" s="112">
        <f>[24]Janeiro!$K$5</f>
        <v>51.2</v>
      </c>
      <c r="C28" s="112">
        <f>[24]Janeiro!$K$6</f>
        <v>24.400000000000002</v>
      </c>
      <c r="D28" s="112">
        <f>[24]Janeiro!$K$7</f>
        <v>0</v>
      </c>
      <c r="E28" s="112">
        <f>[24]Janeiro!$K$8</f>
        <v>0</v>
      </c>
      <c r="F28" s="112">
        <f>[24]Janeiro!$K$9</f>
        <v>0</v>
      </c>
      <c r="G28" s="112">
        <f>[24]Janeiro!$K$10</f>
        <v>0</v>
      </c>
      <c r="H28" s="112">
        <f>[24]Janeiro!$K$11</f>
        <v>0</v>
      </c>
      <c r="I28" s="112">
        <f>[24]Janeiro!$K$12</f>
        <v>0</v>
      </c>
      <c r="J28" s="112">
        <f>[24]Janeiro!$K$13</f>
        <v>26</v>
      </c>
      <c r="K28" s="112">
        <f>[24]Janeiro!$K$14</f>
        <v>52.4</v>
      </c>
      <c r="L28" s="112">
        <f>[24]Janeiro!$K$15</f>
        <v>0</v>
      </c>
      <c r="M28" s="112">
        <f>[24]Janeiro!$K$16</f>
        <v>2.6</v>
      </c>
      <c r="N28" s="112">
        <f>[24]Janeiro!$K$17</f>
        <v>0</v>
      </c>
      <c r="O28" s="112">
        <f>[24]Janeiro!$K$18</f>
        <v>0</v>
      </c>
      <c r="P28" s="112">
        <f>[24]Janeiro!$K$19</f>
        <v>0.4</v>
      </c>
      <c r="Q28" s="112">
        <f>[24]Janeiro!$K$20</f>
        <v>0</v>
      </c>
      <c r="R28" s="112">
        <f>[24]Janeiro!$K$21</f>
        <v>1.5999999999999999</v>
      </c>
      <c r="S28" s="112">
        <f>[24]Janeiro!$K$22</f>
        <v>0</v>
      </c>
      <c r="T28" s="112">
        <f>[24]Janeiro!$K$23</f>
        <v>0</v>
      </c>
      <c r="U28" s="112">
        <f>[24]Janeiro!$K$24</f>
        <v>2.8</v>
      </c>
      <c r="V28" s="112">
        <f>[24]Janeiro!$K$25</f>
        <v>22.400000000000002</v>
      </c>
      <c r="W28" s="112">
        <f>[24]Janeiro!$K$26</f>
        <v>63.400000000000006</v>
      </c>
      <c r="X28" s="112">
        <f>[24]Janeiro!$K$27</f>
        <v>1.2</v>
      </c>
      <c r="Y28" s="112">
        <f>[24]Janeiro!$K$28</f>
        <v>0.2</v>
      </c>
      <c r="Z28" s="112">
        <f>[24]Janeiro!$K$29</f>
        <v>0</v>
      </c>
      <c r="AA28" s="112">
        <f>[24]Janeiro!$K$30</f>
        <v>0</v>
      </c>
      <c r="AB28" s="112">
        <f>[24]Janeiro!$K$31</f>
        <v>0</v>
      </c>
      <c r="AC28" s="112">
        <f>[24]Janeiro!$K$32</f>
        <v>0</v>
      </c>
      <c r="AD28" s="112">
        <f>[24]Janeiro!$K$33</f>
        <v>0</v>
      </c>
      <c r="AE28" s="112">
        <f>[24]Janeiro!$K$34</f>
        <v>0</v>
      </c>
      <c r="AF28" s="112">
        <f>[24]Janeiro!$K$35</f>
        <v>17.600000000000001</v>
      </c>
      <c r="AG28" s="117">
        <f t="shared" si="4"/>
        <v>266.2</v>
      </c>
      <c r="AH28" s="119">
        <f t="shared" si="5"/>
        <v>63.400000000000006</v>
      </c>
      <c r="AI28" s="56">
        <f t="shared" si="6"/>
        <v>18</v>
      </c>
    </row>
    <row r="29" spans="1:44" x14ac:dyDescent="0.2">
      <c r="A29" s="48" t="s">
        <v>151</v>
      </c>
      <c r="B29" s="112">
        <f>[25]Janeiro!$K$5</f>
        <v>4.8</v>
      </c>
      <c r="C29" s="112">
        <f>[25]Janeiro!$K$6</f>
        <v>70.000000000000014</v>
      </c>
      <c r="D29" s="112">
        <f>[25]Janeiro!$K$7</f>
        <v>1.4</v>
      </c>
      <c r="E29" s="112">
        <f>[25]Janeiro!$K$8</f>
        <v>0</v>
      </c>
      <c r="F29" s="112">
        <f>[25]Janeiro!$K$9</f>
        <v>0</v>
      </c>
      <c r="G29" s="112">
        <f>[25]Janeiro!$K$10</f>
        <v>0</v>
      </c>
      <c r="H29" s="112">
        <f>[25]Janeiro!$K$11</f>
        <v>0</v>
      </c>
      <c r="I29" s="112">
        <f>[25]Janeiro!$K$12</f>
        <v>0</v>
      </c>
      <c r="J29" s="112">
        <f>[25]Janeiro!$K$13</f>
        <v>0</v>
      </c>
      <c r="K29" s="112">
        <f>[25]Janeiro!$K$14</f>
        <v>0</v>
      </c>
      <c r="L29" s="112">
        <f>[25]Janeiro!$K$15</f>
        <v>2.8000000000000003</v>
      </c>
      <c r="M29" s="112">
        <f>[25]Janeiro!$K$16</f>
        <v>3.8</v>
      </c>
      <c r="N29" s="112">
        <f>[25]Janeiro!$K$17</f>
        <v>0.2</v>
      </c>
      <c r="O29" s="112">
        <f>[25]Janeiro!$K$18</f>
        <v>0</v>
      </c>
      <c r="P29" s="112">
        <f>[25]Janeiro!$K$19</f>
        <v>1.4</v>
      </c>
      <c r="Q29" s="112">
        <f>[25]Janeiro!$K$20</f>
        <v>0</v>
      </c>
      <c r="R29" s="112">
        <f>[25]Janeiro!$K$21</f>
        <v>3.6</v>
      </c>
      <c r="S29" s="112">
        <f>[25]Janeiro!$K$22</f>
        <v>0</v>
      </c>
      <c r="T29" s="112">
        <f>[25]Janeiro!$K$23</f>
        <v>0</v>
      </c>
      <c r="U29" s="112">
        <f>[25]Janeiro!$K$24</f>
        <v>17.599999999999998</v>
      </c>
      <c r="V29" s="112">
        <f>[25]Janeiro!$K$25</f>
        <v>13.200000000000001</v>
      </c>
      <c r="W29" s="112">
        <f>[25]Janeiro!$K$26</f>
        <v>0.2</v>
      </c>
      <c r="X29" s="112">
        <f>[25]Janeiro!$K$27</f>
        <v>0.2</v>
      </c>
      <c r="Y29" s="112">
        <f>[25]Janeiro!$K$28</f>
        <v>0</v>
      </c>
      <c r="Z29" s="112">
        <f>[25]Janeiro!$K$29</f>
        <v>0</v>
      </c>
      <c r="AA29" s="112">
        <f>[25]Janeiro!$K$30</f>
        <v>0</v>
      </c>
      <c r="AB29" s="112">
        <f>[25]Janeiro!$K$31</f>
        <v>5.2</v>
      </c>
      <c r="AC29" s="112">
        <f>[25]Janeiro!$K$32</f>
        <v>0</v>
      </c>
      <c r="AD29" s="112">
        <f>[25]Janeiro!$K$33</f>
        <v>0</v>
      </c>
      <c r="AE29" s="112">
        <f>[25]Janeiro!$K$34</f>
        <v>0</v>
      </c>
      <c r="AF29" s="112">
        <f>[25]Janeiro!$K$35</f>
        <v>36.20000000000001</v>
      </c>
      <c r="AG29" s="117">
        <f t="shared" si="4"/>
        <v>160.60000000000002</v>
      </c>
      <c r="AH29" s="119">
        <f t="shared" si="5"/>
        <v>70.000000000000014</v>
      </c>
      <c r="AI29" s="56">
        <f t="shared" si="6"/>
        <v>17</v>
      </c>
      <c r="AJ29" s="12" t="s">
        <v>35</v>
      </c>
    </row>
    <row r="30" spans="1:44" x14ac:dyDescent="0.2">
      <c r="A30" s="48" t="s">
        <v>11</v>
      </c>
      <c r="B30" s="112">
        <f>[26]Janeiro!$K$5</f>
        <v>0.4</v>
      </c>
      <c r="C30" s="112">
        <f>[26]Janeiro!$K$6</f>
        <v>36</v>
      </c>
      <c r="D30" s="112">
        <f>[26]Janeiro!$K$7</f>
        <v>0.2</v>
      </c>
      <c r="E30" s="112">
        <f>[26]Janeiro!$K$8</f>
        <v>0</v>
      </c>
      <c r="F30" s="112">
        <f>[26]Janeiro!$K$9</f>
        <v>0.2</v>
      </c>
      <c r="G30" s="112">
        <f>[26]Janeiro!$K$10</f>
        <v>0</v>
      </c>
      <c r="H30" s="112">
        <f>[26]Janeiro!$K$11</f>
        <v>0</v>
      </c>
      <c r="I30" s="112">
        <f>[26]Janeiro!$K$12</f>
        <v>0.6</v>
      </c>
      <c r="J30" s="112">
        <f>[26]Janeiro!$K$13</f>
        <v>0</v>
      </c>
      <c r="K30" s="112">
        <f>[26]Janeiro!$K$14</f>
        <v>2.2000000000000002</v>
      </c>
      <c r="L30" s="112">
        <f>[26]Janeiro!$K$15</f>
        <v>5.1999999999999993</v>
      </c>
      <c r="M30" s="112">
        <f>[26]Janeiro!$K$16</f>
        <v>0.4</v>
      </c>
      <c r="N30" s="112">
        <f>[26]Janeiro!$K$17</f>
        <v>0.8</v>
      </c>
      <c r="O30" s="112">
        <f>[26]Janeiro!$K$18</f>
        <v>0</v>
      </c>
      <c r="P30" s="112">
        <f>[26]Janeiro!$K$19</f>
        <v>4.4000000000000004</v>
      </c>
      <c r="Q30" s="112">
        <f>[26]Janeiro!$K$20</f>
        <v>0.2</v>
      </c>
      <c r="R30" s="112">
        <f>[26]Janeiro!$K$21</f>
        <v>0</v>
      </c>
      <c r="S30" s="112">
        <f>[26]Janeiro!$K$22</f>
        <v>0</v>
      </c>
      <c r="T30" s="112">
        <f>[26]Janeiro!$K$23</f>
        <v>0</v>
      </c>
      <c r="U30" s="112">
        <f>[26]Janeiro!$K$24</f>
        <v>2.0000000000000004</v>
      </c>
      <c r="V30" s="112">
        <f>[26]Janeiro!$K$25</f>
        <v>10.199999999999999</v>
      </c>
      <c r="W30" s="112">
        <f>[26]Janeiro!$K$26</f>
        <v>0</v>
      </c>
      <c r="X30" s="112">
        <f>[26]Janeiro!$K$27</f>
        <v>0.60000000000000009</v>
      </c>
      <c r="Y30" s="112">
        <f>[26]Janeiro!$K$28</f>
        <v>0</v>
      </c>
      <c r="Z30" s="112">
        <f>[26]Janeiro!$K$29</f>
        <v>0</v>
      </c>
      <c r="AA30" s="112">
        <f>[26]Janeiro!$K$30</f>
        <v>0</v>
      </c>
      <c r="AB30" s="112">
        <f>[26]Janeiro!$K$31</f>
        <v>0</v>
      </c>
      <c r="AC30" s="112">
        <f>[26]Janeiro!$K$32</f>
        <v>0</v>
      </c>
      <c r="AD30" s="112">
        <f>[26]Janeiro!$K$33</f>
        <v>0</v>
      </c>
      <c r="AE30" s="112">
        <f>[26]Janeiro!$K$34</f>
        <v>0.2</v>
      </c>
      <c r="AF30" s="112">
        <f>[26]Janeiro!$K$35</f>
        <v>9.1999999999999993</v>
      </c>
      <c r="AG30" s="117">
        <f t="shared" si="4"/>
        <v>72.800000000000011</v>
      </c>
      <c r="AH30" s="119">
        <f t="shared" si="5"/>
        <v>36</v>
      </c>
      <c r="AI30" s="56">
        <f t="shared" si="6"/>
        <v>15</v>
      </c>
      <c r="AR30" s="12" t="s">
        <v>35</v>
      </c>
    </row>
    <row r="31" spans="1:44" s="5" customFormat="1" x14ac:dyDescent="0.2">
      <c r="A31" s="48" t="s">
        <v>12</v>
      </c>
      <c r="B31" s="112">
        <f>[27]Janeiro!$K$5</f>
        <v>0.2</v>
      </c>
      <c r="C31" s="112">
        <f>[27]Janeiro!$K$6</f>
        <v>0</v>
      </c>
      <c r="D31" s="112">
        <f>[27]Janeiro!$K$7</f>
        <v>3.4000000000000004</v>
      </c>
      <c r="E31" s="112">
        <f>[27]Janeiro!$K$8</f>
        <v>0</v>
      </c>
      <c r="F31" s="112">
        <f>[27]Janeiro!$K$9</f>
        <v>0</v>
      </c>
      <c r="G31" s="112">
        <f>[27]Janeiro!$K$10</f>
        <v>0</v>
      </c>
      <c r="H31" s="112">
        <f>[27]Janeiro!$K$11</f>
        <v>0</v>
      </c>
      <c r="I31" s="112">
        <f>[27]Janeiro!$K$12</f>
        <v>0</v>
      </c>
      <c r="J31" s="112">
        <f>[27]Janeiro!$K$13</f>
        <v>0</v>
      </c>
      <c r="K31" s="112">
        <f>[27]Janeiro!$K$14</f>
        <v>0</v>
      </c>
      <c r="L31" s="112">
        <f>[27]Janeiro!$K$15</f>
        <v>26.2</v>
      </c>
      <c r="M31" s="112">
        <f>[27]Janeiro!$K$16</f>
        <v>2.6</v>
      </c>
      <c r="N31" s="112">
        <f>[27]Janeiro!$K$17</f>
        <v>0.2</v>
      </c>
      <c r="O31" s="112">
        <f>[27]Janeiro!$K$18</f>
        <v>8.8000000000000007</v>
      </c>
      <c r="P31" s="112">
        <f>[27]Janeiro!$K$19</f>
        <v>0</v>
      </c>
      <c r="Q31" s="112">
        <f>[27]Janeiro!$K$20</f>
        <v>0</v>
      </c>
      <c r="R31" s="112">
        <f>[27]Janeiro!$K$21</f>
        <v>1.6</v>
      </c>
      <c r="S31" s="112">
        <f>[27]Janeiro!$K$22</f>
        <v>0</v>
      </c>
      <c r="T31" s="112">
        <f>[27]Janeiro!$K$23</f>
        <v>0</v>
      </c>
      <c r="U31" s="112">
        <f>[27]Janeiro!$K$24</f>
        <v>0</v>
      </c>
      <c r="V31" s="112">
        <f>[27]Janeiro!$K$25</f>
        <v>3.6</v>
      </c>
      <c r="W31" s="112">
        <f>[27]Janeiro!$K$26</f>
        <v>55</v>
      </c>
      <c r="X31" s="112">
        <f>[27]Janeiro!$K$27</f>
        <v>0.4</v>
      </c>
      <c r="Y31" s="112">
        <f>[27]Janeiro!$K$28</f>
        <v>0</v>
      </c>
      <c r="Z31" s="112">
        <f>[27]Janeiro!$K$29</f>
        <v>0</v>
      </c>
      <c r="AA31" s="112">
        <f>[27]Janeiro!$K$30</f>
        <v>0</v>
      </c>
      <c r="AB31" s="112">
        <f>[27]Janeiro!$K$31</f>
        <v>0</v>
      </c>
      <c r="AC31" s="112">
        <f>[27]Janeiro!$K$32</f>
        <v>0</v>
      </c>
      <c r="AD31" s="112">
        <f>[27]Janeiro!$K$33</f>
        <v>6.8</v>
      </c>
      <c r="AE31" s="112">
        <f>[27]Janeiro!$K$34</f>
        <v>0.6</v>
      </c>
      <c r="AF31" s="112">
        <f>[27]Janeiro!$K$35</f>
        <v>0</v>
      </c>
      <c r="AG31" s="117">
        <f t="shared" si="4"/>
        <v>109.4</v>
      </c>
      <c r="AH31" s="119">
        <f t="shared" si="5"/>
        <v>55</v>
      </c>
      <c r="AI31" s="56">
        <f t="shared" si="6"/>
        <v>19</v>
      </c>
    </row>
    <row r="32" spans="1:44" x14ac:dyDescent="0.2">
      <c r="A32" s="48" t="s">
        <v>254</v>
      </c>
      <c r="B32" s="112">
        <f>[28]Janeiro!$K$5</f>
        <v>0.2</v>
      </c>
      <c r="C32" s="112">
        <f>[28]Janeiro!$K$6</f>
        <v>1</v>
      </c>
      <c r="D32" s="112">
        <f>[28]Janeiro!$K$7</f>
        <v>0.4</v>
      </c>
      <c r="E32" s="112">
        <f>[28]Janeiro!$K$8</f>
        <v>19.599999999999998</v>
      </c>
      <c r="F32" s="112">
        <f>[28]Janeiro!$K$9</f>
        <v>1.4</v>
      </c>
      <c r="G32" s="112">
        <f>[28]Janeiro!$K$10</f>
        <v>0</v>
      </c>
      <c r="H32" s="112">
        <f>[28]Janeiro!$K$11</f>
        <v>0</v>
      </c>
      <c r="I32" s="112">
        <f>[28]Janeiro!$K$12</f>
        <v>0</v>
      </c>
      <c r="J32" s="112">
        <f>[28]Janeiro!$K$13</f>
        <v>0</v>
      </c>
      <c r="K32" s="112">
        <f>[28]Janeiro!$K$14</f>
        <v>0</v>
      </c>
      <c r="L32" s="112">
        <f>[28]Janeiro!$K$15</f>
        <v>0</v>
      </c>
      <c r="M32" s="112">
        <f>[28]Janeiro!$K$16</f>
        <v>31</v>
      </c>
      <c r="N32" s="112">
        <f>[28]Janeiro!$K$17</f>
        <v>2</v>
      </c>
      <c r="O32" s="112">
        <f>[28]Janeiro!$K$18</f>
        <v>0</v>
      </c>
      <c r="P32" s="112">
        <f>[28]Janeiro!$K$19</f>
        <v>0</v>
      </c>
      <c r="Q32" s="112">
        <f>[28]Janeiro!$K$20</f>
        <v>0</v>
      </c>
      <c r="R32" s="112">
        <f>[28]Janeiro!$K$21</f>
        <v>12.799999999999999</v>
      </c>
      <c r="S32" s="112">
        <f>[28]Janeiro!$K$22</f>
        <v>0</v>
      </c>
      <c r="T32" s="112">
        <f>[28]Janeiro!$K$23</f>
        <v>2.6</v>
      </c>
      <c r="U32" s="112">
        <f>[28]Janeiro!$K$24</f>
        <v>0</v>
      </c>
      <c r="V32" s="112">
        <f>[28]Janeiro!$K$25</f>
        <v>0</v>
      </c>
      <c r="W32" s="112">
        <f>[28]Janeiro!$K$26</f>
        <v>11.6</v>
      </c>
      <c r="X32" s="112">
        <f>[28]Janeiro!$K$27</f>
        <v>0.60000000000000009</v>
      </c>
      <c r="Y32" s="112">
        <f>[28]Janeiro!$K$28</f>
        <v>0</v>
      </c>
      <c r="Z32" s="112">
        <f>[28]Janeiro!$K$29</f>
        <v>0</v>
      </c>
      <c r="AA32" s="112">
        <f>[28]Janeiro!$K$30</f>
        <v>0</v>
      </c>
      <c r="AB32" s="112">
        <f>[28]Janeiro!$K$31</f>
        <v>0</v>
      </c>
      <c r="AC32" s="112">
        <f>[28]Janeiro!$K$32</f>
        <v>0</v>
      </c>
      <c r="AD32" s="112">
        <f>[28]Janeiro!$K$33</f>
        <v>0</v>
      </c>
      <c r="AE32" s="112">
        <f>[28]Janeiro!$K$34</f>
        <v>2.8</v>
      </c>
      <c r="AF32" s="112">
        <f>[28]Janeiro!$K$35</f>
        <v>0</v>
      </c>
      <c r="AG32" s="117">
        <f t="shared" si="4"/>
        <v>85.999999999999972</v>
      </c>
      <c r="AH32" s="119">
        <f t="shared" si="5"/>
        <v>31</v>
      </c>
      <c r="AI32" s="56">
        <f t="shared" si="6"/>
        <v>19</v>
      </c>
    </row>
    <row r="33" spans="1:37" x14ac:dyDescent="0.2">
      <c r="A33" s="48" t="s">
        <v>253</v>
      </c>
      <c r="B33" s="112">
        <f>[29]Janeiro!$K$5</f>
        <v>1.5999999999999999</v>
      </c>
      <c r="C33" s="112">
        <f>[29]Janeiro!$K$6</f>
        <v>7</v>
      </c>
      <c r="D33" s="112">
        <f>[29]Janeiro!$K$7</f>
        <v>0.6</v>
      </c>
      <c r="E33" s="112">
        <f>[29]Janeiro!$K$8</f>
        <v>1.8</v>
      </c>
      <c r="F33" s="112">
        <f>[29]Janeiro!$K$9</f>
        <v>0.2</v>
      </c>
      <c r="G33" s="112">
        <f>[29]Janeiro!$K$10</f>
        <v>0</v>
      </c>
      <c r="H33" s="112">
        <f>[29]Janeiro!$K$11</f>
        <v>3.0000000000000004</v>
      </c>
      <c r="I33" s="112">
        <f>[29]Janeiro!$K$12</f>
        <v>3</v>
      </c>
      <c r="J33" s="112">
        <f>[29]Janeiro!$K$13</f>
        <v>6.8000000000000007</v>
      </c>
      <c r="K33" s="112">
        <f>[29]Janeiro!$K$14</f>
        <v>30.999999999999996</v>
      </c>
      <c r="L33" s="112">
        <f>[29]Janeiro!$K$15</f>
        <v>24.999999999999996</v>
      </c>
      <c r="M33" s="112">
        <f>[29]Janeiro!$K$16</f>
        <v>1.5999999999999999</v>
      </c>
      <c r="N33" s="112">
        <f>[29]Janeiro!$K$17</f>
        <v>2.6000000000000005</v>
      </c>
      <c r="O33" s="112">
        <f>[29]Janeiro!$K$18</f>
        <v>2.2000000000000002</v>
      </c>
      <c r="P33" s="112">
        <f>[29]Janeiro!$K$19</f>
        <v>0</v>
      </c>
      <c r="Q33" s="112">
        <f>[29]Janeiro!$K$20</f>
        <v>0</v>
      </c>
      <c r="R33" s="112">
        <f>[29]Janeiro!$K$21</f>
        <v>0</v>
      </c>
      <c r="S33" s="112">
        <f>[29]Janeiro!$K$22</f>
        <v>0</v>
      </c>
      <c r="T33" s="112">
        <f>[29]Janeiro!$K$23</f>
        <v>0</v>
      </c>
      <c r="U33" s="112">
        <f>[29]Janeiro!$K$24</f>
        <v>7.4</v>
      </c>
      <c r="V33" s="112">
        <f>[29]Janeiro!$K$25</f>
        <v>16.599999999999998</v>
      </c>
      <c r="W33" s="112">
        <f>[29]Janeiro!$K$26</f>
        <v>31</v>
      </c>
      <c r="X33" s="112">
        <f>[29]Janeiro!$K$27</f>
        <v>2.2000000000000002</v>
      </c>
      <c r="Y33" s="112">
        <f>[29]Janeiro!$K$28</f>
        <v>0</v>
      </c>
      <c r="Z33" s="112">
        <f>[29]Janeiro!$K$29</f>
        <v>0</v>
      </c>
      <c r="AA33" s="112">
        <f>[29]Janeiro!$K$30</f>
        <v>0</v>
      </c>
      <c r="AB33" s="112">
        <f>[29]Janeiro!$K$31</f>
        <v>0</v>
      </c>
      <c r="AC33" s="112">
        <f>[29]Janeiro!$K$32</f>
        <v>0</v>
      </c>
      <c r="AD33" s="112">
        <f>[29]Janeiro!$K$33</f>
        <v>0</v>
      </c>
      <c r="AE33" s="112">
        <f>[29]Janeiro!$K$34</f>
        <v>0</v>
      </c>
      <c r="AF33" s="112">
        <f>[29]Janeiro!$K$35</f>
        <v>0.4</v>
      </c>
      <c r="AG33" s="117">
        <f t="shared" si="4"/>
        <v>143.99999999999997</v>
      </c>
      <c r="AH33" s="119">
        <f t="shared" si="5"/>
        <v>31</v>
      </c>
      <c r="AI33" s="56">
        <f t="shared" si="6"/>
        <v>13</v>
      </c>
    </row>
    <row r="34" spans="1:37" x14ac:dyDescent="0.2">
      <c r="A34" s="48" t="s">
        <v>255</v>
      </c>
      <c r="B34" s="112">
        <f>[30]Janeiro!$K$5</f>
        <v>44</v>
      </c>
      <c r="C34" s="112">
        <f>[30]Janeiro!$K$6</f>
        <v>5.6000000000000005</v>
      </c>
      <c r="D34" s="112">
        <f>[30]Janeiro!$K$7</f>
        <v>0</v>
      </c>
      <c r="E34" s="112">
        <f>[30]Janeiro!$K$8</f>
        <v>0</v>
      </c>
      <c r="F34" s="112">
        <f>[30]Janeiro!$K$9</f>
        <v>0</v>
      </c>
      <c r="G34" s="112">
        <f>[30]Janeiro!$K$10</f>
        <v>0</v>
      </c>
      <c r="H34" s="112">
        <f>[30]Janeiro!$K$11</f>
        <v>0</v>
      </c>
      <c r="I34" s="112">
        <f>[30]Janeiro!$K$12</f>
        <v>0</v>
      </c>
      <c r="J34" s="112">
        <f>[30]Janeiro!$K$13</f>
        <v>0</v>
      </c>
      <c r="K34" s="112">
        <f>[30]Janeiro!$K$14</f>
        <v>2.2000000000000002</v>
      </c>
      <c r="L34" s="112">
        <f>[30]Janeiro!$K$15</f>
        <v>0</v>
      </c>
      <c r="M34" s="112">
        <f>[30]Janeiro!$K$16</f>
        <v>0</v>
      </c>
      <c r="N34" s="112">
        <f>[30]Janeiro!$K$17</f>
        <v>0</v>
      </c>
      <c r="O34" s="112">
        <f>[30]Janeiro!$K$18</f>
        <v>0</v>
      </c>
      <c r="P34" s="112">
        <f>[30]Janeiro!$K$19</f>
        <v>6.6000000000000005</v>
      </c>
      <c r="Q34" s="112">
        <f>[30]Janeiro!$K$20</f>
        <v>2.4</v>
      </c>
      <c r="R34" s="112">
        <f>[30]Janeiro!$K$21</f>
        <v>0</v>
      </c>
      <c r="S34" s="112">
        <f>[30]Janeiro!$K$22</f>
        <v>0</v>
      </c>
      <c r="T34" s="112">
        <f>[30]Janeiro!$K$23</f>
        <v>0</v>
      </c>
      <c r="U34" s="112">
        <f>[30]Janeiro!$K$24</f>
        <v>16.8</v>
      </c>
      <c r="V34" s="112">
        <f>[30]Janeiro!$K$25</f>
        <v>8</v>
      </c>
      <c r="W34" s="112">
        <f>[30]Janeiro!$K$26</f>
        <v>12.200000000000001</v>
      </c>
      <c r="X34" s="112">
        <f>[30]Janeiro!$K$27</f>
        <v>25.6</v>
      </c>
      <c r="Y34" s="112">
        <f>[30]Janeiro!$K$28</f>
        <v>0</v>
      </c>
      <c r="Z34" s="112">
        <f>[30]Janeiro!$K$29</f>
        <v>0</v>
      </c>
      <c r="AA34" s="112">
        <f>[30]Janeiro!$K$30</f>
        <v>0</v>
      </c>
      <c r="AB34" s="112">
        <f>[30]Janeiro!$K$31</f>
        <v>0</v>
      </c>
      <c r="AC34" s="112">
        <f>[30]Janeiro!$K$32</f>
        <v>0</v>
      </c>
      <c r="AD34" s="112">
        <f>[30]Janeiro!$K$33</f>
        <v>0</v>
      </c>
      <c r="AE34" s="112">
        <f>[30]Janeiro!$K$34</f>
        <v>0</v>
      </c>
      <c r="AF34" s="112">
        <f>[30]Janeiro!$K$35</f>
        <v>0</v>
      </c>
      <c r="AG34" s="117">
        <f t="shared" si="4"/>
        <v>123.4</v>
      </c>
      <c r="AH34" s="119">
        <f t="shared" si="5"/>
        <v>44</v>
      </c>
      <c r="AI34" s="56">
        <f t="shared" si="6"/>
        <v>22</v>
      </c>
    </row>
    <row r="35" spans="1:37" x14ac:dyDescent="0.2">
      <c r="A35" s="48" t="s">
        <v>14</v>
      </c>
      <c r="B35" s="112">
        <f>[31]Janeiro!$K$5</f>
        <v>2.6</v>
      </c>
      <c r="C35" s="112">
        <f>[31]Janeiro!$K$6</f>
        <v>0</v>
      </c>
      <c r="D35" s="112">
        <f>[31]Janeiro!$K$7</f>
        <v>23.2</v>
      </c>
      <c r="E35" s="112">
        <f>[31]Janeiro!$K$8</f>
        <v>0</v>
      </c>
      <c r="F35" s="112">
        <f>[31]Janeiro!$K$9</f>
        <v>21</v>
      </c>
      <c r="G35" s="112">
        <f>[31]Janeiro!$K$10</f>
        <v>0.2</v>
      </c>
      <c r="H35" s="112">
        <f>[31]Janeiro!$K$11</f>
        <v>0</v>
      </c>
      <c r="I35" s="112">
        <f>[31]Janeiro!$K$12</f>
        <v>0</v>
      </c>
      <c r="J35" s="112">
        <f>[31]Janeiro!$K$13</f>
        <v>0</v>
      </c>
      <c r="K35" s="112">
        <f>[31]Janeiro!$K$14</f>
        <v>21</v>
      </c>
      <c r="L35" s="112">
        <f>[31]Janeiro!$K$15</f>
        <v>1.6</v>
      </c>
      <c r="M35" s="112">
        <f>[31]Janeiro!$K$16</f>
        <v>2.2000000000000002</v>
      </c>
      <c r="N35" s="112">
        <f>[31]Janeiro!$K$17</f>
        <v>0.4</v>
      </c>
      <c r="O35" s="112">
        <f>[31]Janeiro!$K$18</f>
        <v>32</v>
      </c>
      <c r="P35" s="112">
        <f>[31]Janeiro!$K$19</f>
        <v>12.600000000000001</v>
      </c>
      <c r="Q35" s="112">
        <f>[31]Janeiro!$K$20</f>
        <v>36</v>
      </c>
      <c r="R35" s="112">
        <f>[31]Janeiro!$K$21</f>
        <v>0</v>
      </c>
      <c r="S35" s="112">
        <f>[31]Janeiro!$K$22</f>
        <v>0</v>
      </c>
      <c r="T35" s="112">
        <f>[31]Janeiro!$K$23</f>
        <v>0</v>
      </c>
      <c r="U35" s="112">
        <f>[31]Janeiro!$K$24</f>
        <v>0</v>
      </c>
      <c r="V35" s="112">
        <f>[31]Janeiro!$K$25</f>
        <v>11.200000000000001</v>
      </c>
      <c r="W35" s="112">
        <f>[31]Janeiro!$K$26</f>
        <v>17.8</v>
      </c>
      <c r="X35" s="112">
        <f>[31]Janeiro!$K$27</f>
        <v>0.60000000000000009</v>
      </c>
      <c r="Y35" s="112">
        <f>[31]Janeiro!$K$28</f>
        <v>10.4</v>
      </c>
      <c r="Z35" s="112">
        <f>[31]Janeiro!$K$29</f>
        <v>0</v>
      </c>
      <c r="AA35" s="112">
        <f>[31]Janeiro!$K$30</f>
        <v>0</v>
      </c>
      <c r="AB35" s="112">
        <f>[31]Janeiro!$K$31</f>
        <v>0.2</v>
      </c>
      <c r="AC35" s="112">
        <f>[31]Janeiro!$K$32</f>
        <v>2.4</v>
      </c>
      <c r="AD35" s="112">
        <f>[31]Janeiro!$K$33</f>
        <v>0.2</v>
      </c>
      <c r="AE35" s="112">
        <f>[31]Janeiro!$K$34</f>
        <v>0</v>
      </c>
      <c r="AF35" s="112">
        <f>[31]Janeiro!$K$35</f>
        <v>0</v>
      </c>
      <c r="AG35" s="117">
        <f t="shared" si="4"/>
        <v>195.6</v>
      </c>
      <c r="AH35" s="119">
        <f t="shared" si="5"/>
        <v>36</v>
      </c>
      <c r="AI35" s="56">
        <f t="shared" si="6"/>
        <v>13</v>
      </c>
    </row>
    <row r="36" spans="1:37" x14ac:dyDescent="0.2">
      <c r="A36" s="48" t="s">
        <v>153</v>
      </c>
      <c r="B36" s="112">
        <f>[32]Janeiro!$K$5</f>
        <v>0.2</v>
      </c>
      <c r="C36" s="112">
        <f>[32]Janeiro!$K$6</f>
        <v>0</v>
      </c>
      <c r="D36" s="112">
        <f>[32]Janeiro!$K$7</f>
        <v>0</v>
      </c>
      <c r="E36" s="112">
        <f>[32]Janeiro!$K$8</f>
        <v>13.2</v>
      </c>
      <c r="F36" s="112">
        <f>[32]Janeiro!$K$9</f>
        <v>16</v>
      </c>
      <c r="G36" s="112">
        <f>[32]Janeiro!$K$10</f>
        <v>0</v>
      </c>
      <c r="H36" s="112">
        <f>[32]Janeiro!$K$11</f>
        <v>0</v>
      </c>
      <c r="I36" s="112">
        <f>[32]Janeiro!$K$12</f>
        <v>0</v>
      </c>
      <c r="J36" s="112">
        <f>[32]Janeiro!$K$13</f>
        <v>0</v>
      </c>
      <c r="K36" s="112">
        <f>[32]Janeiro!$K$14</f>
        <v>0</v>
      </c>
      <c r="L36" s="112">
        <f>[32]Janeiro!$K$15</f>
        <v>3.6</v>
      </c>
      <c r="M36" s="112">
        <f>[32]Janeiro!$K$16</f>
        <v>1.8</v>
      </c>
      <c r="N36" s="112">
        <f>[32]Janeiro!$K$17</f>
        <v>1</v>
      </c>
      <c r="O36" s="112">
        <f>[32]Janeiro!$K$18</f>
        <v>0.4</v>
      </c>
      <c r="P36" s="112">
        <f>[32]Janeiro!$K$19</f>
        <v>21.599999999999998</v>
      </c>
      <c r="Q36" s="112">
        <f>[32]Janeiro!$K$20</f>
        <v>8</v>
      </c>
      <c r="R36" s="112">
        <f>[32]Janeiro!$K$21</f>
        <v>2</v>
      </c>
      <c r="S36" s="112">
        <f>[32]Janeiro!$K$22</f>
        <v>0</v>
      </c>
      <c r="T36" s="112">
        <f>[32]Janeiro!$K$23</f>
        <v>0.2</v>
      </c>
      <c r="U36" s="112">
        <f>[32]Janeiro!$K$24</f>
        <v>0</v>
      </c>
      <c r="V36" s="112">
        <f>[32]Janeiro!$K$25</f>
        <v>3.8000000000000003</v>
      </c>
      <c r="W36" s="112">
        <f>[32]Janeiro!$K$26</f>
        <v>0.2</v>
      </c>
      <c r="X36" s="112">
        <f>[32]Janeiro!$K$27</f>
        <v>0</v>
      </c>
      <c r="Y36" s="112">
        <f>[32]Janeiro!$K$28</f>
        <v>0</v>
      </c>
      <c r="Z36" s="112">
        <f>[32]Janeiro!$K$29</f>
        <v>0</v>
      </c>
      <c r="AA36" s="112">
        <f>[32]Janeiro!$K$30</f>
        <v>0</v>
      </c>
      <c r="AB36" s="112">
        <f>[32]Janeiro!$K$31</f>
        <v>0</v>
      </c>
      <c r="AC36" s="112">
        <f>[32]Janeiro!$K$32</f>
        <v>0</v>
      </c>
      <c r="AD36" s="112">
        <f>[32]Janeiro!$K$33</f>
        <v>0</v>
      </c>
      <c r="AE36" s="112">
        <f>[32]Janeiro!$K$34</f>
        <v>10.199999999999999</v>
      </c>
      <c r="AF36" s="112">
        <f>[32]Janeiro!$K$35</f>
        <v>4.4000000000000004</v>
      </c>
      <c r="AG36" s="117">
        <f t="shared" si="4"/>
        <v>86.600000000000009</v>
      </c>
      <c r="AH36" s="119">
        <f t="shared" si="5"/>
        <v>21.599999999999998</v>
      </c>
      <c r="AI36" s="56">
        <f t="shared" si="6"/>
        <v>16</v>
      </c>
    </row>
    <row r="37" spans="1:37" x14ac:dyDescent="0.2">
      <c r="A37" s="48" t="s">
        <v>15</v>
      </c>
      <c r="B37" s="112">
        <f>[33]Janeiro!$K$5</f>
        <v>28.4</v>
      </c>
      <c r="C37" s="112">
        <f>[33]Janeiro!$K$6</f>
        <v>53.6</v>
      </c>
      <c r="D37" s="112">
        <f>[33]Janeiro!$K$7</f>
        <v>12.4</v>
      </c>
      <c r="E37" s="112">
        <f>[33]Janeiro!$K$8</f>
        <v>0</v>
      </c>
      <c r="F37" s="112">
        <f>[33]Janeiro!$K$9</f>
        <v>0</v>
      </c>
      <c r="G37" s="112">
        <f>[33]Janeiro!$K$10</f>
        <v>0</v>
      </c>
      <c r="H37" s="112">
        <f>[33]Janeiro!$K$11</f>
        <v>0</v>
      </c>
      <c r="I37" s="112">
        <f>[33]Janeiro!$K$12</f>
        <v>0</v>
      </c>
      <c r="J37" s="112">
        <f>[33]Janeiro!$K$13</f>
        <v>0</v>
      </c>
      <c r="K37" s="112">
        <f>[33]Janeiro!$K$14</f>
        <v>0</v>
      </c>
      <c r="L37" s="112">
        <f>[33]Janeiro!$K$15</f>
        <v>38.4</v>
      </c>
      <c r="M37" s="112">
        <f>[33]Janeiro!$K$16</f>
        <v>0.8</v>
      </c>
      <c r="N37" s="112">
        <f>[33]Janeiro!$K$17</f>
        <v>0</v>
      </c>
      <c r="O37" s="112">
        <f>[33]Janeiro!$K$18</f>
        <v>0</v>
      </c>
      <c r="P37" s="112">
        <f>[33]Janeiro!$K$19</f>
        <v>4</v>
      </c>
      <c r="Q37" s="112">
        <f>[33]Janeiro!$K$20</f>
        <v>0</v>
      </c>
      <c r="R37" s="112">
        <f>[33]Janeiro!$K$21</f>
        <v>0</v>
      </c>
      <c r="S37" s="112">
        <f>[33]Janeiro!$K$22</f>
        <v>0</v>
      </c>
      <c r="T37" s="112">
        <f>[33]Janeiro!$K$23</f>
        <v>0</v>
      </c>
      <c r="U37" s="112">
        <f>[33]Janeiro!$K$24</f>
        <v>15.4</v>
      </c>
      <c r="V37" s="112">
        <f>[33]Janeiro!$K$25</f>
        <v>9.4</v>
      </c>
      <c r="W37" s="112">
        <f>[33]Janeiro!$K$26</f>
        <v>9.6</v>
      </c>
      <c r="X37" s="112">
        <f>[33]Janeiro!$K$27</f>
        <v>1.4</v>
      </c>
      <c r="Y37" s="112">
        <f>[33]Janeiro!$K$28</f>
        <v>0</v>
      </c>
      <c r="Z37" s="112">
        <f>[33]Janeiro!$K$29</f>
        <v>0</v>
      </c>
      <c r="AA37" s="112">
        <f>[33]Janeiro!$K$30</f>
        <v>0</v>
      </c>
      <c r="AB37" s="112">
        <f>[33]Janeiro!$K$31</f>
        <v>0</v>
      </c>
      <c r="AC37" s="112">
        <f>[33]Janeiro!$K$32</f>
        <v>0</v>
      </c>
      <c r="AD37" s="112">
        <f>[33]Janeiro!$K$33</f>
        <v>0</v>
      </c>
      <c r="AE37" s="112">
        <f>[33]Janeiro!$K$34</f>
        <v>0</v>
      </c>
      <c r="AF37" s="112">
        <f>[33]Janeiro!$K$35</f>
        <v>0.60000000000000009</v>
      </c>
      <c r="AG37" s="117">
        <f t="shared" si="4"/>
        <v>174.00000000000003</v>
      </c>
      <c r="AH37" s="119">
        <f t="shared" si="5"/>
        <v>53.6</v>
      </c>
      <c r="AI37" s="56">
        <f t="shared" si="6"/>
        <v>20</v>
      </c>
      <c r="AJ37" s="12" t="s">
        <v>35</v>
      </c>
    </row>
    <row r="38" spans="1:37" x14ac:dyDescent="0.2">
      <c r="A38" s="48" t="s">
        <v>16</v>
      </c>
      <c r="B38" s="112">
        <f>[34]Janeiro!$K$5</f>
        <v>6.2</v>
      </c>
      <c r="C38" s="112">
        <f>[34]Janeiro!$K$6</f>
        <v>13.6</v>
      </c>
      <c r="D38" s="112">
        <f>[34]Janeiro!$K$7</f>
        <v>3.2</v>
      </c>
      <c r="E38" s="112">
        <f>[34]Janeiro!$K$8</f>
        <v>0.4</v>
      </c>
      <c r="F38" s="112">
        <f>[34]Janeiro!$K$9</f>
        <v>0</v>
      </c>
      <c r="G38" s="112">
        <f>[34]Janeiro!$K$10</f>
        <v>0</v>
      </c>
      <c r="H38" s="112">
        <f>[34]Janeiro!$K$11</f>
        <v>0.2</v>
      </c>
      <c r="I38" s="112">
        <f>[34]Janeiro!$K$12</f>
        <v>0</v>
      </c>
      <c r="J38" s="112">
        <f>[34]Janeiro!$K$13</f>
        <v>0</v>
      </c>
      <c r="K38" s="112">
        <f>[34]Janeiro!$K$14</f>
        <v>0</v>
      </c>
      <c r="L38" s="112">
        <f>[34]Janeiro!$K$15</f>
        <v>0</v>
      </c>
      <c r="M38" s="112">
        <f>[34]Janeiro!$K$16</f>
        <v>0</v>
      </c>
      <c r="N38" s="112">
        <f>[34]Janeiro!$K$17</f>
        <v>0</v>
      </c>
      <c r="O38" s="112">
        <f>[34]Janeiro!$K$18</f>
        <v>0.2</v>
      </c>
      <c r="P38" s="112">
        <f>[34]Janeiro!$K$19</f>
        <v>0</v>
      </c>
      <c r="Q38" s="112" t="s">
        <v>197</v>
      </c>
      <c r="R38" s="112" t="s">
        <v>197</v>
      </c>
      <c r="S38" s="112" t="s">
        <v>197</v>
      </c>
      <c r="T38" s="112" t="s">
        <v>197</v>
      </c>
      <c r="U38" s="112" t="s">
        <v>197</v>
      </c>
      <c r="V38" s="112" t="s">
        <v>197</v>
      </c>
      <c r="W38" s="112" t="s">
        <v>197</v>
      </c>
      <c r="X38" s="112" t="s">
        <v>197</v>
      </c>
      <c r="Y38" s="112" t="s">
        <v>197</v>
      </c>
      <c r="Z38" s="112" t="s">
        <v>197</v>
      </c>
      <c r="AA38" s="112" t="s">
        <v>197</v>
      </c>
      <c r="AB38" s="112" t="s">
        <v>197</v>
      </c>
      <c r="AC38" s="112" t="s">
        <v>197</v>
      </c>
      <c r="AD38" s="112" t="s">
        <v>197</v>
      </c>
      <c r="AE38" s="112" t="s">
        <v>197</v>
      </c>
      <c r="AF38" s="112" t="s">
        <v>197</v>
      </c>
      <c r="AG38" s="117">
        <f t="shared" si="4"/>
        <v>23.799999999999997</v>
      </c>
      <c r="AH38" s="119">
        <f t="shared" si="5"/>
        <v>13.6</v>
      </c>
      <c r="AI38" s="56">
        <f t="shared" si="6"/>
        <v>9</v>
      </c>
      <c r="AK38" s="12" t="s">
        <v>35</v>
      </c>
    </row>
    <row r="39" spans="1:37" x14ac:dyDescent="0.2">
      <c r="A39" s="48" t="s">
        <v>154</v>
      </c>
      <c r="B39" s="112">
        <f>[35]Janeiro!$K$5</f>
        <v>9.1999999999999993</v>
      </c>
      <c r="C39" s="112">
        <f>[35]Janeiro!$K$6</f>
        <v>0.60000000000000009</v>
      </c>
      <c r="D39" s="112">
        <f>[35]Janeiro!$K$7</f>
        <v>0</v>
      </c>
      <c r="E39" s="112">
        <f>[35]Janeiro!$K$8</f>
        <v>0</v>
      </c>
      <c r="F39" s="112">
        <f>[35]Janeiro!$K$9</f>
        <v>0</v>
      </c>
      <c r="G39" s="112">
        <f>[35]Janeiro!$K$10</f>
        <v>0.2</v>
      </c>
      <c r="H39" s="112">
        <f>[35]Janeiro!$K$11</f>
        <v>8.4</v>
      </c>
      <c r="I39" s="112">
        <f>[35]Janeiro!$K$12</f>
        <v>0</v>
      </c>
      <c r="J39" s="112">
        <f>[35]Janeiro!$K$13</f>
        <v>5.6000000000000005</v>
      </c>
      <c r="K39" s="112">
        <f>[35]Janeiro!$K$14</f>
        <v>0.2</v>
      </c>
      <c r="L39" s="112">
        <f>[35]Janeiro!$K$15</f>
        <v>0</v>
      </c>
      <c r="M39" s="112">
        <f>[35]Janeiro!$K$16</f>
        <v>53.4</v>
      </c>
      <c r="N39" s="112">
        <f>[35]Janeiro!$K$17</f>
        <v>4.0000000000000009</v>
      </c>
      <c r="O39" s="112">
        <f>[35]Janeiro!$K$18</f>
        <v>0.2</v>
      </c>
      <c r="P39" s="112">
        <f>[35]Janeiro!$K$19</f>
        <v>30.799999999999997</v>
      </c>
      <c r="Q39" s="112">
        <f>[35]Janeiro!$K$20</f>
        <v>2.8</v>
      </c>
      <c r="R39" s="112">
        <f>[35]Janeiro!$K$21</f>
        <v>0</v>
      </c>
      <c r="S39" s="112">
        <f>[35]Janeiro!$K$22</f>
        <v>0</v>
      </c>
      <c r="T39" s="112">
        <f>[35]Janeiro!$K$23</f>
        <v>13</v>
      </c>
      <c r="U39" s="112">
        <f>[35]Janeiro!$K$24</f>
        <v>13.799999999999999</v>
      </c>
      <c r="V39" s="112">
        <f>[35]Janeiro!$K$25</f>
        <v>2.5999999999999996</v>
      </c>
      <c r="W39" s="112">
        <f>[35]Janeiro!$K$26</f>
        <v>36.199999999999996</v>
      </c>
      <c r="X39" s="112">
        <f>[35]Janeiro!$K$27</f>
        <v>2.4</v>
      </c>
      <c r="Y39" s="112">
        <f>[35]Janeiro!$K$28</f>
        <v>0</v>
      </c>
      <c r="Z39" s="112">
        <f>[35]Janeiro!$K$29</f>
        <v>0</v>
      </c>
      <c r="AA39" s="112">
        <f>[35]Janeiro!$K$30</f>
        <v>0</v>
      </c>
      <c r="AB39" s="112">
        <f>[35]Janeiro!$K$31</f>
        <v>0</v>
      </c>
      <c r="AC39" s="112">
        <f>[35]Janeiro!$K$32</f>
        <v>0</v>
      </c>
      <c r="AD39" s="112">
        <f>[35]Janeiro!$K$33</f>
        <v>0</v>
      </c>
      <c r="AE39" s="112">
        <f>[35]Janeiro!$K$34</f>
        <v>0</v>
      </c>
      <c r="AF39" s="112">
        <f>[35]Janeiro!$K$35</f>
        <v>0</v>
      </c>
      <c r="AG39" s="117">
        <f t="shared" si="4"/>
        <v>183.39999999999998</v>
      </c>
      <c r="AH39" s="119">
        <f t="shared" si="5"/>
        <v>53.4</v>
      </c>
      <c r="AI39" s="56">
        <f t="shared" si="6"/>
        <v>15</v>
      </c>
    </row>
    <row r="40" spans="1:37" x14ac:dyDescent="0.2">
      <c r="A40" s="48" t="s">
        <v>17</v>
      </c>
      <c r="B40" s="112">
        <f>[36]Janeiro!$K$5</f>
        <v>0.2</v>
      </c>
      <c r="C40" s="112">
        <f>[36]Janeiro!$K$6</f>
        <v>12.999999999999998</v>
      </c>
      <c r="D40" s="112">
        <f>[36]Janeiro!$K$7</f>
        <v>0.4</v>
      </c>
      <c r="E40" s="112">
        <f>[36]Janeiro!$K$8</f>
        <v>0</v>
      </c>
      <c r="F40" s="112">
        <f>[36]Janeiro!$K$9</f>
        <v>0.4</v>
      </c>
      <c r="G40" s="112">
        <f>[36]Janeiro!$K$10</f>
        <v>0</v>
      </c>
      <c r="H40" s="112">
        <f>[36]Janeiro!$K$11</f>
        <v>24.199999999999996</v>
      </c>
      <c r="I40" s="112">
        <f>[36]Janeiro!$K$12</f>
        <v>7.8</v>
      </c>
      <c r="J40" s="112">
        <f>[36]Janeiro!$K$13</f>
        <v>0</v>
      </c>
      <c r="K40" s="112">
        <f>[36]Janeiro!$K$14</f>
        <v>0</v>
      </c>
      <c r="L40" s="112">
        <f>[36]Janeiro!$K$15</f>
        <v>0</v>
      </c>
      <c r="M40" s="112">
        <f>[36]Janeiro!$K$16</f>
        <v>16.600000000000001</v>
      </c>
      <c r="N40" s="112">
        <f>[36]Janeiro!$K$17</f>
        <v>21.4</v>
      </c>
      <c r="O40" s="112">
        <f>[36]Janeiro!$K$18</f>
        <v>1.4000000000000001</v>
      </c>
      <c r="P40" s="112">
        <f>[36]Janeiro!$K$19</f>
        <v>19.2</v>
      </c>
      <c r="Q40" s="112">
        <f>[36]Janeiro!$K$20</f>
        <v>0</v>
      </c>
      <c r="R40" s="112">
        <f>[36]Janeiro!$K$21</f>
        <v>5.8</v>
      </c>
      <c r="S40" s="112">
        <f>[36]Janeiro!$K$22</f>
        <v>0</v>
      </c>
      <c r="T40" s="112">
        <f>[36]Janeiro!$K$23</f>
        <v>0</v>
      </c>
      <c r="U40" s="112">
        <f>[36]Janeiro!$K$24</f>
        <v>0</v>
      </c>
      <c r="V40" s="112">
        <f>[36]Janeiro!$K$25</f>
        <v>24.4</v>
      </c>
      <c r="W40" s="112">
        <f>[36]Janeiro!$K$26</f>
        <v>1.6</v>
      </c>
      <c r="X40" s="112">
        <f>[36]Janeiro!$K$27</f>
        <v>0</v>
      </c>
      <c r="Y40" s="112">
        <f>[36]Janeiro!$K$28</f>
        <v>0</v>
      </c>
      <c r="Z40" s="112">
        <f>[36]Janeiro!$K$29</f>
        <v>0</v>
      </c>
      <c r="AA40" s="112">
        <f>[36]Janeiro!$K$30</f>
        <v>0</v>
      </c>
      <c r="AB40" s="112">
        <f>[36]Janeiro!$K$31</f>
        <v>0</v>
      </c>
      <c r="AC40" s="112">
        <f>[36]Janeiro!$K$32</f>
        <v>0</v>
      </c>
      <c r="AD40" s="112">
        <f>[36]Janeiro!$K$33</f>
        <v>0</v>
      </c>
      <c r="AE40" s="112">
        <f>[36]Janeiro!$K$34</f>
        <v>0</v>
      </c>
      <c r="AF40" s="112">
        <f>[36]Janeiro!$K$35</f>
        <v>23.2</v>
      </c>
      <c r="AG40" s="117">
        <f t="shared" si="4"/>
        <v>159.6</v>
      </c>
      <c r="AH40" s="119">
        <f t="shared" si="5"/>
        <v>24.4</v>
      </c>
      <c r="AI40" s="56">
        <f t="shared" si="6"/>
        <v>17</v>
      </c>
    </row>
    <row r="41" spans="1:37" x14ac:dyDescent="0.2">
      <c r="A41" s="48" t="s">
        <v>136</v>
      </c>
      <c r="B41" s="112">
        <f>[37]Janeiro!$K$5</f>
        <v>0</v>
      </c>
      <c r="C41" s="112">
        <f>[37]Janeiro!$K$6</f>
        <v>8.9999999999999982</v>
      </c>
      <c r="D41" s="112">
        <f>[37]Janeiro!$K$7</f>
        <v>0</v>
      </c>
      <c r="E41" s="112">
        <f>[37]Janeiro!$K$8</f>
        <v>0</v>
      </c>
      <c r="F41" s="112">
        <f>[37]Janeiro!$K$9</f>
        <v>0</v>
      </c>
      <c r="G41" s="112">
        <f>[37]Janeiro!$K$10</f>
        <v>0</v>
      </c>
      <c r="H41" s="112">
        <f>[37]Janeiro!$K$11</f>
        <v>2.8</v>
      </c>
      <c r="I41" s="112">
        <f>[37]Janeiro!$K$12</f>
        <v>0</v>
      </c>
      <c r="J41" s="112">
        <f>[37]Janeiro!$K$13</f>
        <v>0.8</v>
      </c>
      <c r="K41" s="112">
        <f>[37]Janeiro!$K$14</f>
        <v>7.6</v>
      </c>
      <c r="L41" s="112">
        <f>[37]Janeiro!$K$15</f>
        <v>3.6</v>
      </c>
      <c r="M41" s="112">
        <f>[37]Janeiro!$K$16</f>
        <v>45.4</v>
      </c>
      <c r="N41" s="112">
        <f>[37]Janeiro!$K$17</f>
        <v>5.8</v>
      </c>
      <c r="O41" s="112">
        <f>[37]Janeiro!$K$18</f>
        <v>0</v>
      </c>
      <c r="P41" s="112">
        <f>[37]Janeiro!$K$19</f>
        <v>60.4</v>
      </c>
      <c r="Q41" s="112">
        <f>[37]Janeiro!$K$20</f>
        <v>0</v>
      </c>
      <c r="R41" s="112">
        <f>[37]Janeiro!$K$21</f>
        <v>0</v>
      </c>
      <c r="S41" s="112">
        <f>[37]Janeiro!$K$22</f>
        <v>0</v>
      </c>
      <c r="T41" s="112">
        <f>[37]Janeiro!$K$23</f>
        <v>0</v>
      </c>
      <c r="U41" s="112">
        <f>[37]Janeiro!$K$24</f>
        <v>4</v>
      </c>
      <c r="V41" s="112">
        <f>[37]Janeiro!$K$25</f>
        <v>12.4</v>
      </c>
      <c r="W41" s="112">
        <f>[37]Janeiro!$K$26</f>
        <v>5.6</v>
      </c>
      <c r="X41" s="112">
        <f>[37]Janeiro!$K$27</f>
        <v>12.2</v>
      </c>
      <c r="Y41" s="112">
        <f>[37]Janeiro!$K$28</f>
        <v>0.2</v>
      </c>
      <c r="Z41" s="112">
        <f>[37]Janeiro!$K$29</f>
        <v>0</v>
      </c>
      <c r="AA41" s="112">
        <f>[37]Janeiro!$K$30</f>
        <v>0</v>
      </c>
      <c r="AB41" s="112">
        <f>[37]Janeiro!$K$31</f>
        <v>0</v>
      </c>
      <c r="AC41" s="112">
        <f>[37]Janeiro!$K$32</f>
        <v>1.8</v>
      </c>
      <c r="AD41" s="112">
        <f>[37]Janeiro!$K$33</f>
        <v>0</v>
      </c>
      <c r="AE41" s="112">
        <f>[37]Janeiro!$K$34</f>
        <v>0</v>
      </c>
      <c r="AF41" s="112">
        <f>[37]Janeiro!$K$35</f>
        <v>0</v>
      </c>
      <c r="AG41" s="117">
        <f t="shared" si="4"/>
        <v>171.59999999999997</v>
      </c>
      <c r="AH41" s="119">
        <f t="shared" si="5"/>
        <v>60.4</v>
      </c>
      <c r="AI41" s="56">
        <f t="shared" si="6"/>
        <v>17</v>
      </c>
      <c r="AK41" s="12" t="s">
        <v>35</v>
      </c>
    </row>
    <row r="42" spans="1:37" x14ac:dyDescent="0.2">
      <c r="A42" s="48" t="s">
        <v>18</v>
      </c>
      <c r="B42" s="112">
        <f>[38]Janeiro!$K$5</f>
        <v>5.2000000000000011</v>
      </c>
      <c r="C42" s="112">
        <f>[38]Janeiro!$K$6</f>
        <v>0</v>
      </c>
      <c r="D42" s="112">
        <f>[38]Janeiro!$K$7</f>
        <v>0.2</v>
      </c>
      <c r="E42" s="112">
        <f>[38]Janeiro!$K$8</f>
        <v>26.4</v>
      </c>
      <c r="F42" s="112">
        <f>[38]Janeiro!$K$9</f>
        <v>0.2</v>
      </c>
      <c r="G42" s="112">
        <f>[38]Janeiro!$K$10</f>
        <v>0</v>
      </c>
      <c r="H42" s="112">
        <f>[38]Janeiro!$K$11</f>
        <v>0</v>
      </c>
      <c r="I42" s="112">
        <f>[38]Janeiro!$K$12</f>
        <v>0</v>
      </c>
      <c r="J42" s="112">
        <f>[38]Janeiro!$K$13</f>
        <v>0</v>
      </c>
      <c r="K42" s="112">
        <f>[38]Janeiro!$K$14</f>
        <v>0</v>
      </c>
      <c r="L42" s="112">
        <f>[38]Janeiro!$K$15</f>
        <v>0</v>
      </c>
      <c r="M42" s="112">
        <f>[38]Janeiro!$K$16</f>
        <v>1.4</v>
      </c>
      <c r="N42" s="112">
        <f>[38]Janeiro!$K$17</f>
        <v>1</v>
      </c>
      <c r="O42" s="112">
        <f>[38]Janeiro!$K$18</f>
        <v>0</v>
      </c>
      <c r="P42" s="112">
        <f>[38]Janeiro!$K$19</f>
        <v>4</v>
      </c>
      <c r="Q42" s="112">
        <f>[38]Janeiro!$K$20</f>
        <v>0.2</v>
      </c>
      <c r="R42" s="112">
        <f>[38]Janeiro!$K$21</f>
        <v>0</v>
      </c>
      <c r="S42" s="112">
        <f>[38]Janeiro!$K$22</f>
        <v>0</v>
      </c>
      <c r="T42" s="112">
        <f>[38]Janeiro!$K$23</f>
        <v>0</v>
      </c>
      <c r="U42" s="112">
        <f>[38]Janeiro!$K$24</f>
        <v>0</v>
      </c>
      <c r="V42" s="112">
        <f>[38]Janeiro!$K$25</f>
        <v>8.4</v>
      </c>
      <c r="W42" s="112">
        <f>[38]Janeiro!$K$26</f>
        <v>36.799999999999997</v>
      </c>
      <c r="X42" s="112">
        <f>[38]Janeiro!$K$27</f>
        <v>0.2</v>
      </c>
      <c r="Y42" s="112">
        <f>[38]Janeiro!$K$28</f>
        <v>0.2</v>
      </c>
      <c r="Z42" s="112">
        <f>[38]Janeiro!$K$29</f>
        <v>0</v>
      </c>
      <c r="AA42" s="112">
        <f>[38]Janeiro!$K$30</f>
        <v>0</v>
      </c>
      <c r="AB42" s="112">
        <f>[38]Janeiro!$K$31</f>
        <v>0</v>
      </c>
      <c r="AC42" s="112">
        <f>[38]Janeiro!$K$32</f>
        <v>0</v>
      </c>
      <c r="AD42" s="112">
        <f>[38]Janeiro!$K$33</f>
        <v>0</v>
      </c>
      <c r="AE42" s="112">
        <f>[38]Janeiro!$K$34</f>
        <v>0</v>
      </c>
      <c r="AF42" s="112">
        <f>[38]Janeiro!$K$35</f>
        <v>0</v>
      </c>
      <c r="AG42" s="117">
        <f t="shared" ref="AG42" si="7">SUM(B42:AF42)</f>
        <v>84.2</v>
      </c>
      <c r="AH42" s="119">
        <f t="shared" ref="AH42" si="8">MAX(B42:AF42)</f>
        <v>36.799999999999997</v>
      </c>
      <c r="AI42" s="56">
        <f t="shared" si="6"/>
        <v>19</v>
      </c>
    </row>
    <row r="43" spans="1:37" x14ac:dyDescent="0.2">
      <c r="A43" s="48" t="s">
        <v>19</v>
      </c>
      <c r="B43" s="112">
        <f>[39]Janeiro!$K$5</f>
        <v>40.200000000000003</v>
      </c>
      <c r="C43" s="112">
        <f>[39]Janeiro!$K$6</f>
        <v>19.2</v>
      </c>
      <c r="D43" s="112">
        <f>[39]Janeiro!$K$7</f>
        <v>0</v>
      </c>
      <c r="E43" s="112">
        <f>[39]Janeiro!$K$8</f>
        <v>0</v>
      </c>
      <c r="F43" s="112">
        <f>[39]Janeiro!$K$9</f>
        <v>0</v>
      </c>
      <c r="G43" s="112">
        <f>[39]Janeiro!$K$10</f>
        <v>0</v>
      </c>
      <c r="H43" s="112">
        <f>[39]Janeiro!$K$11</f>
        <v>0</v>
      </c>
      <c r="I43" s="112">
        <f>[39]Janeiro!$K$12</f>
        <v>0</v>
      </c>
      <c r="J43" s="112">
        <f>[39]Janeiro!$K$13</f>
        <v>7.2</v>
      </c>
      <c r="K43" s="112">
        <f>[39]Janeiro!$K$14</f>
        <v>1.4</v>
      </c>
      <c r="L43" s="112">
        <f>[39]Janeiro!$K$15</f>
        <v>0</v>
      </c>
      <c r="M43" s="112">
        <f>[39]Janeiro!$K$16</f>
        <v>0</v>
      </c>
      <c r="N43" s="112">
        <f>[39]Janeiro!$K$17</f>
        <v>0</v>
      </c>
      <c r="O43" s="112">
        <f>[39]Janeiro!$K$18</f>
        <v>0</v>
      </c>
      <c r="P43" s="112">
        <f>[39]Janeiro!$K$19</f>
        <v>53</v>
      </c>
      <c r="Q43" s="112">
        <f>[39]Janeiro!$K$20</f>
        <v>6.8000000000000007</v>
      </c>
      <c r="R43" s="112">
        <f>[39]Janeiro!$K$21</f>
        <v>0</v>
      </c>
      <c r="S43" s="112">
        <f>[39]Janeiro!$K$22</f>
        <v>0</v>
      </c>
      <c r="T43" s="112">
        <f>[39]Janeiro!$K$23</f>
        <v>1.2</v>
      </c>
      <c r="U43" s="112">
        <f>[39]Janeiro!$K$24</f>
        <v>13</v>
      </c>
      <c r="V43" s="112">
        <f>[39]Janeiro!$K$25</f>
        <v>5.4</v>
      </c>
      <c r="W43" s="112">
        <f>[39]Janeiro!$K$26</f>
        <v>46</v>
      </c>
      <c r="X43" s="112">
        <f>[39]Janeiro!$K$27</f>
        <v>0</v>
      </c>
      <c r="Y43" s="112">
        <f>[39]Janeiro!$K$28</f>
        <v>2</v>
      </c>
      <c r="Z43" s="112">
        <f>[39]Janeiro!$K$29</f>
        <v>0</v>
      </c>
      <c r="AA43" s="112">
        <f>[39]Janeiro!$K$30</f>
        <v>0</v>
      </c>
      <c r="AB43" s="112">
        <f>[39]Janeiro!$K$31</f>
        <v>0</v>
      </c>
      <c r="AC43" s="112">
        <f>[39]Janeiro!$K$32</f>
        <v>0</v>
      </c>
      <c r="AD43" s="112">
        <f>[39]Janeiro!$K$33</f>
        <v>0</v>
      </c>
      <c r="AE43" s="112">
        <f>[39]Janeiro!$K$34</f>
        <v>0</v>
      </c>
      <c r="AF43" s="112">
        <f>[39]Janeiro!$K$35</f>
        <v>0</v>
      </c>
      <c r="AG43" s="117">
        <f t="shared" si="4"/>
        <v>195.4</v>
      </c>
      <c r="AH43" s="119">
        <f t="shared" si="5"/>
        <v>53</v>
      </c>
      <c r="AI43" s="56">
        <f t="shared" si="6"/>
        <v>20</v>
      </c>
      <c r="AJ43" s="12" t="s">
        <v>35</v>
      </c>
    </row>
    <row r="44" spans="1:37" x14ac:dyDescent="0.2">
      <c r="A44" s="48" t="s">
        <v>23</v>
      </c>
      <c r="B44" s="112">
        <f>[40]Janeiro!$K$5</f>
        <v>20.8</v>
      </c>
      <c r="C44" s="112">
        <f>[40]Janeiro!$K$6</f>
        <v>14.799999999999999</v>
      </c>
      <c r="D44" s="112">
        <f>[40]Janeiro!$K$7</f>
        <v>4.4000000000000004</v>
      </c>
      <c r="E44" s="112">
        <f>[40]Janeiro!$K$8</f>
        <v>0</v>
      </c>
      <c r="F44" s="112">
        <f>[40]Janeiro!$K$9</f>
        <v>0</v>
      </c>
      <c r="G44" s="112">
        <f>[40]Janeiro!$K$10</f>
        <v>0</v>
      </c>
      <c r="H44" s="112">
        <f>[40]Janeiro!$K$11</f>
        <v>0</v>
      </c>
      <c r="I44" s="112">
        <f>[40]Janeiro!$K$12</f>
        <v>8.4</v>
      </c>
      <c r="J44" s="112">
        <f>[40]Janeiro!$K$13</f>
        <v>0</v>
      </c>
      <c r="K44" s="112">
        <f>[40]Janeiro!$K$14</f>
        <v>0.4</v>
      </c>
      <c r="L44" s="112">
        <f>[40]Janeiro!$K$15</f>
        <v>10.399999999999999</v>
      </c>
      <c r="M44" s="112">
        <f>[40]Janeiro!$K$16</f>
        <v>21</v>
      </c>
      <c r="N44" s="112">
        <f>[40]Janeiro!$K$17</f>
        <v>29.6</v>
      </c>
      <c r="O44" s="112">
        <f>[40]Janeiro!$K$18</f>
        <v>0.2</v>
      </c>
      <c r="P44" s="112">
        <f>[40]Janeiro!$K$19</f>
        <v>12.799999999999999</v>
      </c>
      <c r="Q44" s="112">
        <f>[40]Janeiro!$K$20</f>
        <v>0</v>
      </c>
      <c r="R44" s="112">
        <f>[40]Janeiro!$K$21</f>
        <v>0</v>
      </c>
      <c r="S44" s="112">
        <f>[40]Janeiro!$K$22</f>
        <v>0</v>
      </c>
      <c r="T44" s="112">
        <f>[40]Janeiro!$K$23</f>
        <v>0</v>
      </c>
      <c r="U44" s="112">
        <f>[40]Janeiro!$K$24</f>
        <v>11.399999999999999</v>
      </c>
      <c r="V44" s="112">
        <f>[40]Janeiro!$K$25</f>
        <v>8.7999999999999989</v>
      </c>
      <c r="W44" s="112">
        <f>[40]Janeiro!$K$26</f>
        <v>0.8</v>
      </c>
      <c r="X44" s="112">
        <f>[40]Janeiro!$K$27</f>
        <v>12.399999999999999</v>
      </c>
      <c r="Y44" s="112">
        <f>[40]Janeiro!$K$28</f>
        <v>0</v>
      </c>
      <c r="Z44" s="112">
        <f>[40]Janeiro!$K$29</f>
        <v>0</v>
      </c>
      <c r="AA44" s="112">
        <f>[40]Janeiro!$K$30</f>
        <v>0</v>
      </c>
      <c r="AB44" s="112">
        <f>[40]Janeiro!$K$31</f>
        <v>0</v>
      </c>
      <c r="AC44" s="112">
        <f>[40]Janeiro!$K$32</f>
        <v>0</v>
      </c>
      <c r="AD44" s="112">
        <f>[40]Janeiro!$K$33</f>
        <v>0</v>
      </c>
      <c r="AE44" s="112">
        <f>[40]Janeiro!$K$34</f>
        <v>1.2</v>
      </c>
      <c r="AF44" s="112">
        <f>[40]Janeiro!$K$35</f>
        <v>16.399999999999999</v>
      </c>
      <c r="AG44" s="117">
        <f t="shared" si="4"/>
        <v>173.8</v>
      </c>
      <c r="AH44" s="119">
        <f t="shared" si="5"/>
        <v>29.6</v>
      </c>
      <c r="AI44" s="56">
        <f t="shared" si="6"/>
        <v>15</v>
      </c>
    </row>
    <row r="45" spans="1:37" x14ac:dyDescent="0.2">
      <c r="A45" s="48" t="s">
        <v>34</v>
      </c>
      <c r="B45" s="112">
        <f>[41]Janeiro!$K$5</f>
        <v>19.799999999999997</v>
      </c>
      <c r="C45" s="112">
        <f>[41]Janeiro!$K$6</f>
        <v>8.6</v>
      </c>
      <c r="D45" s="112">
        <f>[41]Janeiro!$K$7</f>
        <v>0</v>
      </c>
      <c r="E45" s="112">
        <f>[41]Janeiro!$K$8</f>
        <v>0</v>
      </c>
      <c r="F45" s="112">
        <f>[41]Janeiro!$K$9</f>
        <v>9</v>
      </c>
      <c r="G45" s="112">
        <f>[41]Janeiro!$K$10</f>
        <v>17</v>
      </c>
      <c r="H45" s="112">
        <f>[41]Janeiro!$K$11</f>
        <v>0</v>
      </c>
      <c r="I45" s="112">
        <f>[41]Janeiro!$K$12</f>
        <v>0</v>
      </c>
      <c r="J45" s="112">
        <f>[41]Janeiro!$K$13</f>
        <v>0</v>
      </c>
      <c r="K45" s="112">
        <f>[41]Janeiro!$K$14</f>
        <v>0</v>
      </c>
      <c r="L45" s="112">
        <f>[41]Janeiro!$K$15</f>
        <v>32</v>
      </c>
      <c r="M45" s="112">
        <f>[41]Janeiro!$K$16</f>
        <v>18</v>
      </c>
      <c r="N45" s="112">
        <f>[41]Janeiro!$K$17</f>
        <v>4</v>
      </c>
      <c r="O45" s="112">
        <f>[41]Janeiro!$K$18</f>
        <v>2.2000000000000002</v>
      </c>
      <c r="P45" s="112">
        <f>[41]Janeiro!$K$19</f>
        <v>1.2</v>
      </c>
      <c r="Q45" s="112">
        <f>[41]Janeiro!$K$20</f>
        <v>0</v>
      </c>
      <c r="R45" s="112">
        <f>[41]Janeiro!$K$21</f>
        <v>8</v>
      </c>
      <c r="S45" s="112">
        <f>[41]Janeiro!$K$22</f>
        <v>0</v>
      </c>
      <c r="T45" s="112">
        <f>[41]Janeiro!$K$23</f>
        <v>0</v>
      </c>
      <c r="U45" s="112">
        <f>[41]Janeiro!$K$24</f>
        <v>0</v>
      </c>
      <c r="V45" s="112">
        <f>[41]Janeiro!$K$25</f>
        <v>10.200000000000001</v>
      </c>
      <c r="W45" s="112">
        <f>[41]Janeiro!$K$26</f>
        <v>0</v>
      </c>
      <c r="X45" s="112">
        <f>[41]Janeiro!$K$27</f>
        <v>0</v>
      </c>
      <c r="Y45" s="112">
        <f>[41]Janeiro!$K$28</f>
        <v>0</v>
      </c>
      <c r="Z45" s="112">
        <f>[41]Janeiro!$K$29</f>
        <v>0</v>
      </c>
      <c r="AA45" s="112">
        <f>[41]Janeiro!$K$30</f>
        <v>0</v>
      </c>
      <c r="AB45" s="112">
        <f>[41]Janeiro!$K$31</f>
        <v>0</v>
      </c>
      <c r="AC45" s="112">
        <f>[41]Janeiro!$K$32</f>
        <v>0</v>
      </c>
      <c r="AD45" s="112">
        <f>[41]Janeiro!$K$33</f>
        <v>0</v>
      </c>
      <c r="AE45" s="112">
        <f>[41]Janeiro!$K$34</f>
        <v>5</v>
      </c>
      <c r="AF45" s="112">
        <f>[41]Janeiro!$K$35</f>
        <v>6.7999999999999989</v>
      </c>
      <c r="AG45" s="117">
        <f t="shared" si="4"/>
        <v>141.80000000000001</v>
      </c>
      <c r="AH45" s="119">
        <f t="shared" si="5"/>
        <v>32</v>
      </c>
      <c r="AI45" s="56">
        <f t="shared" si="6"/>
        <v>18</v>
      </c>
      <c r="AJ45" s="12" t="s">
        <v>35</v>
      </c>
    </row>
    <row r="46" spans="1:37" x14ac:dyDescent="0.2">
      <c r="A46" s="124" t="s">
        <v>20</v>
      </c>
      <c r="B46" s="112">
        <f>[42]Janeiro!$K$5</f>
        <v>14.999999999999998</v>
      </c>
      <c r="C46" s="112">
        <f>[42]Janeiro!$K$6</f>
        <v>0</v>
      </c>
      <c r="D46" s="112">
        <f>[42]Janeiro!$K$7</f>
        <v>0</v>
      </c>
      <c r="E46" s="112">
        <f>[42]Janeiro!$K$8</f>
        <v>0</v>
      </c>
      <c r="F46" s="112">
        <f>[42]Janeiro!$K$9</f>
        <v>0</v>
      </c>
      <c r="G46" s="112">
        <f>[42]Janeiro!$K$10</f>
        <v>0</v>
      </c>
      <c r="H46" s="112">
        <f>[42]Janeiro!$K$11</f>
        <v>0</v>
      </c>
      <c r="I46" s="112">
        <f>[42]Janeiro!$K$12</f>
        <v>0</v>
      </c>
      <c r="J46" s="112">
        <f>[42]Janeiro!$K$13</f>
        <v>0</v>
      </c>
      <c r="K46" s="112">
        <f>[42]Janeiro!$K$14</f>
        <v>15.200000000000001</v>
      </c>
      <c r="L46" s="112">
        <f>[42]Janeiro!$K$15</f>
        <v>0.8</v>
      </c>
      <c r="M46" s="112">
        <f>[42]Janeiro!$K$16</f>
        <v>4</v>
      </c>
      <c r="N46" s="112">
        <f>[42]Janeiro!$K$17</f>
        <v>5.6</v>
      </c>
      <c r="O46" s="112">
        <f>[42]Janeiro!$K$18</f>
        <v>0</v>
      </c>
      <c r="P46" s="112">
        <f>[42]Janeiro!$K$19</f>
        <v>0</v>
      </c>
      <c r="Q46" s="112">
        <f>[42]Janeiro!$K$20</f>
        <v>0</v>
      </c>
      <c r="R46" s="112">
        <f>[42]Janeiro!$K$21</f>
        <v>0</v>
      </c>
      <c r="S46" s="112">
        <f>[42]Janeiro!$K$22</f>
        <v>0.6</v>
      </c>
      <c r="T46" s="112">
        <f>[42]Janeiro!$K$23</f>
        <v>17</v>
      </c>
      <c r="U46" s="112">
        <f>[42]Janeiro!$K$24</f>
        <v>10.4</v>
      </c>
      <c r="V46" s="112">
        <f>[42]Janeiro!$K$25</f>
        <v>22</v>
      </c>
      <c r="W46" s="112">
        <f>[42]Janeiro!$K$26</f>
        <v>0</v>
      </c>
      <c r="X46" s="112">
        <f>[42]Janeiro!$K$27</f>
        <v>13.4</v>
      </c>
      <c r="Y46" s="112">
        <f>[42]Janeiro!$K$28</f>
        <v>2.2000000000000002</v>
      </c>
      <c r="Z46" s="112">
        <f>[42]Janeiro!$K$29</f>
        <v>0</v>
      </c>
      <c r="AA46" s="112">
        <f>[42]Janeiro!$K$30</f>
        <v>0</v>
      </c>
      <c r="AB46" s="112">
        <f>[42]Janeiro!$K$31</f>
        <v>0</v>
      </c>
      <c r="AC46" s="112">
        <f>[42]Janeiro!$K$32</f>
        <v>0</v>
      </c>
      <c r="AD46" s="112">
        <f>[42]Janeiro!$K$33</f>
        <v>0</v>
      </c>
      <c r="AE46" s="112">
        <f>[42]Janeiro!$K$34</f>
        <v>8.4</v>
      </c>
      <c r="AF46" s="112">
        <f>[42]Janeiro!$K$35</f>
        <v>0</v>
      </c>
      <c r="AG46" s="117">
        <f t="shared" si="4"/>
        <v>114.60000000000002</v>
      </c>
      <c r="AH46" s="119">
        <f t="shared" si="5"/>
        <v>22</v>
      </c>
      <c r="AI46" s="56">
        <f t="shared" si="6"/>
        <v>19</v>
      </c>
    </row>
    <row r="47" spans="1:37" s="121" customFormat="1" x14ac:dyDescent="0.2">
      <c r="A47" s="125" t="s">
        <v>1</v>
      </c>
      <c r="B47" s="11" t="s">
        <v>197</v>
      </c>
      <c r="C47" s="11" t="s">
        <v>197</v>
      </c>
      <c r="D47" s="11" t="s">
        <v>197</v>
      </c>
      <c r="E47" s="11" t="s">
        <v>197</v>
      </c>
      <c r="F47" s="11" t="s">
        <v>197</v>
      </c>
      <c r="G47" s="11" t="s">
        <v>197</v>
      </c>
      <c r="H47" s="11" t="s">
        <v>197</v>
      </c>
      <c r="I47" s="11" t="s">
        <v>197</v>
      </c>
      <c r="J47" s="11" t="s">
        <v>197</v>
      </c>
      <c r="K47" s="11" t="s">
        <v>197</v>
      </c>
      <c r="L47" s="11" t="s">
        <v>197</v>
      </c>
      <c r="M47" s="11" t="s">
        <v>197</v>
      </c>
      <c r="N47" s="11" t="s">
        <v>197</v>
      </c>
      <c r="O47" s="11" t="s">
        <v>197</v>
      </c>
      <c r="P47" s="11" t="s">
        <v>197</v>
      </c>
      <c r="Q47" s="11" t="s">
        <v>197</v>
      </c>
      <c r="R47" s="11" t="s">
        <v>197</v>
      </c>
      <c r="S47" s="11" t="s">
        <v>197</v>
      </c>
      <c r="T47" s="11" t="s">
        <v>197</v>
      </c>
      <c r="U47" s="11" t="s">
        <v>197</v>
      </c>
      <c r="V47" s="11" t="s">
        <v>197</v>
      </c>
      <c r="W47" s="11" t="s">
        <v>197</v>
      </c>
      <c r="X47" s="11" t="s">
        <v>197</v>
      </c>
      <c r="Y47" s="11" t="s">
        <v>197</v>
      </c>
      <c r="Z47" s="11" t="s">
        <v>197</v>
      </c>
      <c r="AA47" s="11" t="s">
        <v>197</v>
      </c>
      <c r="AB47" s="11" t="s">
        <v>197</v>
      </c>
      <c r="AC47" s="11" t="s">
        <v>197</v>
      </c>
      <c r="AD47" s="11" t="s">
        <v>197</v>
      </c>
      <c r="AE47" s="11" t="s">
        <v>197</v>
      </c>
      <c r="AF47" s="11" t="s">
        <v>197</v>
      </c>
      <c r="AG47" s="11" t="s">
        <v>197</v>
      </c>
      <c r="AH47" s="11" t="s">
        <v>197</v>
      </c>
      <c r="AI47" s="11" t="s">
        <v>197</v>
      </c>
    </row>
    <row r="48" spans="1:37" s="21" customFormat="1" x14ac:dyDescent="0.2">
      <c r="A48" s="125" t="s">
        <v>49</v>
      </c>
      <c r="B48" s="11">
        <v>0</v>
      </c>
      <c r="C48" s="11">
        <v>10.6</v>
      </c>
      <c r="D48" s="11">
        <v>0</v>
      </c>
      <c r="E48" s="11">
        <v>0</v>
      </c>
      <c r="F48" s="11">
        <v>0.8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0</v>
      </c>
      <c r="M48" s="11">
        <v>33</v>
      </c>
      <c r="N48" s="11">
        <v>2.8</v>
      </c>
      <c r="O48" s="11">
        <v>3.4</v>
      </c>
      <c r="P48" s="11">
        <v>12.2</v>
      </c>
      <c r="Q48" s="11">
        <v>0</v>
      </c>
      <c r="R48" s="11">
        <v>0.8</v>
      </c>
      <c r="S48" s="11">
        <v>0</v>
      </c>
      <c r="T48" s="11">
        <v>0</v>
      </c>
      <c r="U48" s="11">
        <v>4.4000000000000004</v>
      </c>
      <c r="V48" s="11">
        <v>7.4</v>
      </c>
      <c r="W48" s="11">
        <v>12.2</v>
      </c>
      <c r="X48" s="11">
        <v>1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0.2</v>
      </c>
      <c r="AG48" s="117">
        <f t="shared" ref="AG48:AG73" si="9">SUM(B48:AF48)</f>
        <v>89.800000000000011</v>
      </c>
      <c r="AH48" s="119">
        <f t="shared" ref="AH48:AH73" si="10">MAX(B48:AF48)</f>
        <v>33</v>
      </c>
      <c r="AI48" s="56">
        <f t="shared" ref="AI48:AI73" si="11">COUNTIF(B48:AF48,"=0,0")</f>
        <v>18</v>
      </c>
    </row>
    <row r="49" spans="1:38" s="21" customFormat="1" x14ac:dyDescent="0.2">
      <c r="A49" s="125" t="s">
        <v>31</v>
      </c>
      <c r="B49" s="11">
        <v>2</v>
      </c>
      <c r="C49" s="11">
        <v>0.2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5.8</v>
      </c>
      <c r="M49" s="11">
        <v>0.2</v>
      </c>
      <c r="N49" s="11">
        <v>0</v>
      </c>
      <c r="O49" s="11">
        <v>7.6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5.8</v>
      </c>
      <c r="V49" s="11">
        <v>3.6</v>
      </c>
      <c r="W49" s="11">
        <v>33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7">
        <f t="shared" si="9"/>
        <v>58.2</v>
      </c>
      <c r="AH49" s="119">
        <f t="shared" si="10"/>
        <v>33</v>
      </c>
      <c r="AI49" s="56">
        <f t="shared" si="11"/>
        <v>23</v>
      </c>
    </row>
    <row r="50" spans="1:38" s="21" customFormat="1" x14ac:dyDescent="0.2">
      <c r="A50" s="125" t="s">
        <v>231</v>
      </c>
      <c r="B50" s="11" t="s">
        <v>197</v>
      </c>
      <c r="C50" s="11" t="s">
        <v>197</v>
      </c>
      <c r="D50" s="11" t="s">
        <v>197</v>
      </c>
      <c r="E50" s="11" t="s">
        <v>197</v>
      </c>
      <c r="F50" s="11" t="s">
        <v>197</v>
      </c>
      <c r="G50" s="11" t="s">
        <v>197</v>
      </c>
      <c r="H50" s="11" t="s">
        <v>197</v>
      </c>
      <c r="I50" s="11" t="s">
        <v>197</v>
      </c>
      <c r="J50" s="11" t="s">
        <v>197</v>
      </c>
      <c r="K50" s="11" t="s">
        <v>197</v>
      </c>
      <c r="L50" s="11" t="s">
        <v>197</v>
      </c>
      <c r="M50" s="11" t="s">
        <v>197</v>
      </c>
      <c r="N50" s="11" t="s">
        <v>197</v>
      </c>
      <c r="O50" s="11" t="s">
        <v>197</v>
      </c>
      <c r="P50" s="11" t="s">
        <v>197</v>
      </c>
      <c r="Q50" s="11" t="s">
        <v>197</v>
      </c>
      <c r="R50" s="11" t="s">
        <v>197</v>
      </c>
      <c r="S50" s="11" t="s">
        <v>197</v>
      </c>
      <c r="T50" s="11" t="s">
        <v>197</v>
      </c>
      <c r="U50" s="11" t="s">
        <v>197</v>
      </c>
      <c r="V50" s="11" t="s">
        <v>197</v>
      </c>
      <c r="W50" s="11" t="s">
        <v>197</v>
      </c>
      <c r="X50" s="11" t="s">
        <v>197</v>
      </c>
      <c r="Y50" s="11" t="s">
        <v>197</v>
      </c>
      <c r="Z50" s="11" t="s">
        <v>197</v>
      </c>
      <c r="AA50" s="11" t="s">
        <v>197</v>
      </c>
      <c r="AB50" s="11" t="s">
        <v>197</v>
      </c>
      <c r="AC50" s="11" t="s">
        <v>197</v>
      </c>
      <c r="AD50" s="11" t="s">
        <v>197</v>
      </c>
      <c r="AE50" s="11" t="s">
        <v>197</v>
      </c>
      <c r="AF50" s="11" t="s">
        <v>197</v>
      </c>
      <c r="AG50" s="11" t="s">
        <v>197</v>
      </c>
      <c r="AH50" s="11" t="s">
        <v>197</v>
      </c>
      <c r="AI50" s="11" t="s">
        <v>197</v>
      </c>
    </row>
    <row r="51" spans="1:38" s="21" customFormat="1" x14ac:dyDescent="0.2">
      <c r="A51" s="125" t="s">
        <v>232</v>
      </c>
      <c r="B51" s="11">
        <v>7</v>
      </c>
      <c r="C51" s="11">
        <v>2.4</v>
      </c>
      <c r="D51" s="11">
        <v>6</v>
      </c>
      <c r="E51" s="11">
        <v>18</v>
      </c>
      <c r="F51" s="11">
        <v>0</v>
      </c>
      <c r="G51" s="11">
        <v>0</v>
      </c>
      <c r="H51" s="11">
        <v>0</v>
      </c>
      <c r="I51" s="11">
        <v>0</v>
      </c>
      <c r="J51" s="11">
        <v>6.8</v>
      </c>
      <c r="K51" s="11">
        <v>0</v>
      </c>
      <c r="L51" s="11">
        <v>2.4</v>
      </c>
      <c r="M51" s="11">
        <v>2.2000000000000002</v>
      </c>
      <c r="N51" s="11">
        <v>8.6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0.8</v>
      </c>
      <c r="W51" s="11">
        <v>32.4</v>
      </c>
      <c r="X51" s="11">
        <v>1.6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0.2</v>
      </c>
      <c r="AG51" s="117">
        <f t="shared" si="9"/>
        <v>88.399999999999991</v>
      </c>
      <c r="AH51" s="119">
        <f t="shared" si="10"/>
        <v>32.4</v>
      </c>
      <c r="AI51" s="56">
        <f t="shared" si="11"/>
        <v>19</v>
      </c>
    </row>
    <row r="52" spans="1:38" s="21" customFormat="1" x14ac:dyDescent="0.2">
      <c r="A52" s="125" t="s">
        <v>233</v>
      </c>
      <c r="B52" s="11">
        <v>2.2000000000000002</v>
      </c>
      <c r="C52" s="11">
        <v>17.2</v>
      </c>
      <c r="D52" s="11">
        <v>4.5999999999999996</v>
      </c>
      <c r="E52" s="11">
        <v>7.4</v>
      </c>
      <c r="F52" s="11">
        <v>0</v>
      </c>
      <c r="G52" s="11">
        <v>0</v>
      </c>
      <c r="H52" s="11">
        <v>0</v>
      </c>
      <c r="I52" s="11">
        <v>0.2</v>
      </c>
      <c r="J52" s="11">
        <v>0</v>
      </c>
      <c r="K52" s="11">
        <v>0.8</v>
      </c>
      <c r="L52" s="11">
        <v>14.2</v>
      </c>
      <c r="M52" s="11">
        <v>2</v>
      </c>
      <c r="N52" s="11">
        <v>4.4000000000000004</v>
      </c>
      <c r="O52" s="11">
        <v>0</v>
      </c>
      <c r="P52" s="11">
        <v>0.8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18.600000000000001</v>
      </c>
      <c r="W52" s="11">
        <v>6.6</v>
      </c>
      <c r="X52" s="11">
        <v>3.2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7">
        <f t="shared" si="9"/>
        <v>82.199999999999989</v>
      </c>
      <c r="AH52" s="119">
        <f t="shared" si="10"/>
        <v>18.600000000000001</v>
      </c>
      <c r="AI52" s="56">
        <f t="shared" si="11"/>
        <v>18</v>
      </c>
    </row>
    <row r="53" spans="1:38" s="21" customFormat="1" x14ac:dyDescent="0.2">
      <c r="A53" s="125" t="s">
        <v>234</v>
      </c>
      <c r="B53" s="11">
        <v>9.4</v>
      </c>
      <c r="C53" s="11">
        <v>3.6</v>
      </c>
      <c r="D53" s="11">
        <v>1.2</v>
      </c>
      <c r="E53" s="11">
        <v>10.6</v>
      </c>
      <c r="F53" s="11">
        <v>0</v>
      </c>
      <c r="G53" s="11">
        <v>0</v>
      </c>
      <c r="H53" s="11">
        <v>0</v>
      </c>
      <c r="I53" s="11">
        <v>1.4</v>
      </c>
      <c r="J53" s="11">
        <v>0</v>
      </c>
      <c r="K53" s="11">
        <v>0</v>
      </c>
      <c r="L53" s="11">
        <v>0.8</v>
      </c>
      <c r="M53" s="11">
        <v>1.6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11.4</v>
      </c>
      <c r="W53" s="11">
        <v>17.8</v>
      </c>
      <c r="X53" s="11">
        <v>1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0.2</v>
      </c>
      <c r="AG53" s="117">
        <f t="shared" si="9"/>
        <v>59</v>
      </c>
      <c r="AH53" s="119">
        <f t="shared" si="10"/>
        <v>17.8</v>
      </c>
      <c r="AI53" s="56">
        <f t="shared" si="11"/>
        <v>20</v>
      </c>
      <c r="AK53" s="122"/>
    </row>
    <row r="54" spans="1:38" s="21" customFormat="1" x14ac:dyDescent="0.2">
      <c r="A54" s="125" t="s">
        <v>235</v>
      </c>
      <c r="B54" s="11">
        <v>19.2</v>
      </c>
      <c r="C54" s="11">
        <v>0.2</v>
      </c>
      <c r="D54" s="11">
        <v>31.4</v>
      </c>
      <c r="E54" s="11">
        <v>0.2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9</v>
      </c>
      <c r="N54" s="11">
        <v>22</v>
      </c>
      <c r="O54" s="11">
        <v>0</v>
      </c>
      <c r="P54" s="11">
        <v>0.2</v>
      </c>
      <c r="Q54" s="11">
        <v>0</v>
      </c>
      <c r="R54" s="11">
        <v>0</v>
      </c>
      <c r="S54" s="11">
        <v>0</v>
      </c>
      <c r="T54" s="11">
        <v>18.8</v>
      </c>
      <c r="U54" s="11">
        <v>0.2</v>
      </c>
      <c r="V54" s="11">
        <v>7.8</v>
      </c>
      <c r="W54" s="11">
        <v>3.8</v>
      </c>
      <c r="X54" s="11">
        <v>0</v>
      </c>
      <c r="Y54" s="11">
        <v>0.4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17.399999999999999</v>
      </c>
      <c r="AF54" s="11">
        <v>1.2</v>
      </c>
      <c r="AG54" s="117">
        <f t="shared" si="9"/>
        <v>131.79999999999998</v>
      </c>
      <c r="AH54" s="119">
        <f t="shared" si="10"/>
        <v>31.4</v>
      </c>
      <c r="AI54" s="56">
        <f t="shared" si="11"/>
        <v>17</v>
      </c>
      <c r="AJ54" s="122"/>
      <c r="AK54" s="122"/>
    </row>
    <row r="55" spans="1:38" s="21" customFormat="1" x14ac:dyDescent="0.2">
      <c r="A55" s="125" t="s">
        <v>236</v>
      </c>
      <c r="B55" s="11">
        <v>0</v>
      </c>
      <c r="C55" s="11">
        <v>84.6</v>
      </c>
      <c r="D55" s="11">
        <v>0.4</v>
      </c>
      <c r="E55" s="11">
        <v>0</v>
      </c>
      <c r="F55" s="11">
        <v>3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1.4</v>
      </c>
      <c r="N55" s="11">
        <v>7.4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100</v>
      </c>
      <c r="X55" s="11">
        <v>5</v>
      </c>
      <c r="Y55" s="11">
        <v>0.2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7">
        <f t="shared" si="9"/>
        <v>202</v>
      </c>
      <c r="AH55" s="119">
        <f t="shared" si="10"/>
        <v>100</v>
      </c>
      <c r="AI55" s="56">
        <f t="shared" si="11"/>
        <v>23</v>
      </c>
      <c r="AJ55" s="122"/>
    </row>
    <row r="56" spans="1:38" s="21" customFormat="1" x14ac:dyDescent="0.2">
      <c r="A56" s="125" t="s">
        <v>237</v>
      </c>
      <c r="B56" s="11">
        <v>2.2000000000000002</v>
      </c>
      <c r="C56" s="11">
        <v>162.19999999999999</v>
      </c>
      <c r="D56" s="11">
        <v>0</v>
      </c>
      <c r="E56" s="11">
        <v>4.4000000000000004</v>
      </c>
      <c r="F56" s="11">
        <v>1</v>
      </c>
      <c r="G56" s="11">
        <v>2.4</v>
      </c>
      <c r="H56" s="11">
        <v>0</v>
      </c>
      <c r="I56" s="11">
        <v>0</v>
      </c>
      <c r="J56" s="11">
        <v>0.4</v>
      </c>
      <c r="K56" s="11">
        <v>0.2</v>
      </c>
      <c r="L56" s="11">
        <v>0.4</v>
      </c>
      <c r="M56" s="11">
        <v>1.6</v>
      </c>
      <c r="N56" s="11">
        <v>2.6</v>
      </c>
      <c r="O56" s="11">
        <v>0.6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8.1999999999999993</v>
      </c>
      <c r="AA56" s="11">
        <v>0</v>
      </c>
      <c r="AB56" s="11">
        <v>0</v>
      </c>
      <c r="AC56" s="11">
        <v>0</v>
      </c>
      <c r="AD56" s="11">
        <v>0.8</v>
      </c>
      <c r="AE56" s="11">
        <v>4.4000000000000004</v>
      </c>
      <c r="AF56" s="11">
        <v>9.1999999999999993</v>
      </c>
      <c r="AG56" s="117">
        <f t="shared" si="9"/>
        <v>200.59999999999997</v>
      </c>
      <c r="AH56" s="119">
        <f t="shared" si="10"/>
        <v>162.19999999999999</v>
      </c>
      <c r="AI56" s="56">
        <f t="shared" si="11"/>
        <v>16</v>
      </c>
    </row>
    <row r="57" spans="1:38" s="21" customFormat="1" x14ac:dyDescent="0.2">
      <c r="A57" s="125" t="s">
        <v>6</v>
      </c>
      <c r="B57" s="11">
        <v>0.4</v>
      </c>
      <c r="C57" s="11">
        <v>0</v>
      </c>
      <c r="D57" s="11">
        <v>0</v>
      </c>
      <c r="E57" s="11">
        <v>1.2</v>
      </c>
      <c r="F57" s="11">
        <v>0.2</v>
      </c>
      <c r="G57" s="11">
        <v>0.2</v>
      </c>
      <c r="H57" s="11">
        <v>0</v>
      </c>
      <c r="I57" s="11">
        <v>0.6</v>
      </c>
      <c r="J57" s="11">
        <v>0</v>
      </c>
      <c r="K57" s="11">
        <v>2.2000000000000002</v>
      </c>
      <c r="L57" s="11">
        <v>27.6</v>
      </c>
      <c r="M57" s="11">
        <v>19.600000000000001</v>
      </c>
      <c r="N57" s="11">
        <v>5.2</v>
      </c>
      <c r="O57" s="11">
        <v>3.4</v>
      </c>
      <c r="P57" s="11">
        <v>29.6</v>
      </c>
      <c r="Q57" s="11">
        <v>2.4</v>
      </c>
      <c r="R57" s="11">
        <v>0.4</v>
      </c>
      <c r="S57" s="11">
        <v>1</v>
      </c>
      <c r="T57" s="11">
        <v>0</v>
      </c>
      <c r="U57" s="11">
        <v>0</v>
      </c>
      <c r="V57" s="11">
        <v>0.2</v>
      </c>
      <c r="W57" s="11">
        <v>20.6</v>
      </c>
      <c r="X57" s="11">
        <v>0.2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17.399999999999999</v>
      </c>
      <c r="AF57" s="11">
        <v>0.2</v>
      </c>
      <c r="AG57" s="117">
        <f t="shared" si="9"/>
        <v>132.60000000000002</v>
      </c>
      <c r="AH57" s="119">
        <f t="shared" si="10"/>
        <v>29.6</v>
      </c>
      <c r="AI57" s="56">
        <f t="shared" si="11"/>
        <v>12</v>
      </c>
      <c r="AJ57" s="122"/>
    </row>
    <row r="58" spans="1:38" s="21" customFormat="1" x14ac:dyDescent="0.2">
      <c r="A58" s="125" t="s">
        <v>238</v>
      </c>
      <c r="B58" s="11">
        <v>5.6</v>
      </c>
      <c r="C58" s="11">
        <v>16.8</v>
      </c>
      <c r="D58" s="11">
        <v>3.4</v>
      </c>
      <c r="E58" s="11">
        <v>8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35.200000000000003</v>
      </c>
      <c r="M58" s="11">
        <v>0.4</v>
      </c>
      <c r="N58" s="11">
        <v>25.8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4</v>
      </c>
      <c r="X58" s="11">
        <v>3</v>
      </c>
      <c r="Y58" s="11">
        <v>1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1.4</v>
      </c>
      <c r="AG58" s="117">
        <f t="shared" si="9"/>
        <v>104.60000000000001</v>
      </c>
      <c r="AH58" s="119">
        <f t="shared" si="10"/>
        <v>35.200000000000003</v>
      </c>
      <c r="AI58" s="56">
        <f t="shared" si="11"/>
        <v>20</v>
      </c>
      <c r="AJ58" s="122"/>
    </row>
    <row r="59" spans="1:38" s="21" customFormat="1" x14ac:dyDescent="0.2">
      <c r="A59" s="125" t="s">
        <v>7</v>
      </c>
      <c r="B59" s="11">
        <v>4.4000000000000004</v>
      </c>
      <c r="C59" s="11">
        <v>46.6</v>
      </c>
      <c r="D59" s="11">
        <v>0</v>
      </c>
      <c r="E59" s="11">
        <v>0.6</v>
      </c>
      <c r="F59" s="11">
        <v>0.2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3.4</v>
      </c>
      <c r="M59" s="11">
        <v>0</v>
      </c>
      <c r="N59" s="11">
        <v>0</v>
      </c>
      <c r="O59" s="11">
        <v>0</v>
      </c>
      <c r="P59" s="11">
        <v>28.2</v>
      </c>
      <c r="Q59" s="11">
        <v>0</v>
      </c>
      <c r="R59" s="11">
        <v>0</v>
      </c>
      <c r="S59" s="11">
        <v>0</v>
      </c>
      <c r="T59" s="11">
        <v>0</v>
      </c>
      <c r="U59" s="11">
        <v>11</v>
      </c>
      <c r="V59" s="11">
        <v>2.6</v>
      </c>
      <c r="W59" s="11">
        <v>4.4000000000000004</v>
      </c>
      <c r="X59" s="11">
        <v>0.6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3.6</v>
      </c>
      <c r="AG59" s="117">
        <f t="shared" si="9"/>
        <v>105.6</v>
      </c>
      <c r="AH59" s="119">
        <f t="shared" si="10"/>
        <v>46.6</v>
      </c>
      <c r="AI59" s="56">
        <f t="shared" si="11"/>
        <v>20</v>
      </c>
    </row>
    <row r="60" spans="1:38" s="21" customFormat="1" x14ac:dyDescent="0.2">
      <c r="A60" s="125" t="s">
        <v>239</v>
      </c>
      <c r="B60" s="11">
        <v>0.6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2.2000000000000002</v>
      </c>
      <c r="L60" s="11">
        <v>0</v>
      </c>
      <c r="M60" s="11">
        <v>0</v>
      </c>
      <c r="N60" s="11">
        <v>0</v>
      </c>
      <c r="O60" s="11">
        <v>0</v>
      </c>
      <c r="P60" s="11">
        <v>6.8</v>
      </c>
      <c r="Q60" s="11">
        <v>2</v>
      </c>
      <c r="R60" s="11">
        <v>1.4</v>
      </c>
      <c r="S60" s="11">
        <v>0</v>
      </c>
      <c r="T60" s="11">
        <v>0.8</v>
      </c>
      <c r="U60" s="11">
        <v>0</v>
      </c>
      <c r="V60" s="11">
        <v>0</v>
      </c>
      <c r="W60" s="11">
        <v>7.6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7">
        <f t="shared" si="9"/>
        <v>21.4</v>
      </c>
      <c r="AH60" s="119">
        <f t="shared" si="10"/>
        <v>7.6</v>
      </c>
      <c r="AI60" s="56">
        <f t="shared" si="11"/>
        <v>24</v>
      </c>
    </row>
    <row r="61" spans="1:38" s="21" customFormat="1" x14ac:dyDescent="0.2">
      <c r="A61" s="125" t="s">
        <v>9</v>
      </c>
      <c r="B61" s="11">
        <v>13</v>
      </c>
      <c r="C61" s="11">
        <v>3.8</v>
      </c>
      <c r="D61" s="11">
        <v>0</v>
      </c>
      <c r="E61" s="11">
        <v>9.1999999999999993</v>
      </c>
      <c r="F61" s="11">
        <v>0</v>
      </c>
      <c r="G61" s="11">
        <v>0</v>
      </c>
      <c r="H61" s="11">
        <v>27.8</v>
      </c>
      <c r="I61" s="11">
        <v>0.2</v>
      </c>
      <c r="J61" s="11">
        <v>0</v>
      </c>
      <c r="K61" s="11">
        <v>17.8</v>
      </c>
      <c r="L61" s="11">
        <v>62.6</v>
      </c>
      <c r="M61" s="11">
        <v>16</v>
      </c>
      <c r="N61" s="11">
        <v>0</v>
      </c>
      <c r="O61" s="11">
        <v>4</v>
      </c>
      <c r="P61" s="11">
        <v>0</v>
      </c>
      <c r="Q61" s="11">
        <v>0.8</v>
      </c>
      <c r="R61" s="11">
        <v>0.6</v>
      </c>
      <c r="S61" s="11">
        <v>0</v>
      </c>
      <c r="T61" s="11">
        <v>0</v>
      </c>
      <c r="U61" s="11">
        <v>8.4</v>
      </c>
      <c r="V61" s="11">
        <v>3.6</v>
      </c>
      <c r="W61" s="11">
        <v>18</v>
      </c>
      <c r="X61" s="11">
        <v>12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3.4</v>
      </c>
      <c r="AG61" s="117">
        <f t="shared" si="9"/>
        <v>201.20000000000002</v>
      </c>
      <c r="AH61" s="119">
        <f t="shared" si="10"/>
        <v>62.6</v>
      </c>
      <c r="AI61" s="56">
        <f t="shared" si="11"/>
        <v>15</v>
      </c>
    </row>
    <row r="62" spans="1:38" s="21" customFormat="1" x14ac:dyDescent="0.2">
      <c r="A62" s="125" t="s">
        <v>11</v>
      </c>
      <c r="B62" s="11">
        <v>0.8</v>
      </c>
      <c r="C62" s="11">
        <v>36.799999999999997</v>
      </c>
      <c r="D62" s="11">
        <v>0.2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4.8</v>
      </c>
      <c r="M62" s="11">
        <v>0</v>
      </c>
      <c r="N62" s="11">
        <v>0</v>
      </c>
      <c r="O62" s="11">
        <v>0</v>
      </c>
      <c r="P62" s="11">
        <v>1.4</v>
      </c>
      <c r="Q62" s="11">
        <v>0.2</v>
      </c>
      <c r="R62" s="11">
        <v>0</v>
      </c>
      <c r="S62" s="11">
        <v>0</v>
      </c>
      <c r="T62" s="11">
        <v>0</v>
      </c>
      <c r="U62" s="11">
        <v>6.6</v>
      </c>
      <c r="V62" s="11">
        <v>26.8</v>
      </c>
      <c r="W62" s="11">
        <v>0</v>
      </c>
      <c r="X62" s="11">
        <v>2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1.6</v>
      </c>
      <c r="AF62" s="11">
        <v>2.4</v>
      </c>
      <c r="AG62" s="117">
        <f t="shared" si="9"/>
        <v>83.6</v>
      </c>
      <c r="AH62" s="119">
        <f t="shared" si="10"/>
        <v>36.799999999999997</v>
      </c>
      <c r="AI62" s="56">
        <f t="shared" si="11"/>
        <v>20</v>
      </c>
    </row>
    <row r="63" spans="1:38" s="21" customFormat="1" x14ac:dyDescent="0.2">
      <c r="A63" s="125" t="s">
        <v>240</v>
      </c>
      <c r="B63" s="11">
        <v>3.2</v>
      </c>
      <c r="C63" s="11">
        <v>0.8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25.6</v>
      </c>
      <c r="K63" s="11">
        <v>24</v>
      </c>
      <c r="L63" s="11">
        <v>0</v>
      </c>
      <c r="M63" s="11">
        <v>0</v>
      </c>
      <c r="N63" s="11">
        <v>0</v>
      </c>
      <c r="O63" s="11">
        <v>0.2</v>
      </c>
      <c r="P63" s="11">
        <v>16.399999999999999</v>
      </c>
      <c r="Q63" s="11">
        <v>1.6</v>
      </c>
      <c r="R63" s="11">
        <v>2</v>
      </c>
      <c r="S63" s="11">
        <v>0.8</v>
      </c>
      <c r="T63" s="11">
        <v>0</v>
      </c>
      <c r="U63" s="11">
        <v>11.8</v>
      </c>
      <c r="V63" s="11">
        <v>0</v>
      </c>
      <c r="W63" s="11">
        <v>7.6</v>
      </c>
      <c r="X63" s="11">
        <v>0.2</v>
      </c>
      <c r="Y63" s="11">
        <v>0.2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7">
        <f t="shared" si="9"/>
        <v>94.399999999999991</v>
      </c>
      <c r="AH63" s="119">
        <f t="shared" si="10"/>
        <v>25.6</v>
      </c>
      <c r="AI63" s="56">
        <f t="shared" si="11"/>
        <v>18</v>
      </c>
      <c r="AJ63" s="122"/>
    </row>
    <row r="64" spans="1:38" s="121" customFormat="1" x14ac:dyDescent="0.2">
      <c r="A64" s="125" t="s">
        <v>15</v>
      </c>
      <c r="B64" s="11">
        <v>45.8</v>
      </c>
      <c r="C64" s="11">
        <v>46.8</v>
      </c>
      <c r="D64" s="11">
        <v>7.8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26</v>
      </c>
      <c r="M64" s="11">
        <v>32.200000000000003</v>
      </c>
      <c r="N64" s="11">
        <v>0.2</v>
      </c>
      <c r="O64" s="11">
        <v>0</v>
      </c>
      <c r="P64" s="11">
        <v>1</v>
      </c>
      <c r="Q64" s="11">
        <v>0.2</v>
      </c>
      <c r="R64" s="11">
        <v>0</v>
      </c>
      <c r="S64" s="11">
        <v>0.6</v>
      </c>
      <c r="T64" s="11">
        <v>0</v>
      </c>
      <c r="U64" s="11">
        <v>14.4</v>
      </c>
      <c r="V64" s="11">
        <v>7</v>
      </c>
      <c r="W64" s="11">
        <v>6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2</v>
      </c>
      <c r="AG64" s="117">
        <f t="shared" si="9"/>
        <v>189.99999999999997</v>
      </c>
      <c r="AH64" s="119">
        <f t="shared" si="10"/>
        <v>46.8</v>
      </c>
      <c r="AI64" s="56">
        <f t="shared" si="11"/>
        <v>18</v>
      </c>
      <c r="AL64" s="121" t="s">
        <v>35</v>
      </c>
    </row>
    <row r="65" spans="1:81" s="21" customFormat="1" x14ac:dyDescent="0.2">
      <c r="A65" s="125" t="s">
        <v>241</v>
      </c>
      <c r="B65" s="11">
        <v>27.8</v>
      </c>
      <c r="C65" s="11">
        <v>0.2</v>
      </c>
      <c r="D65" s="11">
        <v>0.2</v>
      </c>
      <c r="E65" s="11">
        <v>0.6</v>
      </c>
      <c r="F65" s="11">
        <v>0</v>
      </c>
      <c r="G65" s="11">
        <v>0</v>
      </c>
      <c r="H65" s="11">
        <v>0</v>
      </c>
      <c r="I65" s="11">
        <v>0.2</v>
      </c>
      <c r="J65" s="11">
        <v>0</v>
      </c>
      <c r="K65" s="11">
        <v>0</v>
      </c>
      <c r="L65" s="11">
        <v>21.4</v>
      </c>
      <c r="M65" s="11">
        <v>2.2000000000000002</v>
      </c>
      <c r="N65" s="11">
        <v>0.4</v>
      </c>
      <c r="O65" s="11">
        <v>0</v>
      </c>
      <c r="P65" s="11">
        <v>4</v>
      </c>
      <c r="Q65" s="11">
        <v>10.8</v>
      </c>
      <c r="R65" s="11">
        <v>0</v>
      </c>
      <c r="S65" s="11">
        <v>0</v>
      </c>
      <c r="T65" s="11">
        <v>0</v>
      </c>
      <c r="U65" s="11">
        <v>0</v>
      </c>
      <c r="V65" s="11">
        <v>0.2</v>
      </c>
      <c r="W65" s="11">
        <v>17.2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1.4</v>
      </c>
      <c r="AF65" s="11">
        <v>0.4</v>
      </c>
      <c r="AG65" s="117">
        <f t="shared" si="9"/>
        <v>87.000000000000014</v>
      </c>
      <c r="AH65" s="119">
        <f t="shared" si="10"/>
        <v>27.8</v>
      </c>
      <c r="AI65" s="56">
        <f t="shared" si="11"/>
        <v>17</v>
      </c>
      <c r="AL65" s="122" t="s">
        <v>35</v>
      </c>
    </row>
    <row r="66" spans="1:81" s="21" customFormat="1" x14ac:dyDescent="0.2">
      <c r="A66" s="125" t="s">
        <v>242</v>
      </c>
      <c r="B66" s="11">
        <v>12.6</v>
      </c>
      <c r="C66" s="11">
        <v>0</v>
      </c>
      <c r="D66" s="11">
        <v>0</v>
      </c>
      <c r="E66" s="11">
        <v>0.8</v>
      </c>
      <c r="F66" s="11">
        <v>0</v>
      </c>
      <c r="G66" s="11">
        <v>0</v>
      </c>
      <c r="H66" s="11">
        <v>0</v>
      </c>
      <c r="I66" s="11">
        <v>0</v>
      </c>
      <c r="J66" s="11">
        <v>0.2</v>
      </c>
      <c r="K66" s="11">
        <v>0</v>
      </c>
      <c r="L66" s="11">
        <v>7</v>
      </c>
      <c r="M66" s="11">
        <v>2.8</v>
      </c>
      <c r="N66" s="11">
        <v>10</v>
      </c>
      <c r="O66" s="11">
        <v>0</v>
      </c>
      <c r="P66" s="11">
        <v>0.2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20</v>
      </c>
      <c r="W66" s="11">
        <v>10.6</v>
      </c>
      <c r="X66" s="11">
        <v>0</v>
      </c>
      <c r="Y66" s="11">
        <v>0.8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10.4</v>
      </c>
      <c r="AF66" s="11">
        <v>4.4000000000000004</v>
      </c>
      <c r="AG66" s="117">
        <f t="shared" si="9"/>
        <v>79.800000000000011</v>
      </c>
      <c r="AH66" s="119">
        <f t="shared" si="10"/>
        <v>20</v>
      </c>
      <c r="AI66" s="56">
        <f t="shared" si="11"/>
        <v>19</v>
      </c>
      <c r="AK66" s="122" t="s">
        <v>35</v>
      </c>
    </row>
    <row r="67" spans="1:81" s="21" customFormat="1" x14ac:dyDescent="0.2">
      <c r="A67" s="125" t="s">
        <v>18</v>
      </c>
      <c r="B67" s="11">
        <v>6.8</v>
      </c>
      <c r="C67" s="11">
        <v>0.8</v>
      </c>
      <c r="D67" s="11">
        <v>0.4</v>
      </c>
      <c r="E67" s="11">
        <v>31.6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3.4</v>
      </c>
      <c r="N67" s="11">
        <v>0</v>
      </c>
      <c r="O67" s="11">
        <v>0</v>
      </c>
      <c r="P67" s="11">
        <v>7.6</v>
      </c>
      <c r="Q67" s="11">
        <v>0.4</v>
      </c>
      <c r="R67" s="11">
        <v>0</v>
      </c>
      <c r="S67" s="11">
        <v>0</v>
      </c>
      <c r="T67" s="11">
        <v>0</v>
      </c>
      <c r="U67" s="11">
        <v>0</v>
      </c>
      <c r="V67" s="11">
        <v>17.399999999999999</v>
      </c>
      <c r="W67" s="11">
        <v>53</v>
      </c>
      <c r="X67" s="11">
        <v>0.4</v>
      </c>
      <c r="Y67" s="11">
        <v>2.8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7">
        <f t="shared" si="9"/>
        <v>124.60000000000001</v>
      </c>
      <c r="AH67" s="119">
        <f t="shared" si="10"/>
        <v>53</v>
      </c>
      <c r="AI67" s="56">
        <f t="shared" si="11"/>
        <v>20</v>
      </c>
      <c r="AK67" s="122"/>
    </row>
    <row r="68" spans="1:81" s="21" customFormat="1" x14ac:dyDescent="0.2">
      <c r="A68" s="125" t="s">
        <v>243</v>
      </c>
      <c r="B68" s="11" t="s">
        <v>197</v>
      </c>
      <c r="C68" s="11" t="s">
        <v>197</v>
      </c>
      <c r="D68" s="11" t="s">
        <v>197</v>
      </c>
      <c r="E68" s="11" t="s">
        <v>197</v>
      </c>
      <c r="F68" s="11" t="s">
        <v>197</v>
      </c>
      <c r="G68" s="11" t="s">
        <v>197</v>
      </c>
      <c r="H68" s="11" t="s">
        <v>197</v>
      </c>
      <c r="I68" s="11" t="s">
        <v>197</v>
      </c>
      <c r="J68" s="11" t="s">
        <v>197</v>
      </c>
      <c r="K68" s="11" t="s">
        <v>197</v>
      </c>
      <c r="L68" s="11" t="s">
        <v>197</v>
      </c>
      <c r="M68" s="11" t="s">
        <v>197</v>
      </c>
      <c r="N68" s="11" t="s">
        <v>197</v>
      </c>
      <c r="O68" s="11" t="s">
        <v>197</v>
      </c>
      <c r="P68" s="11" t="s">
        <v>197</v>
      </c>
      <c r="Q68" s="11" t="s">
        <v>197</v>
      </c>
      <c r="R68" s="11" t="s">
        <v>197</v>
      </c>
      <c r="S68" s="11" t="s">
        <v>197</v>
      </c>
      <c r="T68" s="11" t="s">
        <v>197</v>
      </c>
      <c r="U68" s="11" t="s">
        <v>197</v>
      </c>
      <c r="V68" s="11" t="s">
        <v>197</v>
      </c>
      <c r="W68" s="11" t="s">
        <v>197</v>
      </c>
      <c r="X68" s="11" t="s">
        <v>197</v>
      </c>
      <c r="Y68" s="11" t="s">
        <v>197</v>
      </c>
      <c r="Z68" s="11" t="s">
        <v>197</v>
      </c>
      <c r="AA68" s="11" t="s">
        <v>197</v>
      </c>
      <c r="AB68" s="11" t="s">
        <v>197</v>
      </c>
      <c r="AC68" s="11" t="s">
        <v>197</v>
      </c>
      <c r="AD68" s="11" t="s">
        <v>197</v>
      </c>
      <c r="AE68" s="11" t="s">
        <v>197</v>
      </c>
      <c r="AF68" s="11" t="s">
        <v>197</v>
      </c>
      <c r="AG68" s="11" t="s">
        <v>197</v>
      </c>
      <c r="AH68" s="11" t="s">
        <v>197</v>
      </c>
      <c r="AI68" s="11" t="s">
        <v>197</v>
      </c>
      <c r="AK68" s="122"/>
    </row>
    <row r="69" spans="1:81" s="21" customFormat="1" x14ac:dyDescent="0.2">
      <c r="A69" s="125" t="s">
        <v>244</v>
      </c>
      <c r="B69" s="11">
        <v>15.2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16.8</v>
      </c>
      <c r="L69" s="11">
        <v>0</v>
      </c>
      <c r="M69" s="11">
        <v>0.4</v>
      </c>
      <c r="N69" s="11">
        <v>6</v>
      </c>
      <c r="O69" s="11">
        <v>0.2</v>
      </c>
      <c r="P69" s="11">
        <v>0</v>
      </c>
      <c r="Q69" s="11">
        <v>0</v>
      </c>
      <c r="R69" s="11">
        <v>0</v>
      </c>
      <c r="S69" s="11">
        <v>0</v>
      </c>
      <c r="T69" s="11">
        <v>31.8</v>
      </c>
      <c r="U69" s="11">
        <v>12</v>
      </c>
      <c r="V69" s="11">
        <v>28.4</v>
      </c>
      <c r="W69" s="11">
        <v>0</v>
      </c>
      <c r="X69" s="11">
        <v>9.4</v>
      </c>
      <c r="Y69" s="11">
        <v>3.4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4.8</v>
      </c>
      <c r="AF69" s="11">
        <v>0.2</v>
      </c>
      <c r="AG69" s="117">
        <f t="shared" si="9"/>
        <v>128.60000000000002</v>
      </c>
      <c r="AH69" s="119">
        <f t="shared" si="10"/>
        <v>31.8</v>
      </c>
      <c r="AI69" s="56">
        <f t="shared" si="11"/>
        <v>19</v>
      </c>
      <c r="AK69" s="122"/>
    </row>
    <row r="70" spans="1:81" x14ac:dyDescent="0.2">
      <c r="A70" s="126" t="s">
        <v>245</v>
      </c>
      <c r="B70" s="11">
        <v>56.1</v>
      </c>
      <c r="C70" s="11">
        <v>20.2</v>
      </c>
      <c r="D70" s="11">
        <v>0.1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0.1</v>
      </c>
      <c r="K70" s="11">
        <v>0.9</v>
      </c>
      <c r="L70" s="11">
        <v>7.8</v>
      </c>
      <c r="M70" s="11">
        <v>0</v>
      </c>
      <c r="N70" s="11">
        <v>0.5</v>
      </c>
      <c r="O70" s="11">
        <v>0.1</v>
      </c>
      <c r="P70" s="11">
        <v>26.9</v>
      </c>
      <c r="Q70" s="11">
        <v>0</v>
      </c>
      <c r="R70" s="11">
        <v>0.6</v>
      </c>
      <c r="S70" s="11">
        <v>0</v>
      </c>
      <c r="T70" s="11">
        <v>0</v>
      </c>
      <c r="U70" s="11">
        <v>7.4</v>
      </c>
      <c r="V70" s="11">
        <v>5.5</v>
      </c>
      <c r="W70" s="11">
        <v>10.7</v>
      </c>
      <c r="X70" s="11">
        <v>0.7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14.8</v>
      </c>
      <c r="AG70" s="117">
        <f t="shared" si="9"/>
        <v>152.39999999999998</v>
      </c>
      <c r="AH70" s="119">
        <f t="shared" si="10"/>
        <v>56.1</v>
      </c>
      <c r="AI70" s="56">
        <f t="shared" si="11"/>
        <v>16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</row>
    <row r="71" spans="1:81" x14ac:dyDescent="0.2">
      <c r="A71" s="126" t="s">
        <v>246</v>
      </c>
      <c r="B71" s="11">
        <v>20.7</v>
      </c>
      <c r="C71" s="11">
        <v>18.600000000000001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1.5</v>
      </c>
      <c r="Q71" s="11">
        <v>0</v>
      </c>
      <c r="R71" s="11">
        <v>9.5</v>
      </c>
      <c r="S71" s="11">
        <v>0</v>
      </c>
      <c r="T71" s="11">
        <v>0</v>
      </c>
      <c r="U71" s="11">
        <v>1.6</v>
      </c>
      <c r="V71" s="11">
        <v>0.6</v>
      </c>
      <c r="W71" s="11">
        <v>7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1.3</v>
      </c>
      <c r="AF71" s="11">
        <v>6.1</v>
      </c>
      <c r="AG71" s="117">
        <f t="shared" si="9"/>
        <v>66.899999999999991</v>
      </c>
      <c r="AH71" s="119">
        <f t="shared" si="10"/>
        <v>20.7</v>
      </c>
      <c r="AI71" s="56">
        <f t="shared" si="11"/>
        <v>22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</row>
    <row r="72" spans="1:81" x14ac:dyDescent="0.2">
      <c r="A72" s="126" t="s">
        <v>247</v>
      </c>
      <c r="B72" s="11">
        <v>38.9</v>
      </c>
      <c r="C72" s="11">
        <v>4.0999999999999996</v>
      </c>
      <c r="D72" s="11">
        <v>0</v>
      </c>
      <c r="E72" s="11">
        <v>11.7</v>
      </c>
      <c r="F72" s="11">
        <v>0</v>
      </c>
      <c r="G72" s="11">
        <v>0</v>
      </c>
      <c r="H72" s="11">
        <v>4.8</v>
      </c>
      <c r="I72" s="11">
        <v>0</v>
      </c>
      <c r="J72" s="11">
        <v>18.899999999999999</v>
      </c>
      <c r="K72" s="11">
        <v>0.2</v>
      </c>
      <c r="L72" s="11">
        <v>26.8</v>
      </c>
      <c r="M72" s="11">
        <v>15.2</v>
      </c>
      <c r="N72" s="11">
        <v>0.3</v>
      </c>
      <c r="O72" s="11">
        <v>4.3</v>
      </c>
      <c r="P72" s="11">
        <v>0.5</v>
      </c>
      <c r="Q72" s="11">
        <v>0</v>
      </c>
      <c r="R72" s="11">
        <v>0</v>
      </c>
      <c r="S72" s="11">
        <v>0</v>
      </c>
      <c r="T72" s="11">
        <v>0.1</v>
      </c>
      <c r="U72" s="11">
        <v>18.600000000000001</v>
      </c>
      <c r="V72" s="11">
        <v>0.4</v>
      </c>
      <c r="W72" s="11">
        <v>7.3</v>
      </c>
      <c r="X72" s="11">
        <v>5.7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0.2</v>
      </c>
      <c r="AG72" s="117">
        <f t="shared" si="9"/>
        <v>158</v>
      </c>
      <c r="AH72" s="119">
        <f t="shared" si="10"/>
        <v>38.9</v>
      </c>
      <c r="AI72" s="56">
        <f t="shared" si="11"/>
        <v>14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</row>
    <row r="73" spans="1:81" x14ac:dyDescent="0.2">
      <c r="A73" s="123" t="s">
        <v>248</v>
      </c>
      <c r="B73" s="11">
        <v>3</v>
      </c>
      <c r="C73" s="11">
        <v>19.899999999999999</v>
      </c>
      <c r="D73" s="11">
        <v>0.1</v>
      </c>
      <c r="E73" s="11">
        <v>1</v>
      </c>
      <c r="F73" s="11">
        <v>0</v>
      </c>
      <c r="G73" s="11">
        <v>0</v>
      </c>
      <c r="H73" s="11">
        <v>51.5</v>
      </c>
      <c r="I73" s="11">
        <v>0.3</v>
      </c>
      <c r="J73" s="11">
        <v>0</v>
      </c>
      <c r="K73" s="11">
        <v>0</v>
      </c>
      <c r="L73" s="11">
        <v>2.8</v>
      </c>
      <c r="M73" s="11">
        <v>6.2</v>
      </c>
      <c r="N73" s="11">
        <v>0.1</v>
      </c>
      <c r="O73" s="11">
        <v>1.7</v>
      </c>
      <c r="P73" s="11">
        <v>5.8</v>
      </c>
      <c r="Q73" s="11">
        <v>0</v>
      </c>
      <c r="R73" s="11">
        <v>7.2</v>
      </c>
      <c r="S73" s="11">
        <v>0</v>
      </c>
      <c r="T73" s="11">
        <v>0</v>
      </c>
      <c r="U73" s="11">
        <v>13.8</v>
      </c>
      <c r="V73" s="11">
        <v>10.5</v>
      </c>
      <c r="W73" s="11">
        <v>0.1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21.1</v>
      </c>
      <c r="AG73" s="117">
        <f t="shared" si="9"/>
        <v>145.1</v>
      </c>
      <c r="AH73" s="119">
        <f t="shared" si="10"/>
        <v>51.5</v>
      </c>
      <c r="AI73" s="56">
        <f t="shared" si="11"/>
        <v>15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</row>
    <row r="74" spans="1:81" s="5" customFormat="1" ht="17.100000000000001" customHeight="1" x14ac:dyDescent="0.2">
      <c r="A74" s="49" t="s">
        <v>24</v>
      </c>
      <c r="B74" s="113">
        <f>MAX(B5:B73)</f>
        <v>56.1</v>
      </c>
      <c r="C74" s="113">
        <f t="shared" ref="C74:AF74" si="12">MAX(C5:C73)</f>
        <v>162.19999999999999</v>
      </c>
      <c r="D74" s="113">
        <f t="shared" si="12"/>
        <v>31.4</v>
      </c>
      <c r="E74" s="113">
        <f t="shared" si="12"/>
        <v>36.4</v>
      </c>
      <c r="F74" s="113">
        <f t="shared" si="12"/>
        <v>21</v>
      </c>
      <c r="G74" s="113">
        <f t="shared" si="12"/>
        <v>17</v>
      </c>
      <c r="H74" s="113">
        <f t="shared" si="12"/>
        <v>51.5</v>
      </c>
      <c r="I74" s="113">
        <f t="shared" si="12"/>
        <v>20.6</v>
      </c>
      <c r="J74" s="113">
        <f t="shared" si="12"/>
        <v>26</v>
      </c>
      <c r="K74" s="113">
        <f t="shared" si="12"/>
        <v>53</v>
      </c>
      <c r="L74" s="113">
        <f t="shared" si="12"/>
        <v>62.6</v>
      </c>
      <c r="M74" s="113">
        <f t="shared" si="12"/>
        <v>85</v>
      </c>
      <c r="N74" s="113">
        <f t="shared" si="12"/>
        <v>29.6</v>
      </c>
      <c r="O74" s="113">
        <f t="shared" si="12"/>
        <v>32</v>
      </c>
      <c r="P74" s="113">
        <f t="shared" si="12"/>
        <v>68.399999999999991</v>
      </c>
      <c r="Q74" s="113">
        <f t="shared" si="12"/>
        <v>36</v>
      </c>
      <c r="R74" s="113">
        <f t="shared" si="12"/>
        <v>22.8</v>
      </c>
      <c r="S74" s="113">
        <f t="shared" si="12"/>
        <v>7.4</v>
      </c>
      <c r="T74" s="113">
        <f t="shared" si="12"/>
        <v>31.8</v>
      </c>
      <c r="U74" s="113">
        <f t="shared" si="12"/>
        <v>32.799999999999997</v>
      </c>
      <c r="V74" s="113">
        <f t="shared" si="12"/>
        <v>44.20000000000001</v>
      </c>
      <c r="W74" s="113">
        <f t="shared" si="12"/>
        <v>100</v>
      </c>
      <c r="X74" s="113">
        <f t="shared" si="12"/>
        <v>25.6</v>
      </c>
      <c r="Y74" s="113">
        <f t="shared" si="12"/>
        <v>45.600000000000009</v>
      </c>
      <c r="Z74" s="113">
        <f t="shared" si="12"/>
        <v>8.1999999999999993</v>
      </c>
      <c r="AA74" s="113">
        <f t="shared" si="12"/>
        <v>0</v>
      </c>
      <c r="AB74" s="113">
        <f t="shared" si="12"/>
        <v>26</v>
      </c>
      <c r="AC74" s="113">
        <f t="shared" si="12"/>
        <v>24.2</v>
      </c>
      <c r="AD74" s="113">
        <f t="shared" si="12"/>
        <v>6.8</v>
      </c>
      <c r="AE74" s="113">
        <f t="shared" si="12"/>
        <v>23.2</v>
      </c>
      <c r="AF74" s="113">
        <f t="shared" si="12"/>
        <v>36.20000000000001</v>
      </c>
      <c r="AG74" s="120">
        <f>MAX(AG5:AG73)</f>
        <v>266.2</v>
      </c>
      <c r="AH74" s="116">
        <f>MAX(AH5:AH73)</f>
        <v>162.19999999999999</v>
      </c>
      <c r="AI74" s="109"/>
    </row>
    <row r="75" spans="1:81" x14ac:dyDescent="0.2">
      <c r="A75" s="107" t="s">
        <v>229</v>
      </c>
      <c r="B75" s="39"/>
      <c r="C75" s="39"/>
      <c r="D75" s="39"/>
      <c r="E75" s="39"/>
      <c r="F75" s="39"/>
      <c r="G75" s="39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45"/>
      <c r="AE75" s="50"/>
      <c r="AF75" s="50"/>
      <c r="AG75" s="43"/>
      <c r="AH75" s="46"/>
      <c r="AI75" s="44"/>
    </row>
    <row r="76" spans="1:81" x14ac:dyDescent="0.2">
      <c r="A76" s="108" t="s">
        <v>230</v>
      </c>
      <c r="B76" s="40"/>
      <c r="C76" s="40"/>
      <c r="D76" s="40"/>
      <c r="E76" s="40"/>
      <c r="F76" s="40"/>
      <c r="G76" s="40"/>
      <c r="H76" s="40"/>
      <c r="I76" s="40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9"/>
      <c r="U76" s="99"/>
      <c r="V76" s="99"/>
      <c r="W76" s="99"/>
      <c r="X76" s="99"/>
      <c r="Y76" s="97"/>
      <c r="Z76" s="97"/>
      <c r="AA76" s="97"/>
      <c r="AB76" s="97"/>
      <c r="AC76" s="97"/>
      <c r="AD76" s="97"/>
      <c r="AE76" s="97"/>
      <c r="AF76" s="97"/>
      <c r="AG76" s="43"/>
      <c r="AH76" s="97"/>
      <c r="AI76" s="44"/>
    </row>
    <row r="77" spans="1:81" x14ac:dyDescent="0.2">
      <c r="A77" s="106" t="s">
        <v>227</v>
      </c>
      <c r="B77" s="97"/>
      <c r="C77" s="142" t="s">
        <v>251</v>
      </c>
      <c r="D77" s="142"/>
      <c r="E77" s="142"/>
      <c r="F77" s="142"/>
      <c r="G77" s="142"/>
      <c r="H77" s="142"/>
      <c r="I77" s="142"/>
      <c r="J77" s="98"/>
      <c r="K77" s="98"/>
      <c r="L77" s="98"/>
      <c r="M77" s="98"/>
      <c r="N77" s="98"/>
      <c r="O77" s="98"/>
      <c r="P77" s="98"/>
      <c r="Q77" s="97"/>
      <c r="R77" s="97"/>
      <c r="S77" s="97"/>
      <c r="T77" s="100"/>
      <c r="U77" s="100"/>
      <c r="V77" s="100"/>
      <c r="W77" s="100"/>
      <c r="X77" s="100"/>
      <c r="Y77" s="97"/>
      <c r="Z77" s="97"/>
      <c r="AA77" s="97"/>
      <c r="AB77" s="97"/>
      <c r="AC77" s="97"/>
      <c r="AD77" s="45"/>
      <c r="AE77" s="45"/>
      <c r="AF77" s="45"/>
      <c r="AG77" s="43"/>
      <c r="AH77" s="97"/>
      <c r="AI77" s="42"/>
    </row>
    <row r="78" spans="1:81" x14ac:dyDescent="0.2">
      <c r="A78" s="106" t="s">
        <v>228</v>
      </c>
      <c r="B78" s="39"/>
      <c r="C78" s="142" t="s">
        <v>252</v>
      </c>
      <c r="D78" s="142"/>
      <c r="E78" s="142"/>
      <c r="F78" s="142"/>
      <c r="G78" s="142"/>
      <c r="H78" s="142"/>
      <c r="I78" s="142"/>
      <c r="J78" s="39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45"/>
      <c r="AE78" s="45"/>
      <c r="AF78" s="45"/>
      <c r="AG78" s="43"/>
      <c r="AH78" s="98"/>
      <c r="AI78" s="42"/>
    </row>
    <row r="79" spans="1:81" x14ac:dyDescent="0.2">
      <c r="A79" s="41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45"/>
      <c r="AF79" s="45"/>
      <c r="AG79" s="43"/>
      <c r="AH79" s="46"/>
      <c r="AI79" s="54"/>
    </row>
    <row r="80" spans="1:81" x14ac:dyDescent="0.2">
      <c r="A80" s="41"/>
      <c r="B80" s="97"/>
      <c r="C80" s="97"/>
      <c r="D80" s="97"/>
      <c r="E80" s="97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46"/>
      <c r="AF80" s="46"/>
      <c r="AG80" s="43"/>
      <c r="AH80" s="46"/>
      <c r="AI80" s="54"/>
      <c r="AK80" t="s">
        <v>35</v>
      </c>
    </row>
    <row r="81" spans="1:36" ht="13.5" thickBot="1" x14ac:dyDescent="0.25">
      <c r="A81" s="129"/>
      <c r="B81" s="52"/>
      <c r="C81" s="52"/>
      <c r="D81" s="52"/>
      <c r="E81" s="52"/>
      <c r="F81" s="52"/>
      <c r="G81" s="52" t="s">
        <v>35</v>
      </c>
      <c r="H81" s="52"/>
      <c r="I81" s="52"/>
      <c r="J81" s="52"/>
      <c r="K81" s="52"/>
      <c r="L81" s="52" t="s">
        <v>35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3"/>
      <c r="AH81" s="55"/>
      <c r="AI81" s="47" t="s">
        <v>35</v>
      </c>
    </row>
    <row r="84" spans="1:36" x14ac:dyDescent="0.2">
      <c r="G84" s="2" t="s">
        <v>35</v>
      </c>
    </row>
    <row r="85" spans="1:36" x14ac:dyDescent="0.2">
      <c r="B85" s="131"/>
      <c r="Q85" s="2" t="s">
        <v>35</v>
      </c>
      <c r="T85" s="2" t="s">
        <v>35</v>
      </c>
      <c r="V85" s="2" t="s">
        <v>35</v>
      </c>
      <c r="X85" s="2" t="s">
        <v>35</v>
      </c>
      <c r="Z85" s="2" t="s">
        <v>35</v>
      </c>
      <c r="AJ85" t="s">
        <v>35</v>
      </c>
    </row>
    <row r="86" spans="1:36" x14ac:dyDescent="0.2">
      <c r="B86" s="131"/>
      <c r="J86" s="2" t="s">
        <v>35</v>
      </c>
      <c r="M86" s="2" t="s">
        <v>35</v>
      </c>
      <c r="P86" s="2" t="s">
        <v>35</v>
      </c>
      <c r="Q86" s="2" t="s">
        <v>35</v>
      </c>
      <c r="R86" s="2" t="s">
        <v>35</v>
      </c>
      <c r="S86" s="2" t="s">
        <v>35</v>
      </c>
      <c r="T86" s="2" t="s">
        <v>35</v>
      </c>
      <c r="W86" s="2" t="s">
        <v>35</v>
      </c>
      <c r="X86" s="2" t="s">
        <v>35</v>
      </c>
      <c r="Z86" s="2" t="s">
        <v>35</v>
      </c>
      <c r="AB86" s="2" t="s">
        <v>35</v>
      </c>
    </row>
    <row r="87" spans="1:36" x14ac:dyDescent="0.2">
      <c r="Q87" s="2" t="s">
        <v>35</v>
      </c>
      <c r="S87" s="2" t="s">
        <v>35</v>
      </c>
      <c r="V87" s="2" t="s">
        <v>35</v>
      </c>
      <c r="W87" s="2" t="s">
        <v>35</v>
      </c>
      <c r="AB87" s="2" t="s">
        <v>35</v>
      </c>
      <c r="AC87" s="2" t="s">
        <v>35</v>
      </c>
      <c r="AG87" s="7" t="s">
        <v>35</v>
      </c>
      <c r="AH87" s="1" t="s">
        <v>35</v>
      </c>
    </row>
    <row r="88" spans="1:36" x14ac:dyDescent="0.2">
      <c r="J88" s="2" t="s">
        <v>35</v>
      </c>
      <c r="O88" s="2" t="s">
        <v>200</v>
      </c>
      <c r="P88" s="2" t="s">
        <v>35</v>
      </c>
      <c r="S88" s="2" t="s">
        <v>35</v>
      </c>
      <c r="T88" s="2" t="s">
        <v>35</v>
      </c>
      <c r="U88" s="2" t="s">
        <v>35</v>
      </c>
      <c r="V88" s="2" t="s">
        <v>35</v>
      </c>
      <c r="Z88" s="2" t="s">
        <v>35</v>
      </c>
      <c r="AI88" s="10" t="s">
        <v>35</v>
      </c>
    </row>
    <row r="89" spans="1:36" x14ac:dyDescent="0.2">
      <c r="K89" s="2" t="s">
        <v>35</v>
      </c>
      <c r="L89" s="2" t="s">
        <v>35</v>
      </c>
      <c r="M89" s="2" t="s">
        <v>35</v>
      </c>
      <c r="P89" s="2" t="s">
        <v>35</v>
      </c>
      <c r="Q89" s="2" t="s">
        <v>35</v>
      </c>
      <c r="S89" s="2" t="s">
        <v>35</v>
      </c>
      <c r="W89" s="2" t="s">
        <v>35</v>
      </c>
      <c r="Z89" s="2" t="s">
        <v>35</v>
      </c>
      <c r="AB89" s="2" t="s">
        <v>35</v>
      </c>
    </row>
    <row r="90" spans="1:36" x14ac:dyDescent="0.2">
      <c r="H90" s="2" t="s">
        <v>35</v>
      </c>
      <c r="S90" s="2" t="s">
        <v>35</v>
      </c>
      <c r="W90" s="2" t="s">
        <v>35</v>
      </c>
    </row>
    <row r="91" spans="1:36" x14ac:dyDescent="0.2">
      <c r="Q91" s="2" t="s">
        <v>35</v>
      </c>
      <c r="R91" s="2" t="s">
        <v>35</v>
      </c>
      <c r="AE91" s="2" t="s">
        <v>35</v>
      </c>
    </row>
    <row r="92" spans="1:36" x14ac:dyDescent="0.2">
      <c r="S92" s="2" t="s">
        <v>35</v>
      </c>
      <c r="X92" s="2" t="s">
        <v>35</v>
      </c>
      <c r="AC92" s="2" t="s">
        <v>35</v>
      </c>
      <c r="AI92" s="10" t="s">
        <v>35</v>
      </c>
      <c r="AJ92" s="12" t="s">
        <v>35</v>
      </c>
    </row>
    <row r="93" spans="1:36" x14ac:dyDescent="0.2">
      <c r="Y93" s="2" t="s">
        <v>35</v>
      </c>
    </row>
    <row r="97" spans="19:19" x14ac:dyDescent="0.2">
      <c r="S97" s="2" t="s">
        <v>35</v>
      </c>
    </row>
  </sheetData>
  <sortState ref="A5:AI49">
    <sortCondition ref="A5:A49"/>
  </sortState>
  <mergeCells count="37">
    <mergeCell ref="C77:I77"/>
    <mergeCell ref="C78:I78"/>
    <mergeCell ref="Q3:Q4"/>
    <mergeCell ref="I3:I4"/>
    <mergeCell ref="H3:H4"/>
    <mergeCell ref="P3:P4"/>
    <mergeCell ref="K3:K4"/>
    <mergeCell ref="L3:L4"/>
    <mergeCell ref="O3:O4"/>
    <mergeCell ref="AF3:AF4"/>
    <mergeCell ref="S3:S4"/>
    <mergeCell ref="R3:R4"/>
    <mergeCell ref="V3:V4"/>
    <mergeCell ref="X3:X4"/>
    <mergeCell ref="AB3:AB4"/>
    <mergeCell ref="AC3:AC4"/>
    <mergeCell ref="AD3:AD4"/>
    <mergeCell ref="Y3:Y4"/>
    <mergeCell ref="Z3:Z4"/>
    <mergeCell ref="U3:U4"/>
    <mergeCell ref="T3:T4"/>
    <mergeCell ref="A1:AI1"/>
    <mergeCell ref="B2:AI2"/>
    <mergeCell ref="AI3:AI4"/>
    <mergeCell ref="A2:A4"/>
    <mergeCell ref="B3:B4"/>
    <mergeCell ref="C3:C4"/>
    <mergeCell ref="D3:D4"/>
    <mergeCell ref="W3:W4"/>
    <mergeCell ref="E3:E4"/>
    <mergeCell ref="F3:F4"/>
    <mergeCell ref="G3:G4"/>
    <mergeCell ref="J3:J4"/>
    <mergeCell ref="M3:M4"/>
    <mergeCell ref="N3:N4"/>
    <mergeCell ref="AA3:AA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X28 AG4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view="pageLayout" zoomScaleNormal="100" workbookViewId="0">
      <selection activeCell="A44" sqref="A44:H44"/>
    </sheetView>
  </sheetViews>
  <sheetFormatPr defaultRowHeight="12.75" x14ac:dyDescent="0.2"/>
  <cols>
    <col min="1" max="1" width="30.28515625" customWidth="1"/>
    <col min="2" max="2" width="11.5703125" style="36" bestFit="1" customWidth="1"/>
    <col min="3" max="3" width="10.28515625" style="37" bestFit="1" customWidth="1"/>
    <col min="4" max="4" width="12.140625" style="36" bestFit="1" customWidth="1"/>
    <col min="5" max="5" width="13.85546875" style="36" bestFit="1" customWidth="1"/>
    <col min="6" max="6" width="8.140625" style="36" bestFit="1" customWidth="1"/>
    <col min="7" max="7" width="11.28515625" bestFit="1" customWidth="1"/>
    <col min="8" max="8" width="10.42578125" bestFit="1" customWidth="1"/>
    <col min="9" max="9" width="94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" customFormat="1" ht="42.75" customHeight="1" x14ac:dyDescent="0.2">
      <c r="A1" s="13" t="s">
        <v>192</v>
      </c>
      <c r="B1" s="13" t="s">
        <v>36</v>
      </c>
      <c r="C1" s="13" t="s">
        <v>37</v>
      </c>
      <c r="D1" s="13" t="s">
        <v>214</v>
      </c>
      <c r="E1" s="13" t="s">
        <v>215</v>
      </c>
      <c r="F1" s="13" t="s">
        <v>38</v>
      </c>
      <c r="G1" s="13" t="s">
        <v>39</v>
      </c>
      <c r="H1" s="13" t="s">
        <v>84</v>
      </c>
      <c r="I1" s="13" t="s">
        <v>40</v>
      </c>
      <c r="J1" s="104"/>
      <c r="K1" s="104"/>
      <c r="L1" s="104"/>
      <c r="M1" s="104"/>
    </row>
    <row r="2" spans="1:13" s="19" customFormat="1" x14ac:dyDescent="0.2">
      <c r="A2" s="15" t="s">
        <v>155</v>
      </c>
      <c r="B2" s="15" t="s">
        <v>41</v>
      </c>
      <c r="C2" s="16" t="s">
        <v>42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43</v>
      </c>
      <c r="J2" s="14"/>
      <c r="K2" s="14"/>
      <c r="L2" s="14"/>
      <c r="M2" s="14"/>
    </row>
    <row r="3" spans="1:13" ht="12.75" customHeight="1" x14ac:dyDescent="0.2">
      <c r="A3" s="15" t="s">
        <v>156</v>
      </c>
      <c r="B3" s="15" t="s">
        <v>41</v>
      </c>
      <c r="C3" s="16" t="s">
        <v>44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45</v>
      </c>
      <c r="J3" s="21"/>
      <c r="K3" s="21"/>
      <c r="L3" s="21"/>
      <c r="M3" s="21"/>
    </row>
    <row r="4" spans="1:13" x14ac:dyDescent="0.2">
      <c r="A4" s="15" t="s">
        <v>211</v>
      </c>
      <c r="B4" s="15" t="s">
        <v>41</v>
      </c>
      <c r="C4" s="16" t="s">
        <v>218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46</v>
      </c>
      <c r="J4" s="21"/>
      <c r="K4" s="21"/>
      <c r="L4" s="21"/>
      <c r="M4" s="21"/>
    </row>
    <row r="5" spans="1:13" ht="14.25" customHeight="1" x14ac:dyDescent="0.2">
      <c r="A5" s="15" t="s">
        <v>212</v>
      </c>
      <c r="B5" s="15" t="s">
        <v>217</v>
      </c>
      <c r="C5" s="16" t="s">
        <v>86</v>
      </c>
      <c r="D5" s="57">
        <v>-11148083</v>
      </c>
      <c r="E5" s="58">
        <v>-53763736</v>
      </c>
      <c r="F5" s="22">
        <v>347</v>
      </c>
      <c r="G5" s="20">
        <v>43199</v>
      </c>
      <c r="H5" s="18">
        <v>1</v>
      </c>
      <c r="I5" s="16" t="s">
        <v>87</v>
      </c>
      <c r="J5" s="21"/>
      <c r="K5" s="21"/>
      <c r="L5" s="21"/>
      <c r="M5" s="21"/>
    </row>
    <row r="6" spans="1:13" ht="14.25" customHeight="1" x14ac:dyDescent="0.2">
      <c r="A6" s="15" t="s">
        <v>213</v>
      </c>
      <c r="B6" s="15" t="s">
        <v>217</v>
      </c>
      <c r="C6" s="16" t="s">
        <v>88</v>
      </c>
      <c r="D6" s="58">
        <v>-22955028</v>
      </c>
      <c r="E6" s="58">
        <v>-55626001</v>
      </c>
      <c r="F6" s="22">
        <v>605</v>
      </c>
      <c r="G6" s="20">
        <v>43203</v>
      </c>
      <c r="H6" s="18">
        <v>1</v>
      </c>
      <c r="I6" s="16" t="s">
        <v>89</v>
      </c>
      <c r="J6" s="21"/>
      <c r="K6" s="21"/>
      <c r="L6" s="21"/>
      <c r="M6" s="21"/>
    </row>
    <row r="7" spans="1:13" s="24" customFormat="1" x14ac:dyDescent="0.2">
      <c r="A7" s="15" t="s">
        <v>157</v>
      </c>
      <c r="B7" s="15" t="s">
        <v>41</v>
      </c>
      <c r="C7" s="16" t="s">
        <v>47</v>
      </c>
      <c r="D7" s="22">
        <v>-22.1008</v>
      </c>
      <c r="E7" s="22">
        <v>-56.54</v>
      </c>
      <c r="F7" s="22">
        <v>208</v>
      </c>
      <c r="G7" s="20">
        <v>40764</v>
      </c>
      <c r="H7" s="18">
        <v>0</v>
      </c>
      <c r="I7" s="23" t="s">
        <v>48</v>
      </c>
      <c r="J7" s="21"/>
      <c r="K7" s="21"/>
      <c r="L7" s="21"/>
      <c r="M7" s="21"/>
    </row>
    <row r="8" spans="1:13" s="24" customFormat="1" x14ac:dyDescent="0.2">
      <c r="A8" s="15" t="s">
        <v>158</v>
      </c>
      <c r="B8" s="15" t="s">
        <v>41</v>
      </c>
      <c r="C8" s="16" t="s">
        <v>50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90</v>
      </c>
      <c r="J8" s="21"/>
      <c r="K8" s="21"/>
      <c r="L8" s="21"/>
      <c r="M8" s="21"/>
    </row>
    <row r="9" spans="1:13" s="24" customFormat="1" x14ac:dyDescent="0.2">
      <c r="A9" s="15" t="s">
        <v>159</v>
      </c>
      <c r="B9" s="15" t="s">
        <v>217</v>
      </c>
      <c r="C9" s="16" t="s">
        <v>92</v>
      </c>
      <c r="D9" s="58">
        <v>-19945539</v>
      </c>
      <c r="E9" s="58">
        <v>-54368533</v>
      </c>
      <c r="F9" s="22">
        <v>624</v>
      </c>
      <c r="G9" s="20">
        <v>43129</v>
      </c>
      <c r="H9" s="18">
        <v>1</v>
      </c>
      <c r="I9" s="23" t="s">
        <v>93</v>
      </c>
      <c r="J9" s="21"/>
      <c r="K9" s="21"/>
      <c r="L9" s="21"/>
      <c r="M9" s="21"/>
    </row>
    <row r="10" spans="1:13" s="24" customFormat="1" x14ac:dyDescent="0.2">
      <c r="A10" s="15" t="s">
        <v>160</v>
      </c>
      <c r="B10" s="15" t="s">
        <v>217</v>
      </c>
      <c r="C10" s="16" t="s">
        <v>95</v>
      </c>
      <c r="D10" s="58">
        <v>-21246756</v>
      </c>
      <c r="E10" s="58">
        <v>-564560442</v>
      </c>
      <c r="F10" s="22">
        <v>329</v>
      </c>
      <c r="G10" s="20" t="s">
        <v>96</v>
      </c>
      <c r="H10" s="18">
        <v>1</v>
      </c>
      <c r="I10" s="23" t="s">
        <v>97</v>
      </c>
      <c r="J10" s="21"/>
      <c r="K10" s="21"/>
      <c r="L10" s="21"/>
      <c r="M10" s="21"/>
    </row>
    <row r="11" spans="1:13" s="24" customFormat="1" x14ac:dyDescent="0.2">
      <c r="A11" s="15" t="s">
        <v>161</v>
      </c>
      <c r="B11" s="15" t="s">
        <v>217</v>
      </c>
      <c r="C11" s="16" t="s">
        <v>99</v>
      </c>
      <c r="D11" s="58">
        <v>-21298278</v>
      </c>
      <c r="E11" s="58">
        <v>-52068917</v>
      </c>
      <c r="F11" s="22">
        <v>345</v>
      </c>
      <c r="G11" s="20">
        <v>43196</v>
      </c>
      <c r="H11" s="18">
        <v>0</v>
      </c>
      <c r="I11" s="23" t="s">
        <v>100</v>
      </c>
      <c r="J11" s="21"/>
      <c r="K11" s="21"/>
      <c r="L11" s="21"/>
      <c r="M11" s="21"/>
    </row>
    <row r="12" spans="1:13" s="24" customFormat="1" x14ac:dyDescent="0.2">
      <c r="A12" s="15" t="s">
        <v>162</v>
      </c>
      <c r="B12" s="15" t="s">
        <v>217</v>
      </c>
      <c r="C12" s="16" t="s">
        <v>102</v>
      </c>
      <c r="D12" s="58">
        <v>-22657056</v>
      </c>
      <c r="E12" s="58">
        <v>-54819306</v>
      </c>
      <c r="F12" s="22">
        <v>456</v>
      </c>
      <c r="G12" s="20">
        <v>43165</v>
      </c>
      <c r="H12" s="18">
        <v>1</v>
      </c>
      <c r="I12" s="23" t="s">
        <v>103</v>
      </c>
      <c r="J12" s="21"/>
      <c r="K12" s="21"/>
      <c r="L12" s="21"/>
      <c r="M12" s="21"/>
    </row>
    <row r="13" spans="1:13" s="67" customFormat="1" ht="15" x14ac:dyDescent="0.25">
      <c r="A13" s="59" t="s">
        <v>163</v>
      </c>
      <c r="B13" s="15" t="s">
        <v>217</v>
      </c>
      <c r="C13" s="60" t="s">
        <v>104</v>
      </c>
      <c r="D13" s="61">
        <v>-19587528</v>
      </c>
      <c r="E13" s="61">
        <v>-54030083</v>
      </c>
      <c r="F13" s="62">
        <v>540</v>
      </c>
      <c r="G13" s="63">
        <v>43206</v>
      </c>
      <c r="H13" s="64">
        <v>1</v>
      </c>
      <c r="I13" s="65" t="s">
        <v>105</v>
      </c>
      <c r="J13" s="66"/>
      <c r="K13" s="66"/>
      <c r="L13" s="66"/>
      <c r="M13" s="66"/>
    </row>
    <row r="14" spans="1:13" x14ac:dyDescent="0.2">
      <c r="A14" s="15" t="s">
        <v>164</v>
      </c>
      <c r="B14" s="15" t="s">
        <v>41</v>
      </c>
      <c r="C14" s="16" t="s">
        <v>106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51</v>
      </c>
      <c r="J14" s="21"/>
      <c r="K14" s="21"/>
      <c r="L14" s="21"/>
      <c r="M14" s="21"/>
    </row>
    <row r="15" spans="1:13" x14ac:dyDescent="0.2">
      <c r="A15" s="15" t="s">
        <v>165</v>
      </c>
      <c r="B15" s="15" t="s">
        <v>41</v>
      </c>
      <c r="C15" s="16" t="s">
        <v>107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52</v>
      </c>
      <c r="J15" s="21"/>
      <c r="K15" s="21"/>
      <c r="L15" s="21" t="s">
        <v>35</v>
      </c>
      <c r="M15" s="21"/>
    </row>
    <row r="16" spans="1:13" x14ac:dyDescent="0.2">
      <c r="A16" s="15" t="s">
        <v>166</v>
      </c>
      <c r="B16" s="15" t="s">
        <v>41</v>
      </c>
      <c r="C16" s="16" t="s">
        <v>219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82</v>
      </c>
      <c r="J16" s="21"/>
      <c r="K16" s="21"/>
      <c r="L16" s="21"/>
      <c r="M16" s="21"/>
    </row>
    <row r="17" spans="1:13" ht="13.5" customHeight="1" x14ac:dyDescent="0.2">
      <c r="A17" s="15" t="s">
        <v>167</v>
      </c>
      <c r="B17" s="15" t="s">
        <v>41</v>
      </c>
      <c r="C17" s="16" t="s">
        <v>108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53</v>
      </c>
      <c r="J17" s="21"/>
      <c r="K17" s="21"/>
      <c r="L17" s="21"/>
      <c r="M17" s="21"/>
    </row>
    <row r="18" spans="1:13" ht="13.5" customHeight="1" x14ac:dyDescent="0.2">
      <c r="A18" s="15" t="s">
        <v>168</v>
      </c>
      <c r="B18" s="15" t="s">
        <v>41</v>
      </c>
      <c r="C18" s="16" t="s">
        <v>109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54</v>
      </c>
      <c r="J18" s="21"/>
      <c r="K18" s="21"/>
      <c r="L18" s="21" t="s">
        <v>35</v>
      </c>
      <c r="M18" s="21"/>
    </row>
    <row r="19" spans="1:13" x14ac:dyDescent="0.2">
      <c r="A19" s="15" t="s">
        <v>169</v>
      </c>
      <c r="B19" s="15" t="s">
        <v>41</v>
      </c>
      <c r="C19" s="16" t="s">
        <v>110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55</v>
      </c>
      <c r="J19" s="21"/>
      <c r="K19" s="21"/>
      <c r="L19" s="21" t="s">
        <v>35</v>
      </c>
      <c r="M19" s="21"/>
    </row>
    <row r="20" spans="1:13" x14ac:dyDescent="0.2">
      <c r="A20" s="15" t="s">
        <v>170</v>
      </c>
      <c r="B20" s="15" t="s">
        <v>41</v>
      </c>
      <c r="C20" s="16" t="s">
        <v>111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56</v>
      </c>
      <c r="J20" s="21"/>
      <c r="K20" s="21"/>
      <c r="L20" s="21"/>
      <c r="M20" s="21"/>
    </row>
    <row r="21" spans="1:13" x14ac:dyDescent="0.2">
      <c r="A21" s="15" t="s">
        <v>171</v>
      </c>
      <c r="B21" s="15" t="s">
        <v>217</v>
      </c>
      <c r="C21" s="16" t="s">
        <v>112</v>
      </c>
      <c r="D21" s="58">
        <v>-22308694</v>
      </c>
      <c r="E21" s="68">
        <v>-54325833</v>
      </c>
      <c r="F21" s="22">
        <v>340</v>
      </c>
      <c r="G21" s="20">
        <v>43159</v>
      </c>
      <c r="H21" s="18">
        <v>1</v>
      </c>
      <c r="I21" s="16" t="s">
        <v>113</v>
      </c>
      <c r="J21" s="21"/>
      <c r="K21" s="21"/>
      <c r="L21" s="21"/>
      <c r="M21" s="21" t="s">
        <v>35</v>
      </c>
    </row>
    <row r="22" spans="1:13" x14ac:dyDescent="0.2">
      <c r="A22" s="15" t="s">
        <v>172</v>
      </c>
      <c r="B22" s="15" t="s">
        <v>217</v>
      </c>
      <c r="C22" s="16" t="s">
        <v>114</v>
      </c>
      <c r="D22" s="58">
        <v>-23644881</v>
      </c>
      <c r="E22" s="68">
        <v>-54570289</v>
      </c>
      <c r="F22" s="22">
        <v>319</v>
      </c>
      <c r="G22" s="20">
        <v>43204</v>
      </c>
      <c r="H22" s="18">
        <v>1</v>
      </c>
      <c r="I22" s="16" t="s">
        <v>115</v>
      </c>
      <c r="J22" s="21"/>
      <c r="K22" s="21"/>
      <c r="L22" s="21"/>
      <c r="M22" s="21"/>
    </row>
    <row r="23" spans="1:13" x14ac:dyDescent="0.2">
      <c r="A23" s="15" t="s">
        <v>173</v>
      </c>
      <c r="B23" s="15" t="s">
        <v>217</v>
      </c>
      <c r="C23" s="16" t="s">
        <v>116</v>
      </c>
      <c r="D23" s="58">
        <v>-22092833</v>
      </c>
      <c r="E23" s="68">
        <v>-54798833</v>
      </c>
      <c r="F23" s="22">
        <v>360</v>
      </c>
      <c r="G23" s="20">
        <v>43157</v>
      </c>
      <c r="H23" s="18">
        <v>1</v>
      </c>
      <c r="I23" s="16" t="s">
        <v>117</v>
      </c>
      <c r="J23" s="21"/>
      <c r="K23" s="21"/>
      <c r="L23" s="21"/>
      <c r="M23" s="21"/>
    </row>
    <row r="24" spans="1:13" x14ac:dyDescent="0.2">
      <c r="A24" s="15" t="s">
        <v>174</v>
      </c>
      <c r="B24" s="15" t="s">
        <v>41</v>
      </c>
      <c r="C24" s="16" t="s">
        <v>57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58</v>
      </c>
      <c r="J24" s="21"/>
      <c r="K24" s="21"/>
      <c r="L24" s="21" t="s">
        <v>35</v>
      </c>
      <c r="M24" s="21" t="s">
        <v>35</v>
      </c>
    </row>
    <row r="25" spans="1:13" x14ac:dyDescent="0.2">
      <c r="A25" s="15" t="s">
        <v>175</v>
      </c>
      <c r="B25" s="15" t="s">
        <v>41</v>
      </c>
      <c r="C25" s="16" t="s">
        <v>59</v>
      </c>
      <c r="D25" s="22">
        <v>-22.3</v>
      </c>
      <c r="E25" s="22">
        <v>-53.816600000000001</v>
      </c>
      <c r="F25" s="22">
        <v>373</v>
      </c>
      <c r="G25" s="20">
        <v>37662</v>
      </c>
      <c r="H25" s="18">
        <v>1</v>
      </c>
      <c r="I25" s="16" t="s">
        <v>60</v>
      </c>
      <c r="J25" s="21"/>
      <c r="K25" s="21"/>
      <c r="L25" s="21" t="s">
        <v>35</v>
      </c>
      <c r="M25" s="21"/>
    </row>
    <row r="26" spans="1:13" s="24" customFormat="1" x14ac:dyDescent="0.2">
      <c r="A26" s="15" t="s">
        <v>176</v>
      </c>
      <c r="B26" s="15" t="s">
        <v>41</v>
      </c>
      <c r="C26" s="16" t="s">
        <v>61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62</v>
      </c>
      <c r="J26" s="21"/>
      <c r="K26" s="21"/>
      <c r="L26" s="21"/>
      <c r="M26" s="21"/>
    </row>
    <row r="27" spans="1:13" x14ac:dyDescent="0.2">
      <c r="A27" s="15" t="s">
        <v>177</v>
      </c>
      <c r="B27" s="15" t="s">
        <v>41</v>
      </c>
      <c r="C27" s="16" t="s">
        <v>63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64</v>
      </c>
      <c r="J27" s="21"/>
      <c r="K27" s="21"/>
      <c r="L27" s="21"/>
      <c r="M27" s="21"/>
    </row>
    <row r="28" spans="1:13" x14ac:dyDescent="0.2">
      <c r="A28" s="15" t="s">
        <v>178</v>
      </c>
      <c r="B28" s="15" t="s">
        <v>217</v>
      </c>
      <c r="C28" s="16" t="s">
        <v>118</v>
      </c>
      <c r="D28" s="58">
        <v>-22575389</v>
      </c>
      <c r="E28" s="58">
        <v>-55160833</v>
      </c>
      <c r="F28" s="18">
        <v>499</v>
      </c>
      <c r="G28" s="20">
        <v>43166</v>
      </c>
      <c r="H28" s="18">
        <v>1</v>
      </c>
      <c r="I28" s="16" t="s">
        <v>119</v>
      </c>
      <c r="J28" s="21"/>
      <c r="K28" s="21"/>
      <c r="L28" s="21"/>
      <c r="M28" s="21"/>
    </row>
    <row r="29" spans="1:13" ht="12.75" customHeight="1" x14ac:dyDescent="0.2">
      <c r="A29" s="15" t="s">
        <v>179</v>
      </c>
      <c r="B29" s="15" t="s">
        <v>41</v>
      </c>
      <c r="C29" s="16" t="s">
        <v>120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65</v>
      </c>
      <c r="J29" s="21"/>
      <c r="K29" s="21"/>
      <c r="L29" s="21"/>
      <c r="M29" s="21"/>
    </row>
    <row r="30" spans="1:13" ht="12.75" customHeight="1" x14ac:dyDescent="0.2">
      <c r="A30" s="15" t="s">
        <v>180</v>
      </c>
      <c r="B30" s="15" t="s">
        <v>217</v>
      </c>
      <c r="C30" s="16" t="s">
        <v>121</v>
      </c>
      <c r="D30" s="58">
        <v>-21450972</v>
      </c>
      <c r="E30" s="58">
        <v>-54341972</v>
      </c>
      <c r="F30" s="22">
        <v>500</v>
      </c>
      <c r="G30" s="20">
        <v>43153</v>
      </c>
      <c r="H30" s="18">
        <v>1</v>
      </c>
      <c r="I30" s="16" t="s">
        <v>122</v>
      </c>
      <c r="J30" s="21"/>
      <c r="K30" s="21"/>
      <c r="L30" s="21"/>
      <c r="M30" s="21"/>
    </row>
    <row r="31" spans="1:13" ht="12.75" customHeight="1" x14ac:dyDescent="0.2">
      <c r="A31" s="15" t="s">
        <v>181</v>
      </c>
      <c r="B31" s="15" t="s">
        <v>217</v>
      </c>
      <c r="C31" s="16" t="s">
        <v>124</v>
      </c>
      <c r="D31" s="58">
        <v>-22078528</v>
      </c>
      <c r="E31" s="58">
        <v>-53465889</v>
      </c>
      <c r="F31" s="22">
        <v>372</v>
      </c>
      <c r="G31" s="20">
        <v>43199</v>
      </c>
      <c r="H31" s="18">
        <v>1</v>
      </c>
      <c r="I31" s="16" t="s">
        <v>125</v>
      </c>
      <c r="J31" s="21"/>
      <c r="K31" s="21"/>
      <c r="L31" s="21"/>
      <c r="M31" s="21"/>
    </row>
    <row r="32" spans="1:13" s="24" customFormat="1" x14ac:dyDescent="0.2">
      <c r="A32" s="15" t="s">
        <v>182</v>
      </c>
      <c r="B32" s="15" t="s">
        <v>41</v>
      </c>
      <c r="C32" s="16" t="s">
        <v>126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66</v>
      </c>
      <c r="J32" s="21"/>
      <c r="K32" s="21"/>
      <c r="L32" s="21"/>
      <c r="M32" s="21" t="s">
        <v>35</v>
      </c>
    </row>
    <row r="33" spans="1:13" x14ac:dyDescent="0.2">
      <c r="A33" s="15" t="s">
        <v>183</v>
      </c>
      <c r="B33" s="15" t="s">
        <v>41</v>
      </c>
      <c r="C33" s="16" t="s">
        <v>127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67</v>
      </c>
      <c r="J33" s="21"/>
      <c r="K33" s="21"/>
      <c r="L33" s="21"/>
      <c r="M33" s="21"/>
    </row>
    <row r="34" spans="1:13" s="24" customFormat="1" x14ac:dyDescent="0.2">
      <c r="A34" s="15" t="s">
        <v>222</v>
      </c>
      <c r="B34" s="15" t="s">
        <v>41</v>
      </c>
      <c r="C34" s="16" t="s">
        <v>128</v>
      </c>
      <c r="D34" s="22">
        <v>-19.414300000000001</v>
      </c>
      <c r="E34" s="22">
        <v>-51.1053</v>
      </c>
      <c r="F34" s="22">
        <v>424</v>
      </c>
      <c r="G34" s="20" t="s">
        <v>68</v>
      </c>
      <c r="H34" s="18">
        <v>1</v>
      </c>
      <c r="I34" s="16" t="s">
        <v>69</v>
      </c>
      <c r="J34" s="21"/>
      <c r="K34" s="21"/>
      <c r="L34" s="21"/>
      <c r="M34" s="21"/>
    </row>
    <row r="35" spans="1:13" s="24" customFormat="1" x14ac:dyDescent="0.2">
      <c r="A35" s="15" t="s">
        <v>223</v>
      </c>
      <c r="B35" s="15" t="s">
        <v>217</v>
      </c>
      <c r="C35" s="16" t="s">
        <v>129</v>
      </c>
      <c r="D35" s="58">
        <v>-18072711</v>
      </c>
      <c r="E35" s="58">
        <v>-54548811</v>
      </c>
      <c r="F35" s="22">
        <v>251</v>
      </c>
      <c r="G35" s="20">
        <v>43133</v>
      </c>
      <c r="H35" s="18">
        <v>1</v>
      </c>
      <c r="I35" s="16" t="s">
        <v>130</v>
      </c>
      <c r="J35" s="21"/>
      <c r="K35" s="21"/>
      <c r="L35" s="21"/>
      <c r="M35" s="21" t="s">
        <v>35</v>
      </c>
    </row>
    <row r="36" spans="1:13" x14ac:dyDescent="0.2">
      <c r="A36" s="15" t="s">
        <v>224</v>
      </c>
      <c r="B36" s="15" t="s">
        <v>41</v>
      </c>
      <c r="C36" s="16" t="s">
        <v>131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70</v>
      </c>
      <c r="J36" s="21"/>
      <c r="K36" s="21"/>
      <c r="L36" s="21"/>
      <c r="M36" s="21"/>
    </row>
    <row r="37" spans="1:13" x14ac:dyDescent="0.2">
      <c r="A37" s="15" t="s">
        <v>225</v>
      </c>
      <c r="B37" s="15" t="s">
        <v>41</v>
      </c>
      <c r="C37" s="16" t="s">
        <v>132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71</v>
      </c>
      <c r="J37" s="21"/>
      <c r="K37" s="21"/>
      <c r="L37" s="21"/>
      <c r="M37" s="21"/>
    </row>
    <row r="38" spans="1:13" s="24" customFormat="1" x14ac:dyDescent="0.2">
      <c r="A38" s="15" t="s">
        <v>226</v>
      </c>
      <c r="B38" s="15" t="s">
        <v>41</v>
      </c>
      <c r="C38" s="16" t="s">
        <v>133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83</v>
      </c>
      <c r="J38" s="21"/>
      <c r="K38" s="21"/>
      <c r="L38" s="21"/>
      <c r="M38" s="21"/>
    </row>
    <row r="39" spans="1:13" s="24" customFormat="1" x14ac:dyDescent="0.2">
      <c r="A39" s="15" t="s">
        <v>184</v>
      </c>
      <c r="B39" s="15" t="s">
        <v>217</v>
      </c>
      <c r="C39" s="16" t="s">
        <v>134</v>
      </c>
      <c r="D39" s="58">
        <v>-20466094</v>
      </c>
      <c r="E39" s="58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185</v>
      </c>
      <c r="B40" s="15" t="s">
        <v>41</v>
      </c>
      <c r="C40" s="16" t="s">
        <v>135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72</v>
      </c>
      <c r="J40" s="21"/>
      <c r="K40" s="21"/>
      <c r="L40" s="21"/>
      <c r="M40" s="21" t="s">
        <v>35</v>
      </c>
    </row>
    <row r="41" spans="1:13" s="29" customFormat="1" ht="15" customHeight="1" x14ac:dyDescent="0.2">
      <c r="A41" s="26" t="s">
        <v>186</v>
      </c>
      <c r="B41" s="15" t="s">
        <v>217</v>
      </c>
      <c r="C41" s="16" t="s">
        <v>137</v>
      </c>
      <c r="D41" s="69">
        <v>-21305889</v>
      </c>
      <c r="E41" s="69">
        <v>-52820375</v>
      </c>
      <c r="F41" s="27">
        <v>383</v>
      </c>
      <c r="G41" s="17">
        <v>43209</v>
      </c>
      <c r="H41" s="16">
        <v>1</v>
      </c>
      <c r="I41" s="26" t="s">
        <v>138</v>
      </c>
      <c r="J41" s="28"/>
      <c r="K41" s="28"/>
      <c r="L41" s="28"/>
      <c r="M41" s="28"/>
    </row>
    <row r="42" spans="1:13" s="29" customFormat="1" ht="15" customHeight="1" x14ac:dyDescent="0.2">
      <c r="A42" s="26" t="s">
        <v>187</v>
      </c>
      <c r="B42" s="26" t="s">
        <v>41</v>
      </c>
      <c r="C42" s="16" t="s">
        <v>139</v>
      </c>
      <c r="D42" s="69">
        <v>-20981633</v>
      </c>
      <c r="E42" s="27">
        <v>-54.971899999999998</v>
      </c>
      <c r="F42" s="27">
        <v>464</v>
      </c>
      <c r="G42" s="17" t="s">
        <v>73</v>
      </c>
      <c r="H42" s="16">
        <v>1</v>
      </c>
      <c r="I42" s="26" t="s">
        <v>74</v>
      </c>
      <c r="J42" s="28"/>
      <c r="K42" s="28"/>
      <c r="L42" s="28"/>
      <c r="M42" s="28"/>
    </row>
    <row r="43" spans="1:13" s="24" customFormat="1" x14ac:dyDescent="0.2">
      <c r="A43" s="15" t="s">
        <v>188</v>
      </c>
      <c r="B43" s="15" t="s">
        <v>41</v>
      </c>
      <c r="C43" s="16" t="s">
        <v>140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75</v>
      </c>
      <c r="J43" s="21"/>
      <c r="K43" s="21"/>
      <c r="L43" s="21"/>
      <c r="M43" s="21"/>
    </row>
    <row r="44" spans="1:13" s="24" customFormat="1" x14ac:dyDescent="0.2">
      <c r="A44" s="15" t="s">
        <v>189</v>
      </c>
      <c r="B44" s="15" t="s">
        <v>217</v>
      </c>
      <c r="C44" s="16" t="s">
        <v>142</v>
      </c>
      <c r="D44" s="58">
        <v>-20351444</v>
      </c>
      <c r="E44" s="58">
        <v>-51430222</v>
      </c>
      <c r="F44" s="18">
        <v>374</v>
      </c>
      <c r="G44" s="20">
        <v>43196</v>
      </c>
      <c r="H44" s="18">
        <v>0</v>
      </c>
      <c r="I44" s="16" t="s">
        <v>143</v>
      </c>
      <c r="J44" s="21"/>
      <c r="K44" s="21"/>
      <c r="L44" s="21"/>
      <c r="M44" s="21"/>
    </row>
    <row r="45" spans="1:13" s="31" customFormat="1" x14ac:dyDescent="0.2">
      <c r="A45" s="26" t="s">
        <v>190</v>
      </c>
      <c r="B45" s="26" t="s">
        <v>41</v>
      </c>
      <c r="C45" s="16" t="s">
        <v>144</v>
      </c>
      <c r="D45" s="16">
        <v>-17.634699999999999</v>
      </c>
      <c r="E45" s="16">
        <v>-54.760100000000001</v>
      </c>
      <c r="F45" s="16">
        <v>486</v>
      </c>
      <c r="G45" s="17" t="s">
        <v>76</v>
      </c>
      <c r="H45" s="16">
        <v>1</v>
      </c>
      <c r="I45" s="18" t="s">
        <v>77</v>
      </c>
      <c r="J45" s="30"/>
      <c r="K45" s="30"/>
      <c r="L45" s="30"/>
      <c r="M45" s="30"/>
    </row>
    <row r="46" spans="1:13" x14ac:dyDescent="0.2">
      <c r="A46" s="15" t="s">
        <v>191</v>
      </c>
      <c r="B46" s="15" t="s">
        <v>41</v>
      </c>
      <c r="C46" s="16" t="s">
        <v>145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78</v>
      </c>
      <c r="J46" s="21"/>
      <c r="K46" s="21"/>
      <c r="L46" s="21"/>
      <c r="M46" s="21"/>
    </row>
    <row r="47" spans="1:13" ht="18" customHeight="1" x14ac:dyDescent="0.2">
      <c r="A47" s="174" t="s">
        <v>79</v>
      </c>
      <c r="B47" s="174"/>
      <c r="C47" s="174"/>
      <c r="D47" s="174"/>
      <c r="E47" s="174"/>
      <c r="F47" s="174"/>
      <c r="G47" s="175"/>
      <c r="H47" s="105">
        <f>SUM(H2:H46)</f>
        <v>42</v>
      </c>
      <c r="I47" s="21"/>
      <c r="J47" s="21"/>
      <c r="K47" s="21"/>
      <c r="L47" s="21"/>
      <c r="M47" s="21"/>
    </row>
    <row r="48" spans="1:13" x14ac:dyDescent="0.2">
      <c r="A48" s="21" t="s">
        <v>80</v>
      </c>
      <c r="B48" s="32"/>
      <c r="C48" s="32"/>
      <c r="D48" s="32"/>
      <c r="E48" s="32"/>
      <c r="F48" s="32"/>
      <c r="G48" s="21"/>
      <c r="H48" s="33"/>
      <c r="I48" s="21"/>
      <c r="J48" s="21"/>
      <c r="K48" s="21"/>
      <c r="L48" s="21"/>
      <c r="M48" s="21"/>
    </row>
    <row r="49" spans="1:15" x14ac:dyDescent="0.2">
      <c r="A49" s="34" t="s">
        <v>81</v>
      </c>
      <c r="B49" s="35"/>
      <c r="C49" s="35"/>
      <c r="D49" s="35"/>
      <c r="E49" s="35"/>
      <c r="F49" s="35"/>
      <c r="G49" s="21"/>
      <c r="H49" s="21"/>
      <c r="I49" s="21"/>
      <c r="J49" s="21"/>
      <c r="K49" s="21"/>
      <c r="L49" s="21"/>
      <c r="M49" s="21"/>
    </row>
    <row r="50" spans="1:15" x14ac:dyDescent="0.2">
      <c r="A50" s="21" t="s">
        <v>216</v>
      </c>
      <c r="B50" s="35"/>
      <c r="C50" s="35"/>
      <c r="D50" s="35"/>
      <c r="E50" s="35"/>
      <c r="F50" s="35"/>
      <c r="G50" s="21"/>
      <c r="H50" s="21"/>
      <c r="I50" s="21"/>
      <c r="J50" s="21"/>
      <c r="K50" s="21"/>
      <c r="L50" s="21"/>
      <c r="M50" s="21"/>
    </row>
    <row r="51" spans="1:15" x14ac:dyDescent="0.2">
      <c r="A51" s="21" t="s">
        <v>220</v>
      </c>
      <c r="B51" s="35"/>
      <c r="C51" s="35"/>
      <c r="D51" s="35"/>
      <c r="E51" s="35"/>
      <c r="F51" s="35"/>
      <c r="G51" s="21"/>
      <c r="H51" s="21"/>
      <c r="I51" s="21"/>
      <c r="J51" s="21"/>
      <c r="K51" s="21"/>
      <c r="L51" s="21"/>
      <c r="M51" s="21"/>
    </row>
    <row r="52" spans="1:15" x14ac:dyDescent="0.2">
      <c r="A52" s="21" t="s">
        <v>221</v>
      </c>
      <c r="B52" s="35"/>
      <c r="C52" s="35"/>
      <c r="D52" s="35"/>
      <c r="E52" s="35"/>
      <c r="F52" s="35"/>
      <c r="G52" s="21"/>
      <c r="H52" s="21"/>
      <c r="I52" s="21"/>
      <c r="J52" s="21"/>
      <c r="K52" s="21"/>
      <c r="L52" s="21"/>
      <c r="M52" s="21"/>
    </row>
    <row r="53" spans="1:15" x14ac:dyDescent="0.2">
      <c r="A53" s="21"/>
      <c r="B53" s="35"/>
      <c r="C53" s="35"/>
      <c r="D53" s="35"/>
      <c r="E53" s="35"/>
      <c r="F53" s="35"/>
      <c r="G53" s="21"/>
      <c r="H53" s="21"/>
      <c r="I53" s="21"/>
      <c r="J53" s="21"/>
      <c r="K53" s="21"/>
      <c r="L53" s="21"/>
      <c r="M53" s="21"/>
    </row>
    <row r="54" spans="1:15" x14ac:dyDescent="0.2">
      <c r="A54" s="21"/>
      <c r="B54" s="35"/>
      <c r="C54" s="35"/>
      <c r="D54" s="35"/>
      <c r="E54" s="35"/>
      <c r="F54" s="35"/>
      <c r="G54" s="21"/>
      <c r="H54" s="21"/>
      <c r="I54" s="21"/>
      <c r="J54" s="21"/>
      <c r="K54" s="21"/>
      <c r="L54" s="21"/>
      <c r="M54" s="21"/>
    </row>
    <row r="55" spans="1:15" x14ac:dyDescent="0.2">
      <c r="A55" s="21"/>
      <c r="B55" s="35"/>
      <c r="C55" s="35"/>
      <c r="D55" s="35"/>
      <c r="E55" s="35"/>
      <c r="F55" s="35"/>
      <c r="G55" s="21"/>
      <c r="H55" s="21"/>
      <c r="I55" s="21"/>
      <c r="J55" s="21"/>
      <c r="K55" s="21"/>
      <c r="L55" s="21"/>
      <c r="M55" s="21"/>
    </row>
    <row r="56" spans="1:15" x14ac:dyDescent="0.2">
      <c r="A56" s="21"/>
      <c r="B56" s="35"/>
      <c r="C56" s="35"/>
      <c r="D56" s="35"/>
      <c r="E56" s="35"/>
      <c r="F56" s="35"/>
      <c r="G56" s="21"/>
      <c r="H56" s="21"/>
      <c r="I56" s="21"/>
      <c r="J56" s="21"/>
      <c r="K56" s="21"/>
      <c r="L56" s="21"/>
      <c r="M56" s="21"/>
    </row>
    <row r="57" spans="1:15" x14ac:dyDescent="0.2">
      <c r="A57" s="21"/>
      <c r="B57" s="35"/>
      <c r="C57" s="35"/>
      <c r="D57" s="35"/>
      <c r="E57" s="35"/>
      <c r="F57" s="35"/>
      <c r="G57" s="21"/>
      <c r="H57" s="21"/>
      <c r="I57" s="21"/>
      <c r="J57" s="21"/>
      <c r="K57" s="21"/>
      <c r="L57" s="21"/>
      <c r="M57" s="21"/>
    </row>
    <row r="58" spans="1:15" x14ac:dyDescent="0.2">
      <c r="A58" s="21"/>
      <c r="B58" s="35"/>
      <c r="C58" s="35"/>
      <c r="D58" s="35"/>
      <c r="E58" s="35"/>
      <c r="F58" s="35"/>
      <c r="G58" s="21"/>
      <c r="H58" s="21"/>
      <c r="I58" s="21"/>
      <c r="J58" s="21"/>
      <c r="K58" s="21"/>
      <c r="L58" s="21"/>
      <c r="M58" s="21"/>
    </row>
    <row r="59" spans="1:15" x14ac:dyDescent="0.2">
      <c r="A59" s="21"/>
      <c r="B59" s="35"/>
      <c r="C59" s="35"/>
      <c r="D59" s="35"/>
      <c r="E59" s="35"/>
      <c r="F59" s="35" t="s">
        <v>35</v>
      </c>
      <c r="G59" s="21"/>
      <c r="H59" s="21"/>
      <c r="I59" s="21"/>
      <c r="J59" s="21"/>
      <c r="K59" s="21"/>
      <c r="L59" s="21"/>
      <c r="M59" s="21"/>
    </row>
    <row r="60" spans="1:15" x14ac:dyDescent="0.2">
      <c r="A60" s="21"/>
      <c r="B60" s="35"/>
      <c r="C60" s="35"/>
      <c r="D60" s="35"/>
      <c r="E60" s="35"/>
      <c r="F60" s="35"/>
      <c r="G60" s="21"/>
      <c r="H60" s="21"/>
      <c r="I60" s="21"/>
      <c r="J60" s="21"/>
      <c r="K60" s="21"/>
      <c r="L60" s="21"/>
      <c r="M60" s="21"/>
    </row>
    <row r="61" spans="1:15" x14ac:dyDescent="0.2">
      <c r="A61" s="21"/>
      <c r="B61" s="35"/>
      <c r="C61" s="35"/>
      <c r="D61" s="35"/>
      <c r="E61" s="35"/>
      <c r="F61" s="35"/>
      <c r="G61" s="21"/>
      <c r="H61" s="21"/>
      <c r="I61" s="21"/>
      <c r="J61" s="21"/>
      <c r="K61" s="21"/>
      <c r="L61" s="21"/>
      <c r="M61" s="21"/>
    </row>
    <row r="62" spans="1:15" x14ac:dyDescent="0.2">
      <c r="A62" s="21"/>
      <c r="B62" s="35"/>
      <c r="C62" s="35"/>
      <c r="D62" s="35"/>
      <c r="E62" s="35"/>
      <c r="F62" s="35"/>
      <c r="G62" s="21"/>
      <c r="H62" s="21"/>
      <c r="I62" s="21"/>
      <c r="J62" s="21"/>
      <c r="K62" s="21"/>
      <c r="L62" s="21"/>
      <c r="M62" s="21"/>
    </row>
    <row r="63" spans="1: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</sheetData>
  <mergeCells count="1">
    <mergeCell ref="A47:G47"/>
  </mergeCells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Y17" sqref="Y17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7" ht="20.100000000000001" customHeight="1" x14ac:dyDescent="0.2">
      <c r="A1" s="143" t="s">
        <v>209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5"/>
    </row>
    <row r="2" spans="1:37" ht="20.100000000000001" customHeight="1" x14ac:dyDescent="0.2">
      <c r="A2" s="136" t="s">
        <v>21</v>
      </c>
      <c r="B2" s="138" t="s">
        <v>250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9"/>
    </row>
    <row r="3" spans="1:37" s="4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37">
        <v>31</v>
      </c>
      <c r="AG3" s="101" t="s">
        <v>27</v>
      </c>
      <c r="AH3" s="102" t="s">
        <v>26</v>
      </c>
    </row>
    <row r="4" spans="1:37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01" t="s">
        <v>25</v>
      </c>
      <c r="AH4" s="102" t="s">
        <v>25</v>
      </c>
    </row>
    <row r="5" spans="1:37" s="5" customFormat="1" x14ac:dyDescent="0.2">
      <c r="A5" s="48" t="s">
        <v>30</v>
      </c>
      <c r="B5" s="110">
        <f>[1]Janeiro!$C$5</f>
        <v>33.700000000000003</v>
      </c>
      <c r="C5" s="110">
        <f>[1]Janeiro!$C$6</f>
        <v>36.4</v>
      </c>
      <c r="D5" s="110">
        <f>[1]Janeiro!$C$7</f>
        <v>36.200000000000003</v>
      </c>
      <c r="E5" s="110">
        <f>[1]Janeiro!$C$8</f>
        <v>37.1</v>
      </c>
      <c r="F5" s="110">
        <f>[1]Janeiro!$C$9</f>
        <v>38.799999999999997</v>
      </c>
      <c r="G5" s="110">
        <f>[1]Janeiro!$C$10</f>
        <v>39.5</v>
      </c>
      <c r="H5" s="110">
        <f>[1]Janeiro!$C$11</f>
        <v>39.4</v>
      </c>
      <c r="I5" s="110">
        <f>[1]Janeiro!$C$12</f>
        <v>40.200000000000003</v>
      </c>
      <c r="J5" s="110">
        <f>[1]Janeiro!$C$13</f>
        <v>38.5</v>
      </c>
      <c r="K5" s="110">
        <f>[1]Janeiro!$C$14</f>
        <v>35.799999999999997</v>
      </c>
      <c r="L5" s="110">
        <f>[1]Janeiro!$C$15</f>
        <v>33.4</v>
      </c>
      <c r="M5" s="110">
        <f>[1]Janeiro!$C$16</f>
        <v>35</v>
      </c>
      <c r="N5" s="110">
        <f>[1]Janeiro!$C$17</f>
        <v>34.5</v>
      </c>
      <c r="O5" s="110">
        <f>[1]Janeiro!$C$18</f>
        <v>34</v>
      </c>
      <c r="P5" s="110">
        <f>[1]Janeiro!$C$19</f>
        <v>31.5</v>
      </c>
      <c r="Q5" s="110">
        <f>[1]Janeiro!$C$20</f>
        <v>36.200000000000003</v>
      </c>
      <c r="R5" s="110">
        <f>[1]Janeiro!$C$21</f>
        <v>36.1</v>
      </c>
      <c r="S5" s="110">
        <f>[1]Janeiro!$C$22</f>
        <v>38.700000000000003</v>
      </c>
      <c r="T5" s="110">
        <f>[1]Janeiro!$C$23</f>
        <v>38.6</v>
      </c>
      <c r="U5" s="110">
        <f>[1]Janeiro!$C$24</f>
        <v>35.1</v>
      </c>
      <c r="V5" s="110">
        <f>[1]Janeiro!$C$25</f>
        <v>33.799999999999997</v>
      </c>
      <c r="W5" s="110">
        <f>[1]Janeiro!$C$26</f>
        <v>26.4</v>
      </c>
      <c r="X5" s="110">
        <f>[1]Janeiro!$C$27</f>
        <v>32.1</v>
      </c>
      <c r="Y5" s="110">
        <f>[1]Janeiro!$C$28</f>
        <v>31.4</v>
      </c>
      <c r="Z5" s="110">
        <f>[1]Janeiro!$C$29</f>
        <v>33.200000000000003</v>
      </c>
      <c r="AA5" s="110">
        <f>[1]Janeiro!$C$30</f>
        <v>32.9</v>
      </c>
      <c r="AB5" s="110">
        <f>[1]Janeiro!$C$31</f>
        <v>34.4</v>
      </c>
      <c r="AC5" s="110">
        <f>[1]Janeiro!$C$32</f>
        <v>36.6</v>
      </c>
      <c r="AD5" s="110">
        <f>[1]Janeiro!$C$33</f>
        <v>37.1</v>
      </c>
      <c r="AE5" s="110">
        <f>[1]Janeiro!$C$34</f>
        <v>36.1</v>
      </c>
      <c r="AF5" s="110">
        <f>[1]Janeiro!$C$35</f>
        <v>37.4</v>
      </c>
      <c r="AG5" s="115">
        <f t="shared" ref="AG5" si="1">MAX(B5:AF5)</f>
        <v>40.200000000000003</v>
      </c>
      <c r="AH5" s="116">
        <f t="shared" ref="AH5" si="2">AVERAGE(B5:AF5)</f>
        <v>35.487096774193553</v>
      </c>
    </row>
    <row r="6" spans="1:37" x14ac:dyDescent="0.2">
      <c r="A6" s="48" t="s">
        <v>0</v>
      </c>
      <c r="B6" s="112">
        <f>[2]Janeiro!$C$5</f>
        <v>35</v>
      </c>
      <c r="C6" s="112">
        <f>[2]Janeiro!$C$6</f>
        <v>32.299999999999997</v>
      </c>
      <c r="D6" s="112">
        <f>[2]Janeiro!$C$7</f>
        <v>34.6</v>
      </c>
      <c r="E6" s="112">
        <f>[2]Janeiro!$C$8</f>
        <v>35.1</v>
      </c>
      <c r="F6" s="112">
        <f>[2]Janeiro!$C$9</f>
        <v>35.5</v>
      </c>
      <c r="G6" s="112">
        <f>[2]Janeiro!$C$10</f>
        <v>36.6</v>
      </c>
      <c r="H6" s="112">
        <f>[2]Janeiro!$C$11</f>
        <v>37.6</v>
      </c>
      <c r="I6" s="112">
        <f>[2]Janeiro!$C$12</f>
        <v>37.1</v>
      </c>
      <c r="J6" s="112">
        <f>[2]Janeiro!$C$13</f>
        <v>37.799999999999997</v>
      </c>
      <c r="K6" s="112">
        <f>[2]Janeiro!$C$14</f>
        <v>35.9</v>
      </c>
      <c r="L6" s="112">
        <f>[2]Janeiro!$C$15</f>
        <v>32.6</v>
      </c>
      <c r="M6" s="112">
        <f>[2]Janeiro!$C$16</f>
        <v>34.200000000000003</v>
      </c>
      <c r="N6" s="112">
        <f>[2]Janeiro!$C$17</f>
        <v>34.5</v>
      </c>
      <c r="O6" s="112">
        <f>[2]Janeiro!$C$18</f>
        <v>36.200000000000003</v>
      </c>
      <c r="P6" s="112">
        <f>[2]Janeiro!$C$19</f>
        <v>34</v>
      </c>
      <c r="Q6" s="112">
        <f>[2]Janeiro!$C$20</f>
        <v>35.4</v>
      </c>
      <c r="R6" s="112">
        <f>[2]Janeiro!$C$21</f>
        <v>36</v>
      </c>
      <c r="S6" s="112">
        <f>[2]Janeiro!$C$22</f>
        <v>36</v>
      </c>
      <c r="T6" s="112">
        <f>[2]Janeiro!$C$23</f>
        <v>35.799999999999997</v>
      </c>
      <c r="U6" s="112">
        <f>[2]Janeiro!$C$24</f>
        <v>31.7</v>
      </c>
      <c r="V6" s="112">
        <f>[2]Janeiro!$C$25</f>
        <v>34.200000000000003</v>
      </c>
      <c r="W6" s="112">
        <f>[2]Janeiro!$C$26</f>
        <v>30.9</v>
      </c>
      <c r="X6" s="112">
        <f>[2]Janeiro!$C$27</f>
        <v>29.3</v>
      </c>
      <c r="Y6" s="112">
        <f>[2]Janeiro!$C$28</f>
        <v>31.3</v>
      </c>
      <c r="Z6" s="112">
        <f>[2]Janeiro!$C$29</f>
        <v>31.7</v>
      </c>
      <c r="AA6" s="112">
        <f>[2]Janeiro!$C$30</f>
        <v>30.6</v>
      </c>
      <c r="AB6" s="112">
        <f>[2]Janeiro!$C$31</f>
        <v>30.7</v>
      </c>
      <c r="AC6" s="112">
        <f>[2]Janeiro!$C$32</f>
        <v>33.9</v>
      </c>
      <c r="AD6" s="112">
        <f>[2]Janeiro!$C$33</f>
        <v>36.6</v>
      </c>
      <c r="AE6" s="112">
        <f>[2]Janeiro!$C$34</f>
        <v>37.4</v>
      </c>
      <c r="AF6" s="112">
        <f>[2]Janeiro!$C$35</f>
        <v>36.4</v>
      </c>
      <c r="AG6" s="115">
        <f t="shared" ref="AG6:AG47" si="3">MAX(B6:AF6)</f>
        <v>37.799999999999997</v>
      </c>
      <c r="AH6" s="116">
        <f t="shared" ref="AH6:AH47" si="4">AVERAGE(B6:AF6)</f>
        <v>34.41612903225807</v>
      </c>
    </row>
    <row r="7" spans="1:37" x14ac:dyDescent="0.2">
      <c r="A7" s="48" t="s">
        <v>85</v>
      </c>
      <c r="B7" s="112">
        <f>[3]Janeiro!$C$5</f>
        <v>35.299999999999997</v>
      </c>
      <c r="C7" s="112">
        <f>[3]Janeiro!$C$6</f>
        <v>32.299999999999997</v>
      </c>
      <c r="D7" s="112">
        <f>[3]Janeiro!$C$7</f>
        <v>35.200000000000003</v>
      </c>
      <c r="E7" s="112">
        <f>[3]Janeiro!$C$8</f>
        <v>35.1</v>
      </c>
      <c r="F7" s="112">
        <f>[3]Janeiro!$C$9</f>
        <v>35.299999999999997</v>
      </c>
      <c r="G7" s="112">
        <f>[3]Janeiro!$C$10</f>
        <v>37</v>
      </c>
      <c r="H7" s="112">
        <f>[3]Janeiro!$C$11</f>
        <v>38.4</v>
      </c>
      <c r="I7" s="112">
        <f>[3]Janeiro!$C$12</f>
        <v>38.4</v>
      </c>
      <c r="J7" s="112">
        <f>[3]Janeiro!$C$13</f>
        <v>38.799999999999997</v>
      </c>
      <c r="K7" s="112">
        <f>[3]Janeiro!$C$14</f>
        <v>36.700000000000003</v>
      </c>
      <c r="L7" s="112">
        <f>[3]Janeiro!$C$15</f>
        <v>36</v>
      </c>
      <c r="M7" s="112">
        <f>[3]Janeiro!$C$16</f>
        <v>34.6</v>
      </c>
      <c r="N7" s="112">
        <f>[3]Janeiro!$C$17</f>
        <v>33.5</v>
      </c>
      <c r="O7" s="112">
        <f>[3]Janeiro!$C$18</f>
        <v>33.700000000000003</v>
      </c>
      <c r="P7" s="112">
        <f>[3]Janeiro!$C$19</f>
        <v>30.3</v>
      </c>
      <c r="Q7" s="112">
        <f>[3]Janeiro!$C$20</f>
        <v>34.9</v>
      </c>
      <c r="R7" s="112">
        <f>[3]Janeiro!$C$21</f>
        <v>34.799999999999997</v>
      </c>
      <c r="S7" s="112">
        <f>[3]Janeiro!$C$22</f>
        <v>36</v>
      </c>
      <c r="T7" s="112">
        <f>[3]Janeiro!$C$23</f>
        <v>35.9</v>
      </c>
      <c r="U7" s="112">
        <f>[3]Janeiro!$C$24</f>
        <v>32</v>
      </c>
      <c r="V7" s="112">
        <f>[3]Janeiro!$C$25</f>
        <v>32.6</v>
      </c>
      <c r="W7" s="112">
        <f>[3]Janeiro!$C$26</f>
        <v>28.8</v>
      </c>
      <c r="X7" s="112">
        <f>[3]Janeiro!$C$27</f>
        <v>26.7</v>
      </c>
      <c r="Y7" s="112">
        <f>[3]Janeiro!$C$28</f>
        <v>28.7</v>
      </c>
      <c r="Z7" s="112">
        <f>[3]Janeiro!$C$29</f>
        <v>31.1</v>
      </c>
      <c r="AA7" s="112">
        <f>[3]Janeiro!$C$30</f>
        <v>29.8</v>
      </c>
      <c r="AB7" s="112">
        <f>[3]Janeiro!$C$31</f>
        <v>32.200000000000003</v>
      </c>
      <c r="AC7" s="112">
        <f>[3]Janeiro!$C$32</f>
        <v>34.299999999999997</v>
      </c>
      <c r="AD7" s="112">
        <f>[3]Janeiro!$C$33</f>
        <v>35.6</v>
      </c>
      <c r="AE7" s="112">
        <f>[3]Janeiro!$C$34</f>
        <v>38.200000000000003</v>
      </c>
      <c r="AF7" s="112">
        <f>[3]Janeiro!$C$35</f>
        <v>36.9</v>
      </c>
      <c r="AG7" s="115">
        <f t="shared" si="3"/>
        <v>38.799999999999997</v>
      </c>
      <c r="AH7" s="116">
        <f t="shared" si="4"/>
        <v>34.164516129032265</v>
      </c>
    </row>
    <row r="8" spans="1:37" x14ac:dyDescent="0.2">
      <c r="A8" s="48" t="s">
        <v>1</v>
      </c>
      <c r="B8" s="112">
        <f>[4]Janeiro!$C$5</f>
        <v>34.1</v>
      </c>
      <c r="C8" s="112">
        <f>[4]Janeiro!$C$6</f>
        <v>33.5</v>
      </c>
      <c r="D8" s="112">
        <f>[4]Janeiro!$C$7</f>
        <v>34.4</v>
      </c>
      <c r="E8" s="112">
        <f>[4]Janeiro!$C$8</f>
        <v>35.799999999999997</v>
      </c>
      <c r="F8" s="112">
        <f>[4]Janeiro!$C$9</f>
        <v>37.1</v>
      </c>
      <c r="G8" s="112">
        <f>[4]Janeiro!$C$10</f>
        <v>37.700000000000003</v>
      </c>
      <c r="H8" s="112">
        <f>[4]Janeiro!$C$11</f>
        <v>37.5</v>
      </c>
      <c r="I8" s="112">
        <f>[4]Janeiro!$C$12</f>
        <v>37.5</v>
      </c>
      <c r="J8" s="112">
        <f>[4]Janeiro!$C$13</f>
        <v>37.6</v>
      </c>
      <c r="K8" s="112">
        <f>[4]Janeiro!$C$14</f>
        <v>36.6</v>
      </c>
      <c r="L8" s="112">
        <f>[4]Janeiro!$C$15</f>
        <v>34.799999999999997</v>
      </c>
      <c r="M8" s="112">
        <f>[4]Janeiro!$C$16</f>
        <v>33.4</v>
      </c>
      <c r="N8" s="112">
        <f>[4]Janeiro!$C$17</f>
        <v>34.9</v>
      </c>
      <c r="O8" s="112">
        <f>[4]Janeiro!$C$18</f>
        <v>35.200000000000003</v>
      </c>
      <c r="P8" s="112">
        <f>[4]Janeiro!$C$19</f>
        <v>35.299999999999997</v>
      </c>
      <c r="Q8" s="112">
        <f>[4]Janeiro!$C$20</f>
        <v>35.4</v>
      </c>
      <c r="R8" s="112">
        <f>[4]Janeiro!$C$21</f>
        <v>35.299999999999997</v>
      </c>
      <c r="S8" s="112">
        <f>[4]Janeiro!$C$22</f>
        <v>37.200000000000003</v>
      </c>
      <c r="T8" s="112">
        <f>[4]Janeiro!$C$23</f>
        <v>38.299999999999997</v>
      </c>
      <c r="U8" s="112">
        <f>[4]Janeiro!$C$24</f>
        <v>37.5</v>
      </c>
      <c r="V8" s="112">
        <f>[4]Janeiro!$C$25</f>
        <v>32.4</v>
      </c>
      <c r="W8" s="112">
        <f>[4]Janeiro!$C$26</f>
        <v>29</v>
      </c>
      <c r="X8" s="112">
        <f>[4]Janeiro!$C$27</f>
        <v>31.8</v>
      </c>
      <c r="Y8" s="112">
        <f>[4]Janeiro!$C$28</f>
        <v>34.1</v>
      </c>
      <c r="Z8" s="112">
        <f>[4]Janeiro!$C$29</f>
        <v>34.9</v>
      </c>
      <c r="AA8" s="112">
        <f>[4]Janeiro!$C$30</f>
        <v>35</v>
      </c>
      <c r="AB8" s="112">
        <f>[4]Janeiro!$C$31</f>
        <v>34.9</v>
      </c>
      <c r="AC8" s="112">
        <f>[4]Janeiro!$C$32</f>
        <v>36.200000000000003</v>
      </c>
      <c r="AD8" s="112">
        <f>[4]Janeiro!$C$33</f>
        <v>37.4</v>
      </c>
      <c r="AE8" s="112">
        <f>[4]Janeiro!$C$34</f>
        <v>37.799999999999997</v>
      </c>
      <c r="AF8" s="112">
        <f>[4]Janeiro!$C$35</f>
        <v>35.700000000000003</v>
      </c>
      <c r="AG8" s="115">
        <f t="shared" si="3"/>
        <v>38.299999999999997</v>
      </c>
      <c r="AH8" s="116">
        <f t="shared" si="4"/>
        <v>35.429032258064517</v>
      </c>
    </row>
    <row r="9" spans="1:37" x14ac:dyDescent="0.2">
      <c r="A9" s="48" t="s">
        <v>146</v>
      </c>
      <c r="B9" s="112">
        <f>[5]Janeiro!$C$5</f>
        <v>33.200000000000003</v>
      </c>
      <c r="C9" s="112">
        <f>[5]Janeiro!$C$6</f>
        <v>29.9</v>
      </c>
      <c r="D9" s="112">
        <f>[5]Janeiro!$C$7</f>
        <v>33.5</v>
      </c>
      <c r="E9" s="112">
        <f>[5]Janeiro!$C$8</f>
        <v>33.299999999999997</v>
      </c>
      <c r="F9" s="112">
        <f>[5]Janeiro!$C$9</f>
        <v>32.9</v>
      </c>
      <c r="G9" s="112">
        <f>[5]Janeiro!$C$10</f>
        <v>35.9</v>
      </c>
      <c r="H9" s="112">
        <f>[5]Janeiro!$C$11</f>
        <v>36.9</v>
      </c>
      <c r="I9" s="112">
        <f>[5]Janeiro!$C$12</f>
        <v>35.200000000000003</v>
      </c>
      <c r="J9" s="112">
        <f>[5]Janeiro!$C$13</f>
        <v>37.200000000000003</v>
      </c>
      <c r="K9" s="112">
        <f>[5]Janeiro!$C$14</f>
        <v>35.799999999999997</v>
      </c>
      <c r="L9" s="112">
        <f>[5]Janeiro!$C$15</f>
        <v>30</v>
      </c>
      <c r="M9" s="112">
        <f>[5]Janeiro!$C$16</f>
        <v>32.4</v>
      </c>
      <c r="N9" s="112">
        <f>[5]Janeiro!$C$17</f>
        <v>33.1</v>
      </c>
      <c r="O9" s="112">
        <f>[5]Janeiro!$C$18</f>
        <v>34.299999999999997</v>
      </c>
      <c r="P9" s="112">
        <f>[5]Janeiro!$C$19</f>
        <v>34.1</v>
      </c>
      <c r="Q9" s="112">
        <f>[5]Janeiro!$C$20</f>
        <v>35.6</v>
      </c>
      <c r="R9" s="112">
        <f>[5]Janeiro!$C$21</f>
        <v>35.299999999999997</v>
      </c>
      <c r="S9" s="112">
        <f>[5]Janeiro!$C$22</f>
        <v>35.4</v>
      </c>
      <c r="T9" s="112">
        <f>[5]Janeiro!$C$23</f>
        <v>35.5</v>
      </c>
      <c r="U9" s="112">
        <f>[5]Janeiro!$C$24</f>
        <v>31.2</v>
      </c>
      <c r="V9" s="112">
        <f>[5]Janeiro!$C$25</f>
        <v>31.2</v>
      </c>
      <c r="W9" s="112">
        <f>[5]Janeiro!$C$26</f>
        <v>28.6</v>
      </c>
      <c r="X9" s="112">
        <f>[5]Janeiro!$C$27</f>
        <v>29.5</v>
      </c>
      <c r="Y9" s="112">
        <f>[5]Janeiro!$C$28</f>
        <v>30.4</v>
      </c>
      <c r="Z9" s="112">
        <f>[5]Janeiro!$C$29</f>
        <v>30.4</v>
      </c>
      <c r="AA9" s="112">
        <f>[5]Janeiro!$C$30</f>
        <v>30.9</v>
      </c>
      <c r="AB9" s="112">
        <f>[5]Janeiro!$C$31</f>
        <v>30.7</v>
      </c>
      <c r="AC9" s="112">
        <f>[5]Janeiro!$C$32</f>
        <v>31.9</v>
      </c>
      <c r="AD9" s="112">
        <f>[5]Janeiro!$C$33</f>
        <v>34.299999999999997</v>
      </c>
      <c r="AE9" s="112">
        <f>[5]Janeiro!$C$34</f>
        <v>34.5</v>
      </c>
      <c r="AF9" s="112">
        <f>[5]Janeiro!$C$35</f>
        <v>34.1</v>
      </c>
      <c r="AG9" s="115">
        <f t="shared" si="3"/>
        <v>37.200000000000003</v>
      </c>
      <c r="AH9" s="116">
        <f t="shared" si="4"/>
        <v>33.135483870967747</v>
      </c>
    </row>
    <row r="10" spans="1:37" x14ac:dyDescent="0.2">
      <c r="A10" s="48" t="s">
        <v>91</v>
      </c>
      <c r="B10" s="112">
        <f>[6]Janeiro!$C$5</f>
        <v>31.5</v>
      </c>
      <c r="C10" s="112">
        <f>[6]Janeiro!$C$6</f>
        <v>30.4</v>
      </c>
      <c r="D10" s="112">
        <f>[6]Janeiro!$C$7</f>
        <v>32.299999999999997</v>
      </c>
      <c r="E10" s="112">
        <f>[6]Janeiro!$C$8</f>
        <v>32.700000000000003</v>
      </c>
      <c r="F10" s="112">
        <f>[6]Janeiro!$C$9</f>
        <v>33.799999999999997</v>
      </c>
      <c r="G10" s="112">
        <f>[6]Janeiro!$C$10</f>
        <v>34.6</v>
      </c>
      <c r="H10" s="112">
        <f>[6]Janeiro!$C$11</f>
        <v>35.200000000000003</v>
      </c>
      <c r="I10" s="112">
        <f>[6]Janeiro!$C$12</f>
        <v>35.200000000000003</v>
      </c>
      <c r="J10" s="112">
        <f>[6]Janeiro!$C$13</f>
        <v>34.5</v>
      </c>
      <c r="K10" s="112">
        <f>[6]Janeiro!$C$14</f>
        <v>33.6</v>
      </c>
      <c r="L10" s="112">
        <f>[6]Janeiro!$C$15</f>
        <v>30.1</v>
      </c>
      <c r="M10" s="112">
        <f>[6]Janeiro!$C$16</f>
        <v>28</v>
      </c>
      <c r="N10" s="112">
        <f>[6]Janeiro!$C$17</f>
        <v>32.4</v>
      </c>
      <c r="O10" s="112">
        <f>[6]Janeiro!$C$18</f>
        <v>32.700000000000003</v>
      </c>
      <c r="P10" s="112">
        <f>[6]Janeiro!$C$19</f>
        <v>29.6</v>
      </c>
      <c r="Q10" s="112">
        <f>[6]Janeiro!$C$20</f>
        <v>32</v>
      </c>
      <c r="R10" s="112">
        <f>[6]Janeiro!$C$21</f>
        <v>31.3</v>
      </c>
      <c r="S10" s="112">
        <f>[6]Janeiro!$C$22</f>
        <v>34</v>
      </c>
      <c r="T10" s="112">
        <f>[6]Janeiro!$C$23</f>
        <v>34.1</v>
      </c>
      <c r="U10" s="112">
        <f>[6]Janeiro!$C$24</f>
        <v>32.4</v>
      </c>
      <c r="V10" s="112">
        <f>[6]Janeiro!$C$25</f>
        <v>29.6</v>
      </c>
      <c r="W10" s="112">
        <f>[6]Janeiro!$C$26</f>
        <v>29.6</v>
      </c>
      <c r="X10" s="112">
        <f>[6]Janeiro!$C$27</f>
        <v>29.4</v>
      </c>
      <c r="Y10" s="112">
        <f>[6]Janeiro!$C$28</f>
        <v>31</v>
      </c>
      <c r="Z10" s="112">
        <f>[6]Janeiro!$C$29</f>
        <v>31</v>
      </c>
      <c r="AA10" s="112">
        <f>[6]Janeiro!$C$30</f>
        <v>30.5</v>
      </c>
      <c r="AB10" s="112">
        <f>[6]Janeiro!$C$31</f>
        <v>31.5</v>
      </c>
      <c r="AC10" s="112">
        <f>[6]Janeiro!$C$32</f>
        <v>32.700000000000003</v>
      </c>
      <c r="AD10" s="112">
        <f>[6]Janeiro!$C$33</f>
        <v>33.700000000000003</v>
      </c>
      <c r="AE10" s="112">
        <f>[6]Janeiro!$C$34</f>
        <v>33.299999999999997</v>
      </c>
      <c r="AF10" s="112">
        <f>[6]Janeiro!$C$35</f>
        <v>32.9</v>
      </c>
      <c r="AG10" s="115">
        <f t="shared" si="3"/>
        <v>35.200000000000003</v>
      </c>
      <c r="AH10" s="116">
        <f t="shared" si="4"/>
        <v>32.116129032258065</v>
      </c>
    </row>
    <row r="11" spans="1:37" x14ac:dyDescent="0.2">
      <c r="A11" s="48" t="s">
        <v>49</v>
      </c>
      <c r="B11" s="112">
        <f>[7]Janeiro!$C$5</f>
        <v>32.9</v>
      </c>
      <c r="C11" s="112">
        <f>[7]Janeiro!$C$6</f>
        <v>34.200000000000003</v>
      </c>
      <c r="D11" s="112">
        <f>[7]Janeiro!$C$7</f>
        <v>35</v>
      </c>
      <c r="E11" s="112">
        <f>[7]Janeiro!$C$8</f>
        <v>33.799999999999997</v>
      </c>
      <c r="F11" s="112">
        <f>[7]Janeiro!$C$9</f>
        <v>34.200000000000003</v>
      </c>
      <c r="G11" s="112">
        <f>[7]Janeiro!$C$10</f>
        <v>34.9</v>
      </c>
      <c r="H11" s="112">
        <f>[7]Janeiro!$C$11</f>
        <v>35.799999999999997</v>
      </c>
      <c r="I11" s="112">
        <f>[7]Janeiro!$C$12</f>
        <v>37.799999999999997</v>
      </c>
      <c r="J11" s="112">
        <f>[7]Janeiro!$C$13</f>
        <v>36.4</v>
      </c>
      <c r="K11" s="112">
        <f>[7]Janeiro!$C$14</f>
        <v>35.1</v>
      </c>
      <c r="L11" s="112">
        <f>[7]Janeiro!$C$15</f>
        <v>34.299999999999997</v>
      </c>
      <c r="M11" s="112">
        <f>[7]Janeiro!$C$16</f>
        <v>33.5</v>
      </c>
      <c r="N11" s="112">
        <f>[7]Janeiro!$C$17</f>
        <v>31.5</v>
      </c>
      <c r="O11" s="112">
        <f>[7]Janeiro!$C$18</f>
        <v>33.6</v>
      </c>
      <c r="P11" s="112">
        <f>[7]Janeiro!$C$19</f>
        <v>31.6</v>
      </c>
      <c r="Q11" s="112">
        <f>[7]Janeiro!$C$20</f>
        <v>34.9</v>
      </c>
      <c r="R11" s="112">
        <f>[7]Janeiro!$C$21</f>
        <v>34.200000000000003</v>
      </c>
      <c r="S11" s="112">
        <f>[7]Janeiro!$C$22</f>
        <v>36</v>
      </c>
      <c r="T11" s="112">
        <f>[7]Janeiro!$C$23</f>
        <v>36</v>
      </c>
      <c r="U11" s="112">
        <f>[7]Janeiro!$C$24</f>
        <v>27.2</v>
      </c>
      <c r="V11" s="112">
        <f>[7]Janeiro!$C$25</f>
        <v>33.1</v>
      </c>
      <c r="W11" s="112">
        <f>[7]Janeiro!$C$26</f>
        <v>27.6</v>
      </c>
      <c r="X11" s="112">
        <f>[7]Janeiro!$C$27</f>
        <v>26</v>
      </c>
      <c r="Y11" s="112">
        <f>[7]Janeiro!$C$28</f>
        <v>29.1</v>
      </c>
      <c r="Z11" s="112">
        <f>[7]Janeiro!$C$29</f>
        <v>29.5</v>
      </c>
      <c r="AA11" s="112">
        <f>[7]Janeiro!$C$30</f>
        <v>28.9</v>
      </c>
      <c r="AB11" s="112">
        <f>[7]Janeiro!$C$31</f>
        <v>30.3</v>
      </c>
      <c r="AC11" s="112">
        <f>[7]Janeiro!$C$32</f>
        <v>32.5</v>
      </c>
      <c r="AD11" s="112">
        <f>[7]Janeiro!$C$33</f>
        <v>35.799999999999997</v>
      </c>
      <c r="AE11" s="112">
        <f>[7]Janeiro!$C$34</f>
        <v>36.6</v>
      </c>
      <c r="AF11" s="112">
        <f>[7]Janeiro!$C$35</f>
        <v>35.4</v>
      </c>
      <c r="AG11" s="115">
        <f t="shared" si="3"/>
        <v>37.799999999999997</v>
      </c>
      <c r="AH11" s="116">
        <f t="shared" si="4"/>
        <v>33.151612903225811</v>
      </c>
    </row>
    <row r="12" spans="1:37" x14ac:dyDescent="0.2">
      <c r="A12" s="48" t="s">
        <v>94</v>
      </c>
      <c r="B12" s="112">
        <f>[8]Janeiro!$C$5</f>
        <v>32.299999999999997</v>
      </c>
      <c r="C12" s="112">
        <f>[8]Janeiro!$C$6</f>
        <v>32.6</v>
      </c>
      <c r="D12" s="112">
        <f>[8]Janeiro!$C$7</f>
        <v>34.700000000000003</v>
      </c>
      <c r="E12" s="112">
        <f>[8]Janeiro!$C$8</f>
        <v>36.299999999999997</v>
      </c>
      <c r="F12" s="112">
        <f>[8]Janeiro!$C$9</f>
        <v>37.6</v>
      </c>
      <c r="G12" s="112">
        <f>[8]Janeiro!$C$10</f>
        <v>37.6</v>
      </c>
      <c r="H12" s="112">
        <f>[8]Janeiro!$C$11</f>
        <v>37.700000000000003</v>
      </c>
      <c r="I12" s="112">
        <f>[8]Janeiro!$C$12</f>
        <v>38.799999999999997</v>
      </c>
      <c r="J12" s="112">
        <f>[8]Janeiro!$C$13</f>
        <v>38.200000000000003</v>
      </c>
      <c r="K12" s="112">
        <f>[8]Janeiro!$C$14</f>
        <v>36.9</v>
      </c>
      <c r="L12" s="112">
        <f>[8]Janeiro!$C$15</f>
        <v>36.4</v>
      </c>
      <c r="M12" s="112">
        <f>[8]Janeiro!$C$16</f>
        <v>34.799999999999997</v>
      </c>
      <c r="N12" s="112">
        <f>[8]Janeiro!$C$17</f>
        <v>36.1</v>
      </c>
      <c r="O12" s="112">
        <f>[8]Janeiro!$C$18</f>
        <v>36.299999999999997</v>
      </c>
      <c r="P12" s="112">
        <f>[8]Janeiro!$C$19</f>
        <v>36</v>
      </c>
      <c r="Q12" s="112">
        <f>[8]Janeiro!$C$20</f>
        <v>37.1</v>
      </c>
      <c r="R12" s="112">
        <f>[8]Janeiro!$C$21</f>
        <v>37</v>
      </c>
      <c r="S12" s="112">
        <f>[8]Janeiro!$C$22</f>
        <v>37.700000000000003</v>
      </c>
      <c r="T12" s="112">
        <f>[8]Janeiro!$C$23</f>
        <v>39.200000000000003</v>
      </c>
      <c r="U12" s="112">
        <f>[8]Janeiro!$C$24</f>
        <v>35.6</v>
      </c>
      <c r="V12" s="112">
        <f>[8]Janeiro!$C$25</f>
        <v>34.200000000000003</v>
      </c>
      <c r="W12" s="112">
        <f>[8]Janeiro!$C$26</f>
        <v>29.1</v>
      </c>
      <c r="X12" s="112">
        <f>[8]Janeiro!$C$27</f>
        <v>32.9</v>
      </c>
      <c r="Y12" s="112">
        <f>[8]Janeiro!$C$28</f>
        <v>33.700000000000003</v>
      </c>
      <c r="Z12" s="112">
        <f>[8]Janeiro!$C$29</f>
        <v>34.200000000000003</v>
      </c>
      <c r="AA12" s="112">
        <f>[8]Janeiro!$C$30</f>
        <v>32.9</v>
      </c>
      <c r="AB12" s="112">
        <f>[8]Janeiro!$C$31</f>
        <v>33.799999999999997</v>
      </c>
      <c r="AC12" s="112">
        <f>[8]Janeiro!$C$32</f>
        <v>35.700000000000003</v>
      </c>
      <c r="AD12" s="112">
        <f>[8]Janeiro!$C$33</f>
        <v>38.4</v>
      </c>
      <c r="AE12" s="112">
        <f>[8]Janeiro!$C$34</f>
        <v>38.200000000000003</v>
      </c>
      <c r="AF12" s="112">
        <f>[8]Janeiro!$C$35</f>
        <v>35.1</v>
      </c>
      <c r="AG12" s="115">
        <f t="shared" si="3"/>
        <v>39.200000000000003</v>
      </c>
      <c r="AH12" s="116">
        <f t="shared" si="4"/>
        <v>35.712903225806457</v>
      </c>
    </row>
    <row r="13" spans="1:37" x14ac:dyDescent="0.2">
      <c r="A13" s="48" t="s">
        <v>101</v>
      </c>
      <c r="B13" s="112">
        <f>[9]Janeiro!$C$5</f>
        <v>34.4</v>
      </c>
      <c r="C13" s="112">
        <f>[9]Janeiro!$C$6</f>
        <v>31.1</v>
      </c>
      <c r="D13" s="112">
        <f>[9]Janeiro!$C$7</f>
        <v>33.9</v>
      </c>
      <c r="E13" s="112">
        <f>[9]Janeiro!$C$8</f>
        <v>34.700000000000003</v>
      </c>
      <c r="F13" s="112">
        <f>[9]Janeiro!$C$9</f>
        <v>35.700000000000003</v>
      </c>
      <c r="G13" s="112">
        <f>[9]Janeiro!$C$10</f>
        <v>37</v>
      </c>
      <c r="H13" s="112">
        <f>[9]Janeiro!$C$11</f>
        <v>37.200000000000003</v>
      </c>
      <c r="I13" s="112">
        <f>[9]Janeiro!$C$12</f>
        <v>37.799999999999997</v>
      </c>
      <c r="J13" s="112">
        <f>[9]Janeiro!$C$13</f>
        <v>37.700000000000003</v>
      </c>
      <c r="K13" s="112">
        <f>[9]Janeiro!$C$14</f>
        <v>35.700000000000003</v>
      </c>
      <c r="L13" s="112">
        <f>[9]Janeiro!$C$15</f>
        <v>34.6</v>
      </c>
      <c r="M13" s="112">
        <f>[9]Janeiro!$C$16</f>
        <v>32.4</v>
      </c>
      <c r="N13" s="112">
        <f>[9]Janeiro!$C$17</f>
        <v>33.5</v>
      </c>
      <c r="O13" s="112">
        <f>[9]Janeiro!$C$18</f>
        <v>35.6</v>
      </c>
      <c r="P13" s="112">
        <f>[9]Janeiro!$C$19</f>
        <v>32.200000000000003</v>
      </c>
      <c r="Q13" s="112">
        <f>[9]Janeiro!$C$20</f>
        <v>34</v>
      </c>
      <c r="R13" s="112">
        <f>[9]Janeiro!$C$21</f>
        <v>34.4</v>
      </c>
      <c r="S13" s="112">
        <f>[9]Janeiro!$C$22</f>
        <v>36.5</v>
      </c>
      <c r="T13" s="112">
        <f>[9]Janeiro!$C$23</f>
        <v>34.299999999999997</v>
      </c>
      <c r="U13" s="112">
        <f>[9]Janeiro!$C$24</f>
        <v>31.5</v>
      </c>
      <c r="V13" s="112">
        <f>[9]Janeiro!$C$25</f>
        <v>33.200000000000003</v>
      </c>
      <c r="W13" s="112">
        <f>[9]Janeiro!$C$26</f>
        <v>28.3</v>
      </c>
      <c r="X13" s="112">
        <f>[9]Janeiro!$C$27</f>
        <v>27.3</v>
      </c>
      <c r="Y13" s="112">
        <f>[9]Janeiro!$C$28</f>
        <v>29.8</v>
      </c>
      <c r="Z13" s="112">
        <f>[9]Janeiro!$C$29</f>
        <v>30.8</v>
      </c>
      <c r="AA13" s="112">
        <f>[9]Janeiro!$C$30</f>
        <v>30</v>
      </c>
      <c r="AB13" s="112">
        <f>[9]Janeiro!$C$31</f>
        <v>31.2</v>
      </c>
      <c r="AC13" s="112">
        <f>[9]Janeiro!$C$32</f>
        <v>34.200000000000003</v>
      </c>
      <c r="AD13" s="112">
        <f>[9]Janeiro!$C$33</f>
        <v>37.4</v>
      </c>
      <c r="AE13" s="112">
        <f>[9]Janeiro!$C$34</f>
        <v>38.700000000000003</v>
      </c>
      <c r="AF13" s="112">
        <f>[9]Janeiro!$C$35</f>
        <v>36.9</v>
      </c>
      <c r="AG13" s="115">
        <f t="shared" si="3"/>
        <v>38.700000000000003</v>
      </c>
      <c r="AH13" s="116">
        <f t="shared" si="4"/>
        <v>33.935483870967744</v>
      </c>
    </row>
    <row r="14" spans="1:37" x14ac:dyDescent="0.2">
      <c r="A14" s="48" t="s">
        <v>147</v>
      </c>
      <c r="B14" s="112">
        <f>[10]Janeiro!$C$5</f>
        <v>32.200000000000003</v>
      </c>
      <c r="C14" s="112">
        <f>[10]Janeiro!$C$6</f>
        <v>30</v>
      </c>
      <c r="D14" s="112">
        <f>[10]Janeiro!$C$7</f>
        <v>34</v>
      </c>
      <c r="E14" s="112">
        <f>[10]Janeiro!$C$8</f>
        <v>32</v>
      </c>
      <c r="F14" s="112">
        <f>[10]Janeiro!$C$9</f>
        <v>34.200000000000003</v>
      </c>
      <c r="G14" s="112">
        <f>[10]Janeiro!$C$10</f>
        <v>35.5</v>
      </c>
      <c r="H14" s="112">
        <f>[10]Janeiro!$C$11</f>
        <v>35.200000000000003</v>
      </c>
      <c r="I14" s="112">
        <f>[10]Janeiro!$C$12</f>
        <v>36.6</v>
      </c>
      <c r="J14" s="112">
        <f>[10]Janeiro!$C$13</f>
        <v>35.200000000000003</v>
      </c>
      <c r="K14" s="112">
        <f>[10]Janeiro!$C$14</f>
        <v>32.5</v>
      </c>
      <c r="L14" s="112">
        <f>[10]Janeiro!$C$15</f>
        <v>31.8</v>
      </c>
      <c r="M14" s="112">
        <f>[10]Janeiro!$C$16</f>
        <v>30.9</v>
      </c>
      <c r="N14" s="112">
        <f>[10]Janeiro!$C$17</f>
        <v>32.799999999999997</v>
      </c>
      <c r="O14" s="112">
        <f>[10]Janeiro!$C$18</f>
        <v>33.1</v>
      </c>
      <c r="P14" s="112">
        <f>[10]Janeiro!$C$19</f>
        <v>31.8</v>
      </c>
      <c r="Q14" s="112">
        <f>[10]Janeiro!$C$20</f>
        <v>32.700000000000003</v>
      </c>
      <c r="R14" s="112">
        <f>[10]Janeiro!$C$21</f>
        <v>33.1</v>
      </c>
      <c r="S14" s="112">
        <f>[10]Janeiro!$C$22</f>
        <v>35</v>
      </c>
      <c r="T14" s="112">
        <f>[10]Janeiro!$C$23</f>
        <v>33.700000000000003</v>
      </c>
      <c r="U14" s="112">
        <f>[10]Janeiro!$C$24</f>
        <v>33</v>
      </c>
      <c r="V14" s="112">
        <f>[10]Janeiro!$C$25</f>
        <v>31.3</v>
      </c>
      <c r="W14" s="112">
        <f>[10]Janeiro!$C$26</f>
        <v>29.2</v>
      </c>
      <c r="X14" s="112">
        <f>[10]Janeiro!$C$27</f>
        <v>30.8</v>
      </c>
      <c r="Y14" s="112">
        <f>[10]Janeiro!$C$28</f>
        <v>31.5</v>
      </c>
      <c r="Z14" s="112">
        <f>[10]Janeiro!$C$29</f>
        <v>31.6</v>
      </c>
      <c r="AA14" s="112">
        <f>[10]Janeiro!$C$30</f>
        <v>31.4</v>
      </c>
      <c r="AB14" s="112" t="s">
        <v>197</v>
      </c>
      <c r="AC14" s="112" t="s">
        <v>197</v>
      </c>
      <c r="AD14" s="112" t="s">
        <v>197</v>
      </c>
      <c r="AE14" s="112" t="s">
        <v>197</v>
      </c>
      <c r="AF14" s="112" t="s">
        <v>197</v>
      </c>
      <c r="AG14" s="115">
        <f t="shared" si="3"/>
        <v>36.6</v>
      </c>
      <c r="AH14" s="116">
        <f t="shared" si="4"/>
        <v>32.734615384615388</v>
      </c>
      <c r="AJ14" s="12" t="s">
        <v>35</v>
      </c>
      <c r="AK14" s="128"/>
    </row>
    <row r="15" spans="1:37" x14ac:dyDescent="0.2">
      <c r="A15" s="48" t="s">
        <v>2</v>
      </c>
      <c r="B15" s="112">
        <f>[11]Janeiro!$C$5</f>
        <v>31</v>
      </c>
      <c r="C15" s="112">
        <f>[11]Janeiro!$C$6</f>
        <v>30.2</v>
      </c>
      <c r="D15" s="112">
        <f>[11]Janeiro!$C$7</f>
        <v>30.8</v>
      </c>
      <c r="E15" s="112">
        <f>[11]Janeiro!$C$8</f>
        <v>32.9</v>
      </c>
      <c r="F15" s="112">
        <f>[11]Janeiro!$C$9</f>
        <v>33.6</v>
      </c>
      <c r="G15" s="112">
        <f>[11]Janeiro!$C$10</f>
        <v>34.700000000000003</v>
      </c>
      <c r="H15" s="112">
        <f>[11]Janeiro!$C$11</f>
        <v>34.6</v>
      </c>
      <c r="I15" s="112">
        <f>[11]Janeiro!$C$12</f>
        <v>34.700000000000003</v>
      </c>
      <c r="J15" s="112">
        <f>[11]Janeiro!$C$13</f>
        <v>35.5</v>
      </c>
      <c r="K15" s="112">
        <f>[11]Janeiro!$C$14</f>
        <v>33.4</v>
      </c>
      <c r="L15" s="112">
        <f>[11]Janeiro!$C$15</f>
        <v>30.6</v>
      </c>
      <c r="M15" s="112">
        <f>[11]Janeiro!$C$16</f>
        <v>29.4</v>
      </c>
      <c r="N15" s="112">
        <f>[11]Janeiro!$C$17</f>
        <v>31.2</v>
      </c>
      <c r="O15" s="112">
        <f>[11]Janeiro!$C$18</f>
        <v>32.299999999999997</v>
      </c>
      <c r="P15" s="112">
        <f>[11]Janeiro!$C$19</f>
        <v>29.7</v>
      </c>
      <c r="Q15" s="112">
        <f>[11]Janeiro!$C$20</f>
        <v>33.299999999999997</v>
      </c>
      <c r="R15" s="112">
        <f>[11]Janeiro!$C$21</f>
        <v>31.7</v>
      </c>
      <c r="S15" s="112">
        <f>[11]Janeiro!$C$22</f>
        <v>34.299999999999997</v>
      </c>
      <c r="T15" s="112">
        <f>[11]Janeiro!$C$23</f>
        <v>35.1</v>
      </c>
      <c r="U15" s="112">
        <f>[11]Janeiro!$C$24</f>
        <v>33.9</v>
      </c>
      <c r="V15" s="112">
        <f>[11]Janeiro!$C$25</f>
        <v>30.9</v>
      </c>
      <c r="W15" s="112">
        <f>[11]Janeiro!$C$26</f>
        <v>29.1</v>
      </c>
      <c r="X15" s="112">
        <f>[11]Janeiro!$C$27</f>
        <v>28.2</v>
      </c>
      <c r="Y15" s="112">
        <f>[11]Janeiro!$C$28</f>
        <v>30.4</v>
      </c>
      <c r="Z15" s="112">
        <f>[11]Janeiro!$C$29</f>
        <v>31.3</v>
      </c>
      <c r="AA15" s="112">
        <f>[11]Janeiro!$C$30</f>
        <v>31.1</v>
      </c>
      <c r="AB15" s="112">
        <f>[11]Janeiro!$C$31</f>
        <v>31.6</v>
      </c>
      <c r="AC15" s="112">
        <f>[11]Janeiro!$C$32</f>
        <v>32.799999999999997</v>
      </c>
      <c r="AD15" s="112">
        <f>[11]Janeiro!$C$33</f>
        <v>34.200000000000003</v>
      </c>
      <c r="AE15" s="112">
        <f>[11]Janeiro!$C$34</f>
        <v>34.1</v>
      </c>
      <c r="AF15" s="112">
        <f>[11]Janeiro!$C$35</f>
        <v>32.5</v>
      </c>
      <c r="AG15" s="115">
        <f t="shared" si="3"/>
        <v>35.5</v>
      </c>
      <c r="AH15" s="116">
        <f t="shared" si="4"/>
        <v>32.229032258064514</v>
      </c>
      <c r="AJ15" s="12" t="s">
        <v>35</v>
      </c>
    </row>
    <row r="16" spans="1:37" x14ac:dyDescent="0.2">
      <c r="A16" s="48" t="s">
        <v>3</v>
      </c>
      <c r="B16" s="112">
        <f>[12]Janeiro!$C$5</f>
        <v>30.5</v>
      </c>
      <c r="C16" s="112">
        <f>[12]Janeiro!$C$6</f>
        <v>32.6</v>
      </c>
      <c r="D16" s="112">
        <f>[12]Janeiro!$C$7</f>
        <v>33.4</v>
      </c>
      <c r="E16" s="112">
        <f>[12]Janeiro!$C$8</f>
        <v>32.6</v>
      </c>
      <c r="F16" s="112">
        <f>[12]Janeiro!$C$9</f>
        <v>33.1</v>
      </c>
      <c r="G16" s="112">
        <f>[12]Janeiro!$C$10</f>
        <v>35</v>
      </c>
      <c r="H16" s="112">
        <f>[12]Janeiro!$C$11</f>
        <v>35</v>
      </c>
      <c r="I16" s="112">
        <f>[12]Janeiro!$C$12</f>
        <v>35.6</v>
      </c>
      <c r="J16" s="112">
        <f>[12]Janeiro!$C$13</f>
        <v>35.1</v>
      </c>
      <c r="K16" s="112">
        <f>[12]Janeiro!$C$14</f>
        <v>32.299999999999997</v>
      </c>
      <c r="L16" s="112">
        <f>[12]Janeiro!$C$15</f>
        <v>32</v>
      </c>
      <c r="M16" s="112">
        <f>[12]Janeiro!$C$16</f>
        <v>31.9</v>
      </c>
      <c r="N16" s="112">
        <f>[12]Janeiro!$C$17</f>
        <v>31.9</v>
      </c>
      <c r="O16" s="112">
        <f>[12]Janeiro!$C$18</f>
        <v>33.9</v>
      </c>
      <c r="P16" s="112">
        <f>[12]Janeiro!$C$19</f>
        <v>31.7</v>
      </c>
      <c r="Q16" s="112">
        <f>[12]Janeiro!$C$20</f>
        <v>33.299999999999997</v>
      </c>
      <c r="R16" s="112">
        <f>[12]Janeiro!$C$21</f>
        <v>35.5</v>
      </c>
      <c r="S16" s="112">
        <f>[12]Janeiro!$C$22</f>
        <v>35.9</v>
      </c>
      <c r="T16" s="112">
        <f>[12]Janeiro!$C$23</f>
        <v>35.200000000000003</v>
      </c>
      <c r="U16" s="112">
        <f>[12]Janeiro!$C$24</f>
        <v>34.700000000000003</v>
      </c>
      <c r="V16" s="112">
        <f>[12]Janeiro!$C$25</f>
        <v>34.200000000000003</v>
      </c>
      <c r="W16" s="112">
        <f>[12]Janeiro!$C$26</f>
        <v>32.799999999999997</v>
      </c>
      <c r="X16" s="112">
        <f>[12]Janeiro!$C$27</f>
        <v>32.9</v>
      </c>
      <c r="Y16" s="112">
        <f>[12]Janeiro!$C$28</f>
        <v>31.4</v>
      </c>
      <c r="Z16" s="112">
        <f>[12]Janeiro!$C$29</f>
        <v>32.1</v>
      </c>
      <c r="AA16" s="112">
        <f>[12]Janeiro!$C$30</f>
        <v>31.7</v>
      </c>
      <c r="AB16" s="112">
        <f>[12]Janeiro!$C$31</f>
        <v>31.7</v>
      </c>
      <c r="AC16" s="112">
        <f>[12]Janeiro!$C$32</f>
        <v>34.700000000000003</v>
      </c>
      <c r="AD16" s="112">
        <f>[12]Janeiro!$C$33</f>
        <v>35.1</v>
      </c>
      <c r="AE16" s="112">
        <f>[12]Janeiro!$C$34</f>
        <v>33.5</v>
      </c>
      <c r="AF16" s="112">
        <f>[12]Janeiro!$C$35</f>
        <v>34.9</v>
      </c>
      <c r="AG16" s="115">
        <f>MAX(B16:AF16)</f>
        <v>35.9</v>
      </c>
      <c r="AH16" s="116">
        <f>AVERAGE(B16:AF16)</f>
        <v>33.425806451612914</v>
      </c>
      <c r="AJ16" s="12"/>
    </row>
    <row r="17" spans="1:39" x14ac:dyDescent="0.2">
      <c r="A17" s="48" t="s">
        <v>4</v>
      </c>
      <c r="B17" s="112">
        <f>[13]Janeiro!$C$5</f>
        <v>28</v>
      </c>
      <c r="C17" s="112">
        <f>[13]Janeiro!$C$6</f>
        <v>30.3</v>
      </c>
      <c r="D17" s="112">
        <f>[13]Janeiro!$C$7</f>
        <v>31.9</v>
      </c>
      <c r="E17" s="112">
        <f>[13]Janeiro!$C$8</f>
        <v>31.1</v>
      </c>
      <c r="F17" s="112">
        <f>[13]Janeiro!$C$9</f>
        <v>31.3</v>
      </c>
      <c r="G17" s="112">
        <f>[13]Janeiro!$C$10</f>
        <v>31.3</v>
      </c>
      <c r="H17" s="112">
        <f>[13]Janeiro!$C$11</f>
        <v>32.799999999999997</v>
      </c>
      <c r="I17" s="112">
        <f>[13]Janeiro!$C$12</f>
        <v>31.7</v>
      </c>
      <c r="J17" s="112">
        <f>[13]Janeiro!$C$13</f>
        <v>32</v>
      </c>
      <c r="K17" s="112">
        <f>[13]Janeiro!$C$14</f>
        <v>30.8</v>
      </c>
      <c r="L17" s="112">
        <f>[13]Janeiro!$C$15</f>
        <v>28.6</v>
      </c>
      <c r="M17" s="112">
        <f>[13]Janeiro!$C$16</f>
        <v>30</v>
      </c>
      <c r="N17" s="112">
        <f>[13]Janeiro!$C$17</f>
        <v>27.9</v>
      </c>
      <c r="O17" s="112">
        <f>[13]Janeiro!$C$18</f>
        <v>30.7</v>
      </c>
      <c r="P17" s="112">
        <f>[13]Janeiro!$C$19</f>
        <v>30.2</v>
      </c>
      <c r="Q17" s="112">
        <f>[13]Janeiro!$C$20</f>
        <v>30.5</v>
      </c>
      <c r="R17" s="112">
        <f>[13]Janeiro!$C$21</f>
        <v>32</v>
      </c>
      <c r="S17" s="112">
        <f>[13]Janeiro!$C$22</f>
        <v>32.4</v>
      </c>
      <c r="T17" s="112">
        <f>[13]Janeiro!$C$23</f>
        <v>32.9</v>
      </c>
      <c r="U17" s="112">
        <f>[13]Janeiro!$C$24</f>
        <v>33.299999999999997</v>
      </c>
      <c r="V17" s="112">
        <f>[13]Janeiro!$C$25</f>
        <v>31.4</v>
      </c>
      <c r="W17" s="112">
        <f>[13]Janeiro!$C$26</f>
        <v>30.5</v>
      </c>
      <c r="X17" s="112">
        <f>[13]Janeiro!$C$27</f>
        <v>29.9</v>
      </c>
      <c r="Y17" s="112">
        <f>[13]Janeiro!$C$28</f>
        <v>28.6</v>
      </c>
      <c r="Z17" s="112">
        <f>[13]Janeiro!$C$29</f>
        <v>29.4</v>
      </c>
      <c r="AA17" s="112">
        <f>[13]Janeiro!$C$30</f>
        <v>29.4</v>
      </c>
      <c r="AB17" s="112">
        <f>[13]Janeiro!$C$31</f>
        <v>29.8</v>
      </c>
      <c r="AC17" s="112">
        <f>[13]Janeiro!$C$32</f>
        <v>32</v>
      </c>
      <c r="AD17" s="112">
        <f>[13]Janeiro!$C$33</f>
        <v>32.799999999999997</v>
      </c>
      <c r="AE17" s="112">
        <f>[13]Janeiro!$C$34</f>
        <v>32</v>
      </c>
      <c r="AF17" s="112">
        <f>[13]Janeiro!$C$35</f>
        <v>32</v>
      </c>
      <c r="AG17" s="115">
        <f t="shared" si="3"/>
        <v>33.299999999999997</v>
      </c>
      <c r="AH17" s="116">
        <f t="shared" si="4"/>
        <v>30.887096774193537</v>
      </c>
    </row>
    <row r="18" spans="1:39" x14ac:dyDescent="0.2">
      <c r="A18" s="48" t="s">
        <v>5</v>
      </c>
      <c r="B18" s="112">
        <f>[14]Janeiro!$C$5</f>
        <v>30.8</v>
      </c>
      <c r="C18" s="112">
        <f>[14]Janeiro!$C$6</f>
        <v>32.200000000000003</v>
      </c>
      <c r="D18" s="112">
        <f>[14]Janeiro!$C$7</f>
        <v>33.700000000000003</v>
      </c>
      <c r="E18" s="112">
        <f>[14]Janeiro!$C$8</f>
        <v>34.9</v>
      </c>
      <c r="F18" s="112">
        <f>[14]Janeiro!$C$9</f>
        <v>36.1</v>
      </c>
      <c r="G18" s="112">
        <f>[14]Janeiro!$C$10</f>
        <v>36.4</v>
      </c>
      <c r="H18" s="112">
        <f>[14]Janeiro!$C$11</f>
        <v>36.9</v>
      </c>
      <c r="I18" s="112">
        <f>[14]Janeiro!$C$12</f>
        <v>36.799999999999997</v>
      </c>
      <c r="J18" s="112">
        <f>[14]Janeiro!$C$13</f>
        <v>37.299999999999997</v>
      </c>
      <c r="K18" s="112">
        <f>[14]Janeiro!$C$14</f>
        <v>36.5</v>
      </c>
      <c r="L18" s="112">
        <f>[14]Janeiro!$C$15</f>
        <v>36</v>
      </c>
      <c r="M18" s="112">
        <f>[14]Janeiro!$C$16</f>
        <v>32.9</v>
      </c>
      <c r="N18" s="112">
        <f>[14]Janeiro!$C$17</f>
        <v>32.700000000000003</v>
      </c>
      <c r="O18" s="112">
        <f>[14]Janeiro!$C$18</f>
        <v>36.299999999999997</v>
      </c>
      <c r="P18" s="112">
        <f>[14]Janeiro!$C$19</f>
        <v>35.9</v>
      </c>
      <c r="Q18" s="112">
        <f>[14]Janeiro!$C$20</f>
        <v>36.1</v>
      </c>
      <c r="R18" s="112">
        <f>[14]Janeiro!$C$21</f>
        <v>36.200000000000003</v>
      </c>
      <c r="S18" s="112">
        <f>[14]Janeiro!$C$22</f>
        <v>37.9</v>
      </c>
      <c r="T18" s="112">
        <f>[14]Janeiro!$C$23</f>
        <v>38.299999999999997</v>
      </c>
      <c r="U18" s="112">
        <f>[14]Janeiro!$C$24</f>
        <v>37.9</v>
      </c>
      <c r="V18" s="112">
        <f>[14]Janeiro!$C$25</f>
        <v>37.5</v>
      </c>
      <c r="W18" s="112">
        <f>[14]Janeiro!$C$26</f>
        <v>32.200000000000003</v>
      </c>
      <c r="X18" s="112">
        <f>[14]Janeiro!$C$27</f>
        <v>31.8</v>
      </c>
      <c r="Y18" s="112">
        <f>[14]Janeiro!$C$28</f>
        <v>34.1</v>
      </c>
      <c r="Z18" s="112">
        <f>[14]Janeiro!$C$29</f>
        <v>34.799999999999997</v>
      </c>
      <c r="AA18" s="112">
        <f>[14]Janeiro!$C$30</f>
        <v>34.1</v>
      </c>
      <c r="AB18" s="112">
        <f>[14]Janeiro!$C$31</f>
        <v>34.9</v>
      </c>
      <c r="AC18" s="112">
        <f>[14]Janeiro!$C$32</f>
        <v>37.200000000000003</v>
      </c>
      <c r="AD18" s="112">
        <f>[14]Janeiro!$C$33</f>
        <v>37.1</v>
      </c>
      <c r="AE18" s="112">
        <f>[14]Janeiro!$C$34</f>
        <v>36.4</v>
      </c>
      <c r="AF18" s="112">
        <f>[14]Janeiro!$C$35</f>
        <v>36.200000000000003</v>
      </c>
      <c r="AG18" s="115">
        <f t="shared" si="3"/>
        <v>38.299999999999997</v>
      </c>
      <c r="AH18" s="116">
        <f t="shared" si="4"/>
        <v>35.422580645161297</v>
      </c>
      <c r="AI18" s="12" t="s">
        <v>35</v>
      </c>
      <c r="AJ18" t="s">
        <v>35</v>
      </c>
      <c r="AL18" t="s">
        <v>35</v>
      </c>
    </row>
    <row r="19" spans="1:39" x14ac:dyDescent="0.2">
      <c r="A19" s="48" t="s">
        <v>33</v>
      </c>
      <c r="B19" s="112">
        <f>[15]Janeiro!$C$5</f>
        <v>30.7</v>
      </c>
      <c r="C19" s="112">
        <f>[15]Janeiro!$C$6</f>
        <v>30.4</v>
      </c>
      <c r="D19" s="112">
        <f>[15]Janeiro!$C$7</f>
        <v>31.5</v>
      </c>
      <c r="E19" s="112">
        <f>[15]Janeiro!$C$8</f>
        <v>31.8</v>
      </c>
      <c r="F19" s="112">
        <f>[15]Janeiro!$C$9</f>
        <v>32.6</v>
      </c>
      <c r="G19" s="112">
        <f>[15]Janeiro!$C$10</f>
        <v>32.799999999999997</v>
      </c>
      <c r="H19" s="112">
        <f>[15]Janeiro!$C$11</f>
        <v>33.5</v>
      </c>
      <c r="I19" s="112">
        <f>[15]Janeiro!$C$12</f>
        <v>33</v>
      </c>
      <c r="J19" s="112">
        <f>[15]Janeiro!$C$13</f>
        <v>33.1</v>
      </c>
      <c r="K19" s="112">
        <f>[15]Janeiro!$C$14</f>
        <v>29.8</v>
      </c>
      <c r="L19" s="112">
        <f>[15]Janeiro!$C$15</f>
        <v>29.8</v>
      </c>
      <c r="M19" s="112">
        <f>[15]Janeiro!$C$16</f>
        <v>31</v>
      </c>
      <c r="N19" s="112">
        <f>[15]Janeiro!$C$17</f>
        <v>28.4</v>
      </c>
      <c r="O19" s="112">
        <f>[15]Janeiro!$C$18</f>
        <v>32</v>
      </c>
      <c r="P19" s="112">
        <f>[15]Janeiro!$C$19</f>
        <v>31.1</v>
      </c>
      <c r="Q19" s="112">
        <f>[15]Janeiro!$C$20</f>
        <v>31</v>
      </c>
      <c r="R19" s="112">
        <f>[15]Janeiro!$C$21</f>
        <v>32.200000000000003</v>
      </c>
      <c r="S19" s="112">
        <f>[15]Janeiro!$C$22</f>
        <v>34.4</v>
      </c>
      <c r="T19" s="112">
        <f>[15]Janeiro!$C$23</f>
        <v>33.700000000000003</v>
      </c>
      <c r="U19" s="112">
        <f>[15]Janeiro!$C$24</f>
        <v>33.299999999999997</v>
      </c>
      <c r="V19" s="112">
        <f>[15]Janeiro!$C$25</f>
        <v>31.4</v>
      </c>
      <c r="W19" s="112">
        <f>[15]Janeiro!$C$26</f>
        <v>30.4</v>
      </c>
      <c r="X19" s="112">
        <f>[15]Janeiro!$C$27</f>
        <v>29.2</v>
      </c>
      <c r="Y19" s="112">
        <f>[15]Janeiro!$C$28</f>
        <v>30.5</v>
      </c>
      <c r="Z19" s="112">
        <f>[15]Janeiro!$C$29</f>
        <v>30.9</v>
      </c>
      <c r="AA19" s="112">
        <f>[15]Janeiro!$C$30</f>
        <v>31.3</v>
      </c>
      <c r="AB19" s="112">
        <f>[15]Janeiro!$C$31</f>
        <v>32.200000000000003</v>
      </c>
      <c r="AC19" s="112">
        <f>[15]Janeiro!$C$32</f>
        <v>32.9</v>
      </c>
      <c r="AD19" s="112">
        <f>[15]Janeiro!$C$33</f>
        <v>32.700000000000003</v>
      </c>
      <c r="AE19" s="112">
        <f>[15]Janeiro!$C$34</f>
        <v>31.2</v>
      </c>
      <c r="AF19" s="112">
        <f>[15]Janeiro!$C$35</f>
        <v>31.9</v>
      </c>
      <c r="AG19" s="115">
        <f t="shared" si="3"/>
        <v>34.4</v>
      </c>
      <c r="AH19" s="116">
        <f t="shared" si="4"/>
        <v>31.635483870967743</v>
      </c>
      <c r="AJ19" t="s">
        <v>200</v>
      </c>
      <c r="AL19" t="s">
        <v>35</v>
      </c>
    </row>
    <row r="20" spans="1:39" x14ac:dyDescent="0.2">
      <c r="A20" s="48" t="s">
        <v>6</v>
      </c>
      <c r="B20" s="112">
        <f>[16]Janeiro!$C$5</f>
        <v>34.700000000000003</v>
      </c>
      <c r="C20" s="112">
        <f>[16]Janeiro!$C$6</f>
        <v>31</v>
      </c>
      <c r="D20" s="112">
        <f>[16]Janeiro!$C$7</f>
        <v>33.5</v>
      </c>
      <c r="E20" s="112">
        <f>[16]Janeiro!$C$8</f>
        <v>34.799999999999997</v>
      </c>
      <c r="F20" s="112">
        <f>[16]Janeiro!$C$9</f>
        <v>36.5</v>
      </c>
      <c r="G20" s="112">
        <f>[16]Janeiro!$C$10</f>
        <v>36</v>
      </c>
      <c r="H20" s="112">
        <f>[16]Janeiro!$C$11</f>
        <v>37.6</v>
      </c>
      <c r="I20" s="112">
        <f>[16]Janeiro!$C$12</f>
        <v>37.4</v>
      </c>
      <c r="J20" s="112">
        <f>[16]Janeiro!$C$13</f>
        <v>36.9</v>
      </c>
      <c r="K20" s="112">
        <f>[16]Janeiro!$C$14</f>
        <v>36.1</v>
      </c>
      <c r="L20" s="112">
        <f>[16]Janeiro!$C$15</f>
        <v>30.5</v>
      </c>
      <c r="M20" s="112">
        <f>[16]Janeiro!$C$16</f>
        <v>32.1</v>
      </c>
      <c r="N20" s="112">
        <f>[16]Janeiro!$C$17</f>
        <v>32.9</v>
      </c>
      <c r="O20" s="112">
        <f>[16]Janeiro!$C$18</f>
        <v>35</v>
      </c>
      <c r="P20" s="112">
        <f>[16]Janeiro!$C$19</f>
        <v>33.4</v>
      </c>
      <c r="Q20" s="112">
        <f>[16]Janeiro!$C$20</f>
        <v>34.1</v>
      </c>
      <c r="R20" s="112">
        <f>[16]Janeiro!$C$21</f>
        <v>33.299999999999997</v>
      </c>
      <c r="S20" s="112">
        <f>[16]Janeiro!$C$22</f>
        <v>36.4</v>
      </c>
      <c r="T20" s="112">
        <f>[16]Janeiro!$C$23</f>
        <v>36.200000000000003</v>
      </c>
      <c r="U20" s="112">
        <f>[16]Janeiro!$C$24</f>
        <v>36.200000000000003</v>
      </c>
      <c r="V20" s="112">
        <f>[16]Janeiro!$C$25</f>
        <v>35.200000000000003</v>
      </c>
      <c r="W20" s="112">
        <f>[16]Janeiro!$C$26</f>
        <v>29.2</v>
      </c>
      <c r="X20" s="112">
        <f>[16]Janeiro!$C$27</f>
        <v>31.6</v>
      </c>
      <c r="Y20" s="112">
        <f>[16]Janeiro!$C$28</f>
        <v>34.1</v>
      </c>
      <c r="Z20" s="112">
        <f>[16]Janeiro!$C$29</f>
        <v>34.700000000000003</v>
      </c>
      <c r="AA20" s="112">
        <f>[16]Janeiro!$C$30</f>
        <v>33.9</v>
      </c>
      <c r="AB20" s="112">
        <f>[16]Janeiro!$C$31</f>
        <v>35.200000000000003</v>
      </c>
      <c r="AC20" s="112">
        <f>[16]Janeiro!$C$32</f>
        <v>36.799999999999997</v>
      </c>
      <c r="AD20" s="112">
        <f>[16]Janeiro!$C$33</f>
        <v>35.700000000000003</v>
      </c>
      <c r="AE20" s="112">
        <f>[16]Janeiro!$C$34</f>
        <v>34.9</v>
      </c>
      <c r="AF20" s="112">
        <f>[16]Janeiro!$C$35</f>
        <v>35.1</v>
      </c>
      <c r="AG20" s="115">
        <f t="shared" si="3"/>
        <v>37.6</v>
      </c>
      <c r="AH20" s="116">
        <f t="shared" si="4"/>
        <v>34.548387096774199</v>
      </c>
      <c r="AJ20" t="s">
        <v>35</v>
      </c>
    </row>
    <row r="21" spans="1:39" x14ac:dyDescent="0.2">
      <c r="A21" s="48" t="s">
        <v>7</v>
      </c>
      <c r="B21" s="112">
        <f>[17]Janeiro!$C$5</f>
        <v>32.5</v>
      </c>
      <c r="C21" s="112">
        <f>[17]Janeiro!$C$6</f>
        <v>29.8</v>
      </c>
      <c r="D21" s="112">
        <f>[17]Janeiro!$C$7</f>
        <v>32.9</v>
      </c>
      <c r="E21" s="112">
        <f>[17]Janeiro!$C$8</f>
        <v>34.299999999999997</v>
      </c>
      <c r="F21" s="112">
        <f>[17]Janeiro!$C$9</f>
        <v>34.4</v>
      </c>
      <c r="G21" s="112">
        <f>[17]Janeiro!$C$10</f>
        <v>34.799999999999997</v>
      </c>
      <c r="H21" s="112">
        <f>[17]Janeiro!$C$11</f>
        <v>35.6</v>
      </c>
      <c r="I21" s="112">
        <f>[17]Janeiro!$C$12</f>
        <v>35.6</v>
      </c>
      <c r="J21" s="112">
        <f>[17]Janeiro!$C$13</f>
        <v>35.799999999999997</v>
      </c>
      <c r="K21" s="112">
        <f>[17]Janeiro!$C$14</f>
        <v>34.6</v>
      </c>
      <c r="L21" s="112">
        <f>[17]Janeiro!$C$15</f>
        <v>33.5</v>
      </c>
      <c r="M21" s="112">
        <f>[17]Janeiro!$C$16</f>
        <v>32.799999999999997</v>
      </c>
      <c r="N21" s="112">
        <f>[17]Janeiro!$C$17</f>
        <v>32.799999999999997</v>
      </c>
      <c r="O21" s="112">
        <f>[17]Janeiro!$C$18</f>
        <v>33.9</v>
      </c>
      <c r="P21" s="112">
        <f>[17]Janeiro!$C$19</f>
        <v>32</v>
      </c>
      <c r="Q21" s="112">
        <f>[17]Janeiro!$C$20</f>
        <v>33.799999999999997</v>
      </c>
      <c r="R21" s="112">
        <f>[17]Janeiro!$C$21</f>
        <v>32.6</v>
      </c>
      <c r="S21" s="112">
        <f>[17]Janeiro!$C$22</f>
        <v>35.299999999999997</v>
      </c>
      <c r="T21" s="112">
        <f>[17]Janeiro!$C$23</f>
        <v>35.799999999999997</v>
      </c>
      <c r="U21" s="112">
        <f>[17]Janeiro!$C$24</f>
        <v>33.9</v>
      </c>
      <c r="V21" s="112">
        <f>[17]Janeiro!$C$25</f>
        <v>31.2</v>
      </c>
      <c r="W21" s="112">
        <f>[17]Janeiro!$C$26</f>
        <v>28.4</v>
      </c>
      <c r="X21" s="112">
        <f>[17]Janeiro!$C$27</f>
        <v>27.7</v>
      </c>
      <c r="Y21" s="112">
        <f>[17]Janeiro!$C$28</f>
        <v>28.9</v>
      </c>
      <c r="Z21" s="112">
        <f>[17]Janeiro!$C$29</f>
        <v>30.2</v>
      </c>
      <c r="AA21" s="112">
        <f>[17]Janeiro!$C$30</f>
        <v>29.5</v>
      </c>
      <c r="AB21" s="112">
        <f>[17]Janeiro!$C$31</f>
        <v>30.9</v>
      </c>
      <c r="AC21" s="112">
        <f>[17]Janeiro!$C$32</f>
        <v>34</v>
      </c>
      <c r="AD21" s="112">
        <f>[17]Janeiro!$C$33</f>
        <v>36.299999999999997</v>
      </c>
      <c r="AE21" s="112">
        <f>[17]Janeiro!$C$34</f>
        <v>37</v>
      </c>
      <c r="AF21" s="112">
        <f>[17]Janeiro!$C$35</f>
        <v>35</v>
      </c>
      <c r="AG21" s="115">
        <f t="shared" si="3"/>
        <v>37</v>
      </c>
      <c r="AH21" s="116">
        <f t="shared" si="4"/>
        <v>33.090322580645157</v>
      </c>
      <c r="AJ21" t="s">
        <v>35</v>
      </c>
      <c r="AL21" t="s">
        <v>35</v>
      </c>
    </row>
    <row r="22" spans="1:39" x14ac:dyDescent="0.2">
      <c r="A22" s="48" t="s">
        <v>148</v>
      </c>
      <c r="B22" s="112">
        <f>[18]Janeiro!$C$5</f>
        <v>34.1</v>
      </c>
      <c r="C22" s="112">
        <f>[18]Janeiro!$C$6</f>
        <v>32.6</v>
      </c>
      <c r="D22" s="112">
        <f>[18]Janeiro!$C$7</f>
        <v>34.200000000000003</v>
      </c>
      <c r="E22" s="112">
        <f>[18]Janeiro!$C$8</f>
        <v>34.700000000000003</v>
      </c>
      <c r="F22" s="112">
        <f>[18]Janeiro!$C$9</f>
        <v>35</v>
      </c>
      <c r="G22" s="112">
        <f>[18]Janeiro!$C$10</f>
        <v>36.6</v>
      </c>
      <c r="H22" s="112">
        <f>[18]Janeiro!$C$11</f>
        <v>37.299999999999997</v>
      </c>
      <c r="I22" s="112">
        <f>[18]Janeiro!$C$12</f>
        <v>37.4</v>
      </c>
      <c r="J22" s="112">
        <f>[18]Janeiro!$C$13</f>
        <v>37.4</v>
      </c>
      <c r="K22" s="112">
        <f>[18]Janeiro!$C$14</f>
        <v>35.700000000000003</v>
      </c>
      <c r="L22" s="112">
        <f>[18]Janeiro!$C$15</f>
        <v>33.4</v>
      </c>
      <c r="M22" s="112">
        <f>[18]Janeiro!$C$16</f>
        <v>34.5</v>
      </c>
      <c r="N22" s="112">
        <f>[18]Janeiro!$C$17</f>
        <v>33.200000000000003</v>
      </c>
      <c r="O22" s="112">
        <f>[18]Janeiro!$C$18</f>
        <v>35.1</v>
      </c>
      <c r="P22" s="112">
        <f>[18]Janeiro!$C$19</f>
        <v>30.2</v>
      </c>
      <c r="Q22" s="112">
        <f>[18]Janeiro!$C$20</f>
        <v>35.6</v>
      </c>
      <c r="R22" s="112">
        <f>[18]Janeiro!$C$21</f>
        <v>36</v>
      </c>
      <c r="S22" s="112">
        <f>[18]Janeiro!$C$22</f>
        <v>37.799999999999997</v>
      </c>
      <c r="T22" s="112">
        <f>[18]Janeiro!$C$23</f>
        <v>37.200000000000003</v>
      </c>
      <c r="U22" s="112">
        <f>[18]Janeiro!$C$24</f>
        <v>31</v>
      </c>
      <c r="V22" s="112">
        <f>[18]Janeiro!$C$25</f>
        <v>33.200000000000003</v>
      </c>
      <c r="W22" s="112">
        <f>[18]Janeiro!$C$26</f>
        <v>28.9</v>
      </c>
      <c r="X22" s="112">
        <f>[18]Janeiro!$C$27</f>
        <v>27.3</v>
      </c>
      <c r="Y22" s="112">
        <f>[18]Janeiro!$C$28</f>
        <v>29.7</v>
      </c>
      <c r="Z22" s="112">
        <f>[18]Janeiro!$C$29</f>
        <v>31.3</v>
      </c>
      <c r="AA22" s="112">
        <f>[18]Janeiro!$C$30</f>
        <v>30.8</v>
      </c>
      <c r="AB22" s="112">
        <f>[18]Janeiro!$C$31</f>
        <v>32.299999999999997</v>
      </c>
      <c r="AC22" s="112">
        <f>[18]Janeiro!$C$32</f>
        <v>34.4</v>
      </c>
      <c r="AD22" s="112">
        <f>[18]Janeiro!$C$33</f>
        <v>36.299999999999997</v>
      </c>
      <c r="AE22" s="112">
        <f>[18]Janeiro!$C$34</f>
        <v>37.6</v>
      </c>
      <c r="AF22" s="112">
        <f>[18]Janeiro!$C$35</f>
        <v>36</v>
      </c>
      <c r="AG22" s="115">
        <f t="shared" si="3"/>
        <v>37.799999999999997</v>
      </c>
      <c r="AH22" s="116">
        <f t="shared" si="4"/>
        <v>34.09032258064515</v>
      </c>
      <c r="AJ22" t="s">
        <v>35</v>
      </c>
      <c r="AK22" t="s">
        <v>35</v>
      </c>
      <c r="AL22" t="s">
        <v>35</v>
      </c>
      <c r="AM22" t="s">
        <v>35</v>
      </c>
    </row>
    <row r="23" spans="1:39" x14ac:dyDescent="0.2">
      <c r="A23" s="48" t="s">
        <v>149</v>
      </c>
      <c r="B23" s="112">
        <f>[19]Janeiro!$C$5</f>
        <v>34</v>
      </c>
      <c r="C23" s="112">
        <f>[19]Janeiro!$C$6</f>
        <v>31.5</v>
      </c>
      <c r="D23" s="112">
        <f>[19]Janeiro!$C$7</f>
        <v>34.4</v>
      </c>
      <c r="E23" s="112">
        <f>[19]Janeiro!$C$8</f>
        <v>34.799999999999997</v>
      </c>
      <c r="F23" s="112">
        <f>[19]Janeiro!$C$9</f>
        <v>34.6</v>
      </c>
      <c r="G23" s="112">
        <f>[19]Janeiro!$C$10</f>
        <v>36.4</v>
      </c>
      <c r="H23" s="112">
        <f>[19]Janeiro!$C$11</f>
        <v>38.4</v>
      </c>
      <c r="I23" s="112">
        <f>[19]Janeiro!$C$12</f>
        <v>38.4</v>
      </c>
      <c r="J23" s="112">
        <f>[19]Janeiro!$C$13</f>
        <v>39.5</v>
      </c>
      <c r="K23" s="112">
        <f>[19]Janeiro!$C$14</f>
        <v>35.200000000000003</v>
      </c>
      <c r="L23" s="112">
        <f>[19]Janeiro!$C$15</f>
        <v>30.3</v>
      </c>
      <c r="M23" s="112">
        <f>[19]Janeiro!$C$16</f>
        <v>34.1</v>
      </c>
      <c r="N23" s="112">
        <f>[19]Janeiro!$C$17</f>
        <v>33.200000000000003</v>
      </c>
      <c r="O23" s="112">
        <f>[19]Janeiro!$C$18</f>
        <v>35.299999999999997</v>
      </c>
      <c r="P23" s="112">
        <f>[19]Janeiro!$C$19</f>
        <v>32.9</v>
      </c>
      <c r="Q23" s="112">
        <f>[19]Janeiro!$C$20</f>
        <v>35.5</v>
      </c>
      <c r="R23" s="112">
        <f>[19]Janeiro!$C$21</f>
        <v>35.5</v>
      </c>
      <c r="S23" s="112">
        <f>[19]Janeiro!$C$22</f>
        <v>35.5</v>
      </c>
      <c r="T23" s="112">
        <f>[19]Janeiro!$C$23</f>
        <v>32</v>
      </c>
      <c r="U23" s="112">
        <f>[19]Janeiro!$C$24</f>
        <v>30.4</v>
      </c>
      <c r="V23" s="112">
        <f>[19]Janeiro!$C$25</f>
        <v>32.4</v>
      </c>
      <c r="W23" s="112">
        <f>[19]Janeiro!$C$26</f>
        <v>27.1</v>
      </c>
      <c r="X23" s="112">
        <f>[19]Janeiro!$C$27</f>
        <v>26</v>
      </c>
      <c r="Y23" s="112">
        <f>[19]Janeiro!$C$28</f>
        <v>29.5</v>
      </c>
      <c r="Z23" s="112">
        <f>[19]Janeiro!$C$29</f>
        <v>29.5</v>
      </c>
      <c r="AA23" s="112">
        <f>[19]Janeiro!$C$30</f>
        <v>29.3</v>
      </c>
      <c r="AB23" s="112">
        <f>[19]Janeiro!$C$31</f>
        <v>31.3</v>
      </c>
      <c r="AC23" s="112">
        <f>[19]Janeiro!$C$32</f>
        <v>33.1</v>
      </c>
      <c r="AD23" s="112">
        <f>[19]Janeiro!$C$33</f>
        <v>34.9</v>
      </c>
      <c r="AE23" s="112">
        <f>[19]Janeiro!$C$34</f>
        <v>35.799999999999997</v>
      </c>
      <c r="AF23" s="112">
        <f>[19]Janeiro!$C$35</f>
        <v>35.9</v>
      </c>
      <c r="AG23" s="115">
        <f t="shared" si="3"/>
        <v>39.5</v>
      </c>
      <c r="AH23" s="116">
        <f t="shared" si="4"/>
        <v>33.441935483870964</v>
      </c>
      <c r="AI23" s="12" t="s">
        <v>35</v>
      </c>
      <c r="AJ23" t="s">
        <v>35</v>
      </c>
      <c r="AK23" t="s">
        <v>35</v>
      </c>
      <c r="AM23" t="s">
        <v>35</v>
      </c>
    </row>
    <row r="24" spans="1:39" x14ac:dyDescent="0.2">
      <c r="A24" s="48" t="s">
        <v>150</v>
      </c>
      <c r="B24" s="112">
        <f>[20]Janeiro!$C$5</f>
        <v>33.200000000000003</v>
      </c>
      <c r="C24" s="112">
        <f>[20]Janeiro!$C$6</f>
        <v>30.9</v>
      </c>
      <c r="D24" s="112">
        <f>[20]Janeiro!$C$7</f>
        <v>33.700000000000003</v>
      </c>
      <c r="E24" s="112">
        <f>[20]Janeiro!$C$8</f>
        <v>34.6</v>
      </c>
      <c r="F24" s="112">
        <f>[20]Janeiro!$C$9</f>
        <v>34.4</v>
      </c>
      <c r="G24" s="112">
        <f>[20]Janeiro!$C$10</f>
        <v>36.1</v>
      </c>
      <c r="H24" s="112">
        <f>[20]Janeiro!$C$11</f>
        <v>36.200000000000003</v>
      </c>
      <c r="I24" s="112">
        <f>[20]Janeiro!$C$12</f>
        <v>35.700000000000003</v>
      </c>
      <c r="J24" s="112">
        <f>[20]Janeiro!$C$13</f>
        <v>36.4</v>
      </c>
      <c r="K24" s="112">
        <f>[20]Janeiro!$C$14</f>
        <v>35.299999999999997</v>
      </c>
      <c r="L24" s="112">
        <f>[20]Janeiro!$C$15</f>
        <v>33.5</v>
      </c>
      <c r="M24" s="112">
        <f>[20]Janeiro!$C$16</f>
        <v>33.5</v>
      </c>
      <c r="N24" s="112">
        <f>[20]Janeiro!$C$17</f>
        <v>33.299999999999997</v>
      </c>
      <c r="O24" s="112">
        <f>[20]Janeiro!$C$18</f>
        <v>34.5</v>
      </c>
      <c r="P24" s="112">
        <f>[20]Janeiro!$C$19</f>
        <v>32.1</v>
      </c>
      <c r="Q24" s="112">
        <f>[20]Janeiro!$C$20</f>
        <v>34.200000000000003</v>
      </c>
      <c r="R24" s="112">
        <f>[20]Janeiro!$C$21</f>
        <v>33.1</v>
      </c>
      <c r="S24" s="112">
        <f>[20]Janeiro!$C$22</f>
        <v>35.299999999999997</v>
      </c>
      <c r="T24" s="112">
        <f>[20]Janeiro!$C$23</f>
        <v>36.1</v>
      </c>
      <c r="U24" s="112">
        <f>[20]Janeiro!$C$24</f>
        <v>34</v>
      </c>
      <c r="V24" s="112">
        <f>[20]Janeiro!$C$25</f>
        <v>31.7</v>
      </c>
      <c r="W24" s="112">
        <f>[20]Janeiro!$C$26</f>
        <v>28.7</v>
      </c>
      <c r="X24" s="112">
        <f>[20]Janeiro!$C$27</f>
        <v>29.1</v>
      </c>
      <c r="Y24" s="112">
        <f>[20]Janeiro!$C$28</f>
        <v>29.9</v>
      </c>
      <c r="Z24" s="112">
        <f>[20]Janeiro!$C$29</f>
        <v>31.2</v>
      </c>
      <c r="AA24" s="112">
        <f>[20]Janeiro!$C$30</f>
        <v>30.3</v>
      </c>
      <c r="AB24" s="112">
        <f>[20]Janeiro!$C$31</f>
        <v>31.8</v>
      </c>
      <c r="AC24" s="112">
        <f>[20]Janeiro!$C$32</f>
        <v>34.200000000000003</v>
      </c>
      <c r="AD24" s="112">
        <f>[20]Janeiro!$C$33</f>
        <v>36.6</v>
      </c>
      <c r="AE24" s="112">
        <f>[20]Janeiro!$C$34</f>
        <v>36.9</v>
      </c>
      <c r="AF24" s="112">
        <f>[20]Janeiro!$C$35</f>
        <v>35.1</v>
      </c>
      <c r="AG24" s="115">
        <f t="shared" si="3"/>
        <v>36.9</v>
      </c>
      <c r="AH24" s="116">
        <f t="shared" si="4"/>
        <v>33.6</v>
      </c>
      <c r="AJ24" t="s">
        <v>35</v>
      </c>
      <c r="AL24" t="s">
        <v>35</v>
      </c>
    </row>
    <row r="25" spans="1:39" x14ac:dyDescent="0.2">
      <c r="A25" s="48" t="s">
        <v>8</v>
      </c>
      <c r="B25" s="112">
        <f>[21]Janeiro!$C$5</f>
        <v>32.299999999999997</v>
      </c>
      <c r="C25" s="112">
        <f>[21]Janeiro!$C$6</f>
        <v>32.1</v>
      </c>
      <c r="D25" s="112">
        <f>[21]Janeiro!$C$7</f>
        <v>33.700000000000003</v>
      </c>
      <c r="E25" s="112">
        <f>[21]Janeiro!$C$8</f>
        <v>34.299999999999997</v>
      </c>
      <c r="F25" s="112">
        <f>[21]Janeiro!$C$9</f>
        <v>34.6</v>
      </c>
      <c r="G25" s="112">
        <f>[21]Janeiro!$C$10</f>
        <v>36</v>
      </c>
      <c r="H25" s="112">
        <f>[21]Janeiro!$C$11</f>
        <v>37.4</v>
      </c>
      <c r="I25" s="112">
        <f>[21]Janeiro!$C$12</f>
        <v>37.299999999999997</v>
      </c>
      <c r="J25" s="112">
        <f>[21]Janeiro!$C$13</f>
        <v>37.6</v>
      </c>
      <c r="K25" s="112">
        <f>[21]Janeiro!$C$14</f>
        <v>34.9</v>
      </c>
      <c r="L25" s="112">
        <f>[21]Janeiro!$C$15</f>
        <v>32.799999999999997</v>
      </c>
      <c r="M25" s="112">
        <f>[21]Janeiro!$C$16</f>
        <v>33.1</v>
      </c>
      <c r="N25" s="112">
        <f>[21]Janeiro!$C$17</f>
        <v>32.299999999999997</v>
      </c>
      <c r="O25" s="112">
        <f>[21]Janeiro!$C$18</f>
        <v>34.200000000000003</v>
      </c>
      <c r="P25" s="112">
        <f>[21]Janeiro!$C$19</f>
        <v>31.8</v>
      </c>
      <c r="Q25" s="112">
        <f>[21]Janeiro!$C$20</f>
        <v>34.6</v>
      </c>
      <c r="R25" s="112">
        <f>[21]Janeiro!$C$21</f>
        <v>35.700000000000003</v>
      </c>
      <c r="S25" s="112">
        <f>[21]Janeiro!$C$22</f>
        <v>35.6</v>
      </c>
      <c r="T25" s="112">
        <f>[21]Janeiro!$C$23</f>
        <v>29.5</v>
      </c>
      <c r="U25" s="112">
        <f>[21]Janeiro!$C$24</f>
        <v>29.4</v>
      </c>
      <c r="V25" s="112">
        <f>[21]Janeiro!$C$25</f>
        <v>31.4</v>
      </c>
      <c r="W25" s="112">
        <f>[21]Janeiro!$C$26</f>
        <v>27.3</v>
      </c>
      <c r="X25" s="112">
        <f>[21]Janeiro!$C$27</f>
        <v>25.7</v>
      </c>
      <c r="Y25" s="112">
        <f>[21]Janeiro!$C$28</f>
        <v>28.8</v>
      </c>
      <c r="Z25" s="112">
        <f>[21]Janeiro!$C$29</f>
        <v>29</v>
      </c>
      <c r="AA25" s="112">
        <f>[21]Janeiro!$C$30</f>
        <v>28.5</v>
      </c>
      <c r="AB25" s="112">
        <f>[21]Janeiro!$C$31</f>
        <v>30.4</v>
      </c>
      <c r="AC25" s="112">
        <f>[21]Janeiro!$C$32</f>
        <v>32.6</v>
      </c>
      <c r="AD25" s="112">
        <f>[21]Janeiro!$C$33</f>
        <v>34.4</v>
      </c>
      <c r="AE25" s="112">
        <f>[21]Janeiro!$C$34</f>
        <v>35.1</v>
      </c>
      <c r="AF25" s="112">
        <f>[21]Janeiro!$C$35</f>
        <v>35</v>
      </c>
      <c r="AG25" s="115">
        <f t="shared" si="3"/>
        <v>37.6</v>
      </c>
      <c r="AH25" s="116">
        <f t="shared" si="4"/>
        <v>32.819354838709678</v>
      </c>
      <c r="AJ25" t="s">
        <v>35</v>
      </c>
    </row>
    <row r="26" spans="1:39" x14ac:dyDescent="0.2">
      <c r="A26" s="48" t="s">
        <v>9</v>
      </c>
      <c r="B26" s="112">
        <f>[22]Janeiro!$C$5</f>
        <v>34.4</v>
      </c>
      <c r="C26" s="112">
        <f>[22]Janeiro!$C$6</f>
        <v>30.8</v>
      </c>
      <c r="D26" s="112">
        <f>[22]Janeiro!$C$7</f>
        <v>34.6</v>
      </c>
      <c r="E26" s="112">
        <f>[22]Janeiro!$C$8</f>
        <v>34.5</v>
      </c>
      <c r="F26" s="112">
        <f>[22]Janeiro!$C$9</f>
        <v>35.700000000000003</v>
      </c>
      <c r="G26" s="112">
        <f>[22]Janeiro!$C$10</f>
        <v>36.6</v>
      </c>
      <c r="H26" s="112">
        <f>[22]Janeiro!$C$11</f>
        <v>37.799999999999997</v>
      </c>
      <c r="I26" s="112">
        <f>[22]Janeiro!$C$12</f>
        <v>37.200000000000003</v>
      </c>
      <c r="J26" s="112">
        <f>[22]Janeiro!$C$13</f>
        <v>37.299999999999997</v>
      </c>
      <c r="K26" s="112">
        <f>[22]Janeiro!$C$14</f>
        <v>35.4</v>
      </c>
      <c r="L26" s="112">
        <f>[22]Janeiro!$C$15</f>
        <v>34.200000000000003</v>
      </c>
      <c r="M26" s="112">
        <f>[22]Janeiro!$C$16</f>
        <v>34.200000000000003</v>
      </c>
      <c r="N26" s="112">
        <f>[22]Janeiro!$C$17</f>
        <v>33.4</v>
      </c>
      <c r="O26" s="112">
        <f>[22]Janeiro!$C$18</f>
        <v>32.9</v>
      </c>
      <c r="P26" s="112">
        <f>[22]Janeiro!$C$19</f>
        <v>30.2</v>
      </c>
      <c r="Q26" s="112">
        <f>[22]Janeiro!$C$20</f>
        <v>34.299999999999997</v>
      </c>
      <c r="R26" s="112">
        <f>[22]Janeiro!$C$21</f>
        <v>33.4</v>
      </c>
      <c r="S26" s="112">
        <f>[22]Janeiro!$C$22</f>
        <v>36.1</v>
      </c>
      <c r="T26" s="112">
        <f>[22]Janeiro!$C$23</f>
        <v>36.1</v>
      </c>
      <c r="U26" s="112">
        <f>[22]Janeiro!$C$24</f>
        <v>29.9</v>
      </c>
      <c r="V26" s="112">
        <f>[22]Janeiro!$C$25</f>
        <v>32.799999999999997</v>
      </c>
      <c r="W26" s="112">
        <f>[22]Janeiro!$C$26</f>
        <v>27.3</v>
      </c>
      <c r="X26" s="112">
        <f>[22]Janeiro!$C$27</f>
        <v>25.7</v>
      </c>
      <c r="Y26" s="112">
        <f>[22]Janeiro!$C$28</f>
        <v>27.8</v>
      </c>
      <c r="Z26" s="112">
        <f>[22]Janeiro!$C$29</f>
        <v>30.2</v>
      </c>
      <c r="AA26" s="112">
        <f>[22]Janeiro!$C$30</f>
        <v>29.6</v>
      </c>
      <c r="AB26" s="112">
        <f>[22]Janeiro!$C$31</f>
        <v>31</v>
      </c>
      <c r="AC26" s="112">
        <f>[22]Janeiro!$C$32</f>
        <v>33.799999999999997</v>
      </c>
      <c r="AD26" s="112">
        <f>[22]Janeiro!$C$33</f>
        <v>35.299999999999997</v>
      </c>
      <c r="AE26" s="112">
        <f>[22]Janeiro!$C$34</f>
        <v>36.6</v>
      </c>
      <c r="AF26" s="112">
        <f>[22]Janeiro!$C$35</f>
        <v>35.9</v>
      </c>
      <c r="AG26" s="115">
        <f t="shared" si="3"/>
        <v>37.799999999999997</v>
      </c>
      <c r="AH26" s="116">
        <f t="shared" si="4"/>
        <v>33.387096774193544</v>
      </c>
      <c r="AL26" t="s">
        <v>35</v>
      </c>
    </row>
    <row r="27" spans="1:39" x14ac:dyDescent="0.2">
      <c r="A27" s="48" t="s">
        <v>32</v>
      </c>
      <c r="B27" s="112">
        <f>[23]Janeiro!$C$5</f>
        <v>31.8</v>
      </c>
      <c r="C27" s="112">
        <f>[23]Janeiro!$C$6</f>
        <v>34.1</v>
      </c>
      <c r="D27" s="112">
        <f>[23]Janeiro!$C$7</f>
        <v>34.700000000000003</v>
      </c>
      <c r="E27" s="112">
        <f>[23]Janeiro!$C$8</f>
        <v>35.200000000000003</v>
      </c>
      <c r="F27" s="112">
        <f>[23]Janeiro!$C$9</f>
        <v>37.4</v>
      </c>
      <c r="G27" s="112">
        <f>[23]Janeiro!$C$10</f>
        <v>37.299999999999997</v>
      </c>
      <c r="H27" s="112">
        <f>[23]Janeiro!$C$11</f>
        <v>38</v>
      </c>
      <c r="I27" s="112">
        <f>[23]Janeiro!$C$12</f>
        <v>38.299999999999997</v>
      </c>
      <c r="J27" s="112">
        <f>[23]Janeiro!$C$13</f>
        <v>38.6</v>
      </c>
      <c r="K27" s="112">
        <f>[23]Janeiro!$C$14</f>
        <v>37.1</v>
      </c>
      <c r="L27" s="112">
        <f>[23]Janeiro!$C$15</f>
        <v>36.1</v>
      </c>
      <c r="M27" s="112">
        <f>[23]Janeiro!$C$16</f>
        <v>36.1</v>
      </c>
      <c r="N27" s="112">
        <f>[23]Janeiro!$C$17</f>
        <v>35.6</v>
      </c>
      <c r="O27" s="112">
        <f>[23]Janeiro!$C$18</f>
        <v>35.6</v>
      </c>
      <c r="P27" s="112">
        <f>[23]Janeiro!$C$19</f>
        <v>36.700000000000003</v>
      </c>
      <c r="Q27" s="112">
        <f>[23]Janeiro!$C$20</f>
        <v>36.700000000000003</v>
      </c>
      <c r="R27" s="112">
        <f>[23]Janeiro!$C$21</f>
        <v>34.799999999999997</v>
      </c>
      <c r="S27" s="112">
        <f>[23]Janeiro!$C$22</f>
        <v>37.799999999999997</v>
      </c>
      <c r="T27" s="112">
        <f>[23]Janeiro!$C$23</f>
        <v>39.299999999999997</v>
      </c>
      <c r="U27" s="112">
        <f>[23]Janeiro!$C$24</f>
        <v>35.299999999999997</v>
      </c>
      <c r="V27" s="112">
        <f>[23]Janeiro!$C$25</f>
        <v>33.700000000000003</v>
      </c>
      <c r="W27" s="112">
        <f>[23]Janeiro!$C$26</f>
        <v>29.3</v>
      </c>
      <c r="X27" s="112">
        <f>[23]Janeiro!$C$27</f>
        <v>33.700000000000003</v>
      </c>
      <c r="Y27" s="112">
        <f>[23]Janeiro!$C$28</f>
        <v>34.4</v>
      </c>
      <c r="Z27" s="112">
        <f>[23]Janeiro!$C$29</f>
        <v>35.4</v>
      </c>
      <c r="AA27" s="112">
        <f>[23]Janeiro!$C$30</f>
        <v>33.9</v>
      </c>
      <c r="AB27" s="112">
        <f>[23]Janeiro!$C$31</f>
        <v>34.200000000000003</v>
      </c>
      <c r="AC27" s="112">
        <f>[23]Janeiro!$C$32</f>
        <v>37</v>
      </c>
      <c r="AD27" s="112">
        <f>[23]Janeiro!$C$33</f>
        <v>38.6</v>
      </c>
      <c r="AE27" s="112">
        <f>[23]Janeiro!$C$34</f>
        <v>39.1</v>
      </c>
      <c r="AF27" s="112">
        <f>[23]Janeiro!$C$35</f>
        <v>36.4</v>
      </c>
      <c r="AG27" s="115">
        <f t="shared" si="3"/>
        <v>39.299999999999997</v>
      </c>
      <c r="AH27" s="116">
        <f t="shared" si="4"/>
        <v>35.877419354838715</v>
      </c>
      <c r="AL27" t="s">
        <v>35</v>
      </c>
      <c r="AM27" t="s">
        <v>35</v>
      </c>
    </row>
    <row r="28" spans="1:39" x14ac:dyDescent="0.2">
      <c r="A28" s="48" t="s">
        <v>10</v>
      </c>
      <c r="B28" s="112">
        <f>[24]Janeiro!$C$5</f>
        <v>33.6</v>
      </c>
      <c r="C28" s="112">
        <f>[24]Janeiro!$C$6</f>
        <v>32.200000000000003</v>
      </c>
      <c r="D28" s="112">
        <f>[24]Janeiro!$C$7</f>
        <v>34.200000000000003</v>
      </c>
      <c r="E28" s="112">
        <f>[24]Janeiro!$C$8</f>
        <v>35.9</v>
      </c>
      <c r="F28" s="112">
        <f>[24]Janeiro!$C$9</f>
        <v>35.6</v>
      </c>
      <c r="G28" s="112">
        <f>[24]Janeiro!$C$10</f>
        <v>36.299999999999997</v>
      </c>
      <c r="H28" s="112">
        <f>[24]Janeiro!$C$11</f>
        <v>37.5</v>
      </c>
      <c r="I28" s="112">
        <f>[24]Janeiro!$C$12</f>
        <v>37.5</v>
      </c>
      <c r="J28" s="112">
        <f>[24]Janeiro!$C$13</f>
        <v>38.200000000000003</v>
      </c>
      <c r="K28" s="112">
        <f>[24]Janeiro!$C$14</f>
        <v>34.799999999999997</v>
      </c>
      <c r="L28" s="112">
        <f>[24]Janeiro!$C$15</f>
        <v>34.299999999999997</v>
      </c>
      <c r="M28" s="112">
        <f>[24]Janeiro!$C$16</f>
        <v>34.6</v>
      </c>
      <c r="N28" s="112">
        <f>[24]Janeiro!$C$17</f>
        <v>33.5</v>
      </c>
      <c r="O28" s="112">
        <f>[24]Janeiro!$C$18</f>
        <v>34.9</v>
      </c>
      <c r="P28" s="112">
        <f>[24]Janeiro!$C$19</f>
        <v>31</v>
      </c>
      <c r="Q28" s="112">
        <f>[24]Janeiro!$C$20</f>
        <v>35.200000000000003</v>
      </c>
      <c r="R28" s="112">
        <f>[24]Janeiro!$C$21</f>
        <v>35.299999999999997</v>
      </c>
      <c r="S28" s="112">
        <f>[24]Janeiro!$C$22</f>
        <v>36.200000000000003</v>
      </c>
      <c r="T28" s="112">
        <f>[24]Janeiro!$C$23</f>
        <v>34.200000000000003</v>
      </c>
      <c r="U28" s="112">
        <f>[24]Janeiro!$C$24</f>
        <v>30.9</v>
      </c>
      <c r="V28" s="112">
        <f>[24]Janeiro!$C$25</f>
        <v>34.200000000000003</v>
      </c>
      <c r="W28" s="112">
        <f>[24]Janeiro!$C$26</f>
        <v>25.2</v>
      </c>
      <c r="X28" s="112">
        <f>[24]Janeiro!$C$27</f>
        <v>25.5</v>
      </c>
      <c r="Y28" s="112">
        <f>[24]Janeiro!$C$28</f>
        <v>29.5</v>
      </c>
      <c r="Z28" s="112">
        <f>[24]Janeiro!$C$29</f>
        <v>30.7</v>
      </c>
      <c r="AA28" s="112">
        <f>[24]Janeiro!$C$30</f>
        <v>29.7</v>
      </c>
      <c r="AB28" s="112">
        <f>[24]Janeiro!$C$31</f>
        <v>30.8</v>
      </c>
      <c r="AC28" s="112">
        <f>[24]Janeiro!$C$32</f>
        <v>33.799999999999997</v>
      </c>
      <c r="AD28" s="112">
        <f>[24]Janeiro!$C$33</f>
        <v>36.700000000000003</v>
      </c>
      <c r="AE28" s="112">
        <f>[24]Janeiro!$C$34</f>
        <v>37.700000000000003</v>
      </c>
      <c r="AF28" s="112">
        <f>[24]Janeiro!$C$35</f>
        <v>36.5</v>
      </c>
      <c r="AG28" s="115">
        <f t="shared" si="3"/>
        <v>38.200000000000003</v>
      </c>
      <c r="AH28" s="116">
        <f t="shared" si="4"/>
        <v>33.748387096774202</v>
      </c>
      <c r="AL28" t="s">
        <v>35</v>
      </c>
      <c r="AM28" t="s">
        <v>35</v>
      </c>
    </row>
    <row r="29" spans="1:39" x14ac:dyDescent="0.2">
      <c r="A29" s="48" t="s">
        <v>151</v>
      </c>
      <c r="B29" s="112">
        <f>[25]Janeiro!$C$5</f>
        <v>32.799999999999997</v>
      </c>
      <c r="C29" s="112">
        <f>[25]Janeiro!$C$6</f>
        <v>31.3</v>
      </c>
      <c r="D29" s="112">
        <f>[25]Janeiro!$C$7</f>
        <v>32.5</v>
      </c>
      <c r="E29" s="112">
        <f>[25]Janeiro!$C$8</f>
        <v>33.5</v>
      </c>
      <c r="F29" s="112">
        <f>[25]Janeiro!$C$9</f>
        <v>33.9</v>
      </c>
      <c r="G29" s="112">
        <f>[25]Janeiro!$C$10</f>
        <v>34.5</v>
      </c>
      <c r="H29" s="112">
        <f>[25]Janeiro!$C$11</f>
        <v>35.4</v>
      </c>
      <c r="I29" s="112">
        <f>[25]Janeiro!$C$12</f>
        <v>35.299999999999997</v>
      </c>
      <c r="J29" s="112">
        <f>[25]Janeiro!$C$13</f>
        <v>35.5</v>
      </c>
      <c r="K29" s="112">
        <f>[25]Janeiro!$C$14</f>
        <v>34.1</v>
      </c>
      <c r="L29" s="112">
        <f>[25]Janeiro!$C$15</f>
        <v>31.8</v>
      </c>
      <c r="M29" s="112">
        <f>[25]Janeiro!$C$16</f>
        <v>32.799999999999997</v>
      </c>
      <c r="N29" s="112">
        <f>[25]Janeiro!$C$17</f>
        <v>32</v>
      </c>
      <c r="O29" s="112">
        <f>[25]Janeiro!$C$18</f>
        <v>34.5</v>
      </c>
      <c r="P29" s="112">
        <f>[25]Janeiro!$C$19</f>
        <v>31.8</v>
      </c>
      <c r="Q29" s="112">
        <f>[25]Janeiro!$C$20</f>
        <v>35.4</v>
      </c>
      <c r="R29" s="112">
        <f>[25]Janeiro!$C$21</f>
        <v>34.5</v>
      </c>
      <c r="S29" s="112">
        <f>[25]Janeiro!$C$22</f>
        <v>36.1</v>
      </c>
      <c r="T29" s="112">
        <f>[25]Janeiro!$C$23</f>
        <v>36.9</v>
      </c>
      <c r="U29" s="112">
        <f>[25]Janeiro!$C$24</f>
        <v>32.700000000000003</v>
      </c>
      <c r="V29" s="112">
        <f>[25]Janeiro!$C$25</f>
        <v>32.700000000000003</v>
      </c>
      <c r="W29" s="112">
        <f>[25]Janeiro!$C$26</f>
        <v>28.5</v>
      </c>
      <c r="X29" s="112">
        <f>[25]Janeiro!$C$27</f>
        <v>28.7</v>
      </c>
      <c r="Y29" s="112">
        <f>[25]Janeiro!$C$28</f>
        <v>29.7</v>
      </c>
      <c r="Z29" s="112">
        <f>[25]Janeiro!$C$29</f>
        <v>30.7</v>
      </c>
      <c r="AA29" s="112">
        <f>[25]Janeiro!$C$30</f>
        <v>29.6</v>
      </c>
      <c r="AB29" s="112">
        <f>[25]Janeiro!$C$31</f>
        <v>31.1</v>
      </c>
      <c r="AC29" s="112">
        <f>[25]Janeiro!$C$32</f>
        <v>33.299999999999997</v>
      </c>
      <c r="AD29" s="112">
        <f>[25]Janeiro!$C$33</f>
        <v>35.5</v>
      </c>
      <c r="AE29" s="112">
        <f>[25]Janeiro!$C$34</f>
        <v>36.700000000000003</v>
      </c>
      <c r="AF29" s="112">
        <f>[25]Janeiro!$C$35</f>
        <v>35.799999999999997</v>
      </c>
      <c r="AG29" s="115">
        <f t="shared" si="3"/>
        <v>36.9</v>
      </c>
      <c r="AH29" s="116">
        <f t="shared" si="4"/>
        <v>33.212903225806464</v>
      </c>
      <c r="AI29" s="12" t="s">
        <v>35</v>
      </c>
      <c r="AL29" t="s">
        <v>35</v>
      </c>
    </row>
    <row r="30" spans="1:39" x14ac:dyDescent="0.2">
      <c r="A30" s="48" t="s">
        <v>11</v>
      </c>
      <c r="B30" s="112">
        <f>[26]Janeiro!$C$5</f>
        <v>33</v>
      </c>
      <c r="C30" s="112">
        <f>[26]Janeiro!$C$6</f>
        <v>32.9</v>
      </c>
      <c r="D30" s="112">
        <f>[26]Janeiro!$C$7</f>
        <v>34.5</v>
      </c>
      <c r="E30" s="112">
        <f>[26]Janeiro!$C$8</f>
        <v>33.9</v>
      </c>
      <c r="F30" s="112">
        <f>[26]Janeiro!$C$9</f>
        <v>36.200000000000003</v>
      </c>
      <c r="G30" s="112">
        <f>[26]Janeiro!$C$10</f>
        <v>37.299999999999997</v>
      </c>
      <c r="H30" s="112">
        <f>[26]Janeiro!$C$11</f>
        <v>37.4</v>
      </c>
      <c r="I30" s="112">
        <f>[26]Janeiro!$C$12</f>
        <v>37.6</v>
      </c>
      <c r="J30" s="112">
        <f>[26]Janeiro!$C$13</f>
        <v>37.5</v>
      </c>
      <c r="K30" s="112">
        <f>[26]Janeiro!$C$14</f>
        <v>36.299999999999997</v>
      </c>
      <c r="L30" s="112">
        <f>[26]Janeiro!$C$15</f>
        <v>35.299999999999997</v>
      </c>
      <c r="M30" s="112">
        <f>[26]Janeiro!$C$16</f>
        <v>34</v>
      </c>
      <c r="N30" s="112">
        <f>[26]Janeiro!$C$17</f>
        <v>32.5</v>
      </c>
      <c r="O30" s="112">
        <f>[26]Janeiro!$C$18</f>
        <v>35.6</v>
      </c>
      <c r="P30" s="112">
        <f>[26]Janeiro!$C$19</f>
        <v>35.1</v>
      </c>
      <c r="Q30" s="112">
        <f>[26]Janeiro!$C$20</f>
        <v>34.700000000000003</v>
      </c>
      <c r="R30" s="112">
        <f>[26]Janeiro!$C$21</f>
        <v>35.200000000000003</v>
      </c>
      <c r="S30" s="112">
        <f>[26]Janeiro!$C$22</f>
        <v>36.700000000000003</v>
      </c>
      <c r="T30" s="112">
        <f>[26]Janeiro!$C$23</f>
        <v>38.299999999999997</v>
      </c>
      <c r="U30" s="112">
        <f>[26]Janeiro!$C$24</f>
        <v>33.4</v>
      </c>
      <c r="V30" s="112">
        <f>[26]Janeiro!$C$25</f>
        <v>30.7</v>
      </c>
      <c r="W30" s="112">
        <f>[26]Janeiro!$C$26</f>
        <v>26.6</v>
      </c>
      <c r="X30" s="112">
        <f>[26]Janeiro!$C$27</f>
        <v>32.200000000000003</v>
      </c>
      <c r="Y30" s="112">
        <f>[26]Janeiro!$C$28</f>
        <v>31.7</v>
      </c>
      <c r="Z30" s="112">
        <f>[26]Janeiro!$C$29</f>
        <v>32.700000000000003</v>
      </c>
      <c r="AA30" s="112">
        <f>[26]Janeiro!$C$30</f>
        <v>31.8</v>
      </c>
      <c r="AB30" s="112">
        <f>[26]Janeiro!$C$31</f>
        <v>33.5</v>
      </c>
      <c r="AC30" s="112">
        <f>[26]Janeiro!$C$32</f>
        <v>35.9</v>
      </c>
      <c r="AD30" s="112">
        <f>[26]Janeiro!$C$33</f>
        <v>37.6</v>
      </c>
      <c r="AE30" s="112">
        <f>[26]Janeiro!$C$34</f>
        <v>39</v>
      </c>
      <c r="AF30" s="112">
        <f>[26]Janeiro!$C$35</f>
        <v>36.700000000000003</v>
      </c>
      <c r="AG30" s="115">
        <f t="shared" si="3"/>
        <v>39</v>
      </c>
      <c r="AH30" s="116">
        <f t="shared" si="4"/>
        <v>34.703225806451627</v>
      </c>
      <c r="AM30" t="s">
        <v>35</v>
      </c>
    </row>
    <row r="31" spans="1:39" s="5" customFormat="1" x14ac:dyDescent="0.2">
      <c r="A31" s="48" t="s">
        <v>12</v>
      </c>
      <c r="B31" s="112">
        <f>[27]Janeiro!$C$5</f>
        <v>33.4</v>
      </c>
      <c r="C31" s="112">
        <f>[27]Janeiro!$C$6</f>
        <v>33.799999999999997</v>
      </c>
      <c r="D31" s="112">
        <f>[27]Janeiro!$C$7</f>
        <v>34.5</v>
      </c>
      <c r="E31" s="112">
        <f>[27]Janeiro!$C$8</f>
        <v>35.799999999999997</v>
      </c>
      <c r="F31" s="112">
        <f>[27]Janeiro!$C$9</f>
        <v>36.299999999999997</v>
      </c>
      <c r="G31" s="112">
        <f>[27]Janeiro!$C$10</f>
        <v>37.6</v>
      </c>
      <c r="H31" s="112">
        <f>[27]Janeiro!$C$11</f>
        <v>38.1</v>
      </c>
      <c r="I31" s="112">
        <f>[27]Janeiro!$C$12</f>
        <v>38</v>
      </c>
      <c r="J31" s="112">
        <f>[27]Janeiro!$C$13</f>
        <v>38.4</v>
      </c>
      <c r="K31" s="112">
        <f>[27]Janeiro!$C$14</f>
        <v>37.4</v>
      </c>
      <c r="L31" s="112">
        <f>[27]Janeiro!$C$15</f>
        <v>37.200000000000003</v>
      </c>
      <c r="M31" s="112">
        <f>[27]Janeiro!$C$16</f>
        <v>33.299999999999997</v>
      </c>
      <c r="N31" s="112">
        <f>[27]Janeiro!$C$17</f>
        <v>33.6</v>
      </c>
      <c r="O31" s="112">
        <f>[27]Janeiro!$C$18</f>
        <v>34.5</v>
      </c>
      <c r="P31" s="112">
        <f>[27]Janeiro!$C$19</f>
        <v>35.4</v>
      </c>
      <c r="Q31" s="112">
        <f>[27]Janeiro!$C$20</f>
        <v>35.700000000000003</v>
      </c>
      <c r="R31" s="112">
        <f>[27]Janeiro!$C$21</f>
        <v>34.4</v>
      </c>
      <c r="S31" s="112">
        <f>[27]Janeiro!$C$22</f>
        <v>37</v>
      </c>
      <c r="T31" s="112">
        <f>[27]Janeiro!$C$23</f>
        <v>38.9</v>
      </c>
      <c r="U31" s="112">
        <f>[27]Janeiro!$C$24</f>
        <v>38.4</v>
      </c>
      <c r="V31" s="112">
        <f>[27]Janeiro!$C$25</f>
        <v>34.1</v>
      </c>
      <c r="W31" s="112">
        <f>[27]Janeiro!$C$26</f>
        <v>28.7</v>
      </c>
      <c r="X31" s="112">
        <f>[27]Janeiro!$C$27</f>
        <v>33</v>
      </c>
      <c r="Y31" s="112">
        <f>[27]Janeiro!$C$28</f>
        <v>33.6</v>
      </c>
      <c r="Z31" s="112">
        <f>[27]Janeiro!$C$29</f>
        <v>33.799999999999997</v>
      </c>
      <c r="AA31" s="112">
        <f>[27]Janeiro!$C$30</f>
        <v>33.4</v>
      </c>
      <c r="AB31" s="112">
        <f>[27]Janeiro!$C$31</f>
        <v>34.299999999999997</v>
      </c>
      <c r="AC31" s="112">
        <f>[27]Janeiro!$C$32</f>
        <v>36</v>
      </c>
      <c r="AD31" s="112">
        <f>[27]Janeiro!$C$33</f>
        <v>36.200000000000003</v>
      </c>
      <c r="AE31" s="112">
        <f>[27]Janeiro!$C$34</f>
        <v>37</v>
      </c>
      <c r="AF31" s="112">
        <f>[27]Janeiro!$C$35</f>
        <v>32.9</v>
      </c>
      <c r="AG31" s="115">
        <f t="shared" si="3"/>
        <v>38.9</v>
      </c>
      <c r="AH31" s="116">
        <f t="shared" si="4"/>
        <v>35.312903225806451</v>
      </c>
      <c r="AL31" s="5" t="s">
        <v>35</v>
      </c>
      <c r="AM31" s="5" t="s">
        <v>35</v>
      </c>
    </row>
    <row r="32" spans="1:39" x14ac:dyDescent="0.2">
      <c r="A32" s="48" t="s">
        <v>13</v>
      </c>
      <c r="B32" s="112">
        <f>[28]Janeiro!$C$5</f>
        <v>32.799999999999997</v>
      </c>
      <c r="C32" s="112">
        <f>[28]Janeiro!$C$6</f>
        <v>31.2</v>
      </c>
      <c r="D32" s="112">
        <f>[28]Janeiro!$C$7</f>
        <v>34.4</v>
      </c>
      <c r="E32" s="112">
        <f>[28]Janeiro!$C$8</f>
        <v>35.299999999999997</v>
      </c>
      <c r="F32" s="112">
        <f>[28]Janeiro!$C$9</f>
        <v>36.6</v>
      </c>
      <c r="G32" s="112">
        <f>[28]Janeiro!$C$10</f>
        <v>36.200000000000003</v>
      </c>
      <c r="H32" s="112">
        <f>[28]Janeiro!$C$11</f>
        <v>37</v>
      </c>
      <c r="I32" s="112">
        <f>[28]Janeiro!$C$12</f>
        <v>37.299999999999997</v>
      </c>
      <c r="J32" s="112">
        <f>[28]Janeiro!$C$13</f>
        <v>37.5</v>
      </c>
      <c r="K32" s="112">
        <f>[28]Janeiro!$C$14</f>
        <v>36.700000000000003</v>
      </c>
      <c r="L32" s="112">
        <f>[28]Janeiro!$C$15</f>
        <v>35.799999999999997</v>
      </c>
      <c r="M32" s="112">
        <f>[28]Janeiro!$C$16</f>
        <v>33</v>
      </c>
      <c r="N32" s="112">
        <f>[28]Janeiro!$C$17</f>
        <v>32.4</v>
      </c>
      <c r="O32" s="112">
        <f>[28]Janeiro!$C$18</f>
        <v>35.299999999999997</v>
      </c>
      <c r="P32" s="112">
        <f>[28]Janeiro!$C$19</f>
        <v>34.6</v>
      </c>
      <c r="Q32" s="112">
        <f>[28]Janeiro!$C$20</f>
        <v>36.1</v>
      </c>
      <c r="R32" s="112">
        <f>[28]Janeiro!$C$21</f>
        <v>35.9</v>
      </c>
      <c r="S32" s="112">
        <f>[28]Janeiro!$C$22</f>
        <v>36.6</v>
      </c>
      <c r="T32" s="112">
        <f>[28]Janeiro!$C$23</f>
        <v>37</v>
      </c>
      <c r="U32" s="112">
        <f>[28]Janeiro!$C$24</f>
        <v>37.4</v>
      </c>
      <c r="V32" s="112">
        <f>[28]Janeiro!$C$25</f>
        <v>36</v>
      </c>
      <c r="W32" s="112">
        <f>[28]Janeiro!$C$26</f>
        <v>30.8</v>
      </c>
      <c r="X32" s="112">
        <f>[28]Janeiro!$C$27</f>
        <v>31.9</v>
      </c>
      <c r="Y32" s="112">
        <f>[28]Janeiro!$C$28</f>
        <v>35</v>
      </c>
      <c r="Z32" s="112">
        <f>[28]Janeiro!$C$29</f>
        <v>34.9</v>
      </c>
      <c r="AA32" s="112">
        <f>[28]Janeiro!$C$30</f>
        <v>34.9</v>
      </c>
      <c r="AB32" s="112">
        <f>[28]Janeiro!$C$31</f>
        <v>35.4</v>
      </c>
      <c r="AC32" s="112">
        <f>[28]Janeiro!$C$32</f>
        <v>37.1</v>
      </c>
      <c r="AD32" s="112">
        <f>[28]Janeiro!$C$33</f>
        <v>38</v>
      </c>
      <c r="AE32" s="112">
        <f>[28]Janeiro!$C$34</f>
        <v>37.700000000000003</v>
      </c>
      <c r="AF32" s="112">
        <f>[28]Janeiro!$C$35</f>
        <v>36.4</v>
      </c>
      <c r="AG32" s="115">
        <f t="shared" si="3"/>
        <v>38</v>
      </c>
      <c r="AH32" s="116">
        <f t="shared" si="4"/>
        <v>35.393548387096779</v>
      </c>
    </row>
    <row r="33" spans="1:39" x14ac:dyDescent="0.2">
      <c r="A33" s="48" t="s">
        <v>152</v>
      </c>
      <c r="B33" s="112">
        <f>[29]Janeiro!$C$5</f>
        <v>33.1</v>
      </c>
      <c r="C33" s="112">
        <f>[29]Janeiro!$C$6</f>
        <v>32.5</v>
      </c>
      <c r="D33" s="112">
        <f>[29]Janeiro!$C$7</f>
        <v>34.200000000000003</v>
      </c>
      <c r="E33" s="112">
        <f>[29]Janeiro!$C$8</f>
        <v>35.299999999999997</v>
      </c>
      <c r="F33" s="112">
        <f>[29]Janeiro!$C$9</f>
        <v>35.4</v>
      </c>
      <c r="G33" s="112">
        <f>[29]Janeiro!$C$10</f>
        <v>37.200000000000003</v>
      </c>
      <c r="H33" s="112">
        <f>[29]Janeiro!$C$11</f>
        <v>36</v>
      </c>
      <c r="I33" s="112">
        <f>[29]Janeiro!$C$12</f>
        <v>35.9</v>
      </c>
      <c r="J33" s="112">
        <f>[29]Janeiro!$C$13</f>
        <v>37.4</v>
      </c>
      <c r="K33" s="112">
        <f>[29]Janeiro!$C$14</f>
        <v>34.6</v>
      </c>
      <c r="L33" s="112">
        <f>[29]Janeiro!$C$15</f>
        <v>34</v>
      </c>
      <c r="M33" s="112">
        <f>[29]Janeiro!$C$16</f>
        <v>34.299999999999997</v>
      </c>
      <c r="N33" s="112">
        <f>[29]Janeiro!$C$17</f>
        <v>34</v>
      </c>
      <c r="O33" s="112">
        <f>[29]Janeiro!$C$18</f>
        <v>35.6</v>
      </c>
      <c r="P33" s="112">
        <f>[29]Janeiro!$C$19</f>
        <v>29.7</v>
      </c>
      <c r="Q33" s="112">
        <f>[29]Janeiro!$C$20</f>
        <v>35</v>
      </c>
      <c r="R33" s="112">
        <f>[29]Janeiro!$C$21</f>
        <v>34.200000000000003</v>
      </c>
      <c r="S33" s="112">
        <f>[29]Janeiro!$C$22</f>
        <v>36.299999999999997</v>
      </c>
      <c r="T33" s="112">
        <f>[29]Janeiro!$C$23</f>
        <v>36.4</v>
      </c>
      <c r="U33" s="112">
        <f>[29]Janeiro!$C$24</f>
        <v>34.299999999999997</v>
      </c>
      <c r="V33" s="112">
        <f>[29]Janeiro!$C$25</f>
        <v>32.4</v>
      </c>
      <c r="W33" s="112">
        <f>[29]Janeiro!$C$26</f>
        <v>28</v>
      </c>
      <c r="X33" s="112">
        <f>[29]Janeiro!$C$27</f>
        <v>29.8</v>
      </c>
      <c r="Y33" s="112">
        <f>[29]Janeiro!$C$28</f>
        <v>30.3</v>
      </c>
      <c r="Z33" s="112">
        <f>[29]Janeiro!$C$29</f>
        <v>32.1</v>
      </c>
      <c r="AA33" s="112">
        <f>[29]Janeiro!$C$30</f>
        <v>30.8</v>
      </c>
      <c r="AB33" s="112">
        <f>[29]Janeiro!$C$31</f>
        <v>32</v>
      </c>
      <c r="AC33" s="112">
        <f>[29]Janeiro!$C$32</f>
        <v>34.9</v>
      </c>
      <c r="AD33" s="112">
        <f>[29]Janeiro!$C$33</f>
        <v>36</v>
      </c>
      <c r="AE33" s="112">
        <f>[29]Janeiro!$C$34</f>
        <v>36.6</v>
      </c>
      <c r="AF33" s="112">
        <f>[29]Janeiro!$C$35</f>
        <v>36.1</v>
      </c>
      <c r="AG33" s="115">
        <f t="shared" si="3"/>
        <v>37.4</v>
      </c>
      <c r="AH33" s="116">
        <f t="shared" si="4"/>
        <v>34.012903225806447</v>
      </c>
    </row>
    <row r="34" spans="1:39" x14ac:dyDescent="0.2">
      <c r="A34" s="48" t="s">
        <v>123</v>
      </c>
      <c r="B34" s="112">
        <f>[30]Janeiro!$C$5</f>
        <v>35</v>
      </c>
      <c r="C34" s="112">
        <f>[30]Janeiro!$C$6</f>
        <v>32</v>
      </c>
      <c r="D34" s="112">
        <f>[30]Janeiro!$C$7</f>
        <v>35.200000000000003</v>
      </c>
      <c r="E34" s="112">
        <f>[30]Janeiro!$C$8</f>
        <v>34.799999999999997</v>
      </c>
      <c r="F34" s="112">
        <f>[30]Janeiro!$C$9</f>
        <v>35.799999999999997</v>
      </c>
      <c r="G34" s="112">
        <f>[30]Janeiro!$C$10</f>
        <v>36.9</v>
      </c>
      <c r="H34" s="112">
        <f>[30]Janeiro!$C$11</f>
        <v>38.5</v>
      </c>
      <c r="I34" s="112">
        <f>[30]Janeiro!$C$12</f>
        <v>38.4</v>
      </c>
      <c r="J34" s="112">
        <f>[30]Janeiro!$C$13</f>
        <v>38.799999999999997</v>
      </c>
      <c r="K34" s="112">
        <f>[30]Janeiro!$C$14</f>
        <v>38.1</v>
      </c>
      <c r="L34" s="112">
        <f>[30]Janeiro!$C$15</f>
        <v>34.700000000000003</v>
      </c>
      <c r="M34" s="112">
        <f>[30]Janeiro!$C$16</f>
        <v>33.6</v>
      </c>
      <c r="N34" s="112">
        <f>[30]Janeiro!$C$17</f>
        <v>33.6</v>
      </c>
      <c r="O34" s="112">
        <f>[30]Janeiro!$C$18</f>
        <v>36.5</v>
      </c>
      <c r="P34" s="112">
        <f>[30]Janeiro!$C$19</f>
        <v>31.6</v>
      </c>
      <c r="Q34" s="112">
        <f>[30]Janeiro!$C$20</f>
        <v>36.1</v>
      </c>
      <c r="R34" s="112">
        <f>[30]Janeiro!$C$21</f>
        <v>34.799999999999997</v>
      </c>
      <c r="S34" s="112">
        <f>[30]Janeiro!$C$22</f>
        <v>37.200000000000003</v>
      </c>
      <c r="T34" s="112">
        <f>[30]Janeiro!$C$23</f>
        <v>37.1</v>
      </c>
      <c r="U34" s="112">
        <f>[30]Janeiro!$C$24</f>
        <v>30.7</v>
      </c>
      <c r="V34" s="112">
        <f>[30]Janeiro!$C$25</f>
        <v>32.4</v>
      </c>
      <c r="W34" s="112">
        <f>[30]Janeiro!$C$26</f>
        <v>28.6</v>
      </c>
      <c r="X34" s="112">
        <f>[30]Janeiro!$C$27</f>
        <v>27.2</v>
      </c>
      <c r="Y34" s="112">
        <f>[30]Janeiro!$C$28</f>
        <v>29.3</v>
      </c>
      <c r="Z34" s="112">
        <f>[30]Janeiro!$C$29</f>
        <v>31</v>
      </c>
      <c r="AA34" s="112">
        <f>[30]Janeiro!$C$30</f>
        <v>30.1</v>
      </c>
      <c r="AB34" s="112">
        <f>[30]Janeiro!$C$31</f>
        <v>31.3</v>
      </c>
      <c r="AC34" s="112">
        <f>[30]Janeiro!$C$32</f>
        <v>34.299999999999997</v>
      </c>
      <c r="AD34" s="112">
        <f>[30]Janeiro!$C$33</f>
        <v>35.799999999999997</v>
      </c>
      <c r="AE34" s="112">
        <f>[30]Janeiro!$C$34</f>
        <v>37.1</v>
      </c>
      <c r="AF34" s="112">
        <f>[30]Janeiro!$C$35</f>
        <v>36.6</v>
      </c>
      <c r="AG34" s="115">
        <f t="shared" si="3"/>
        <v>38.799999999999997</v>
      </c>
      <c r="AH34" s="116">
        <f t="shared" si="4"/>
        <v>34.29354838709677</v>
      </c>
      <c r="AL34" t="s">
        <v>35</v>
      </c>
    </row>
    <row r="35" spans="1:39" x14ac:dyDescent="0.2">
      <c r="A35" s="48" t="s">
        <v>14</v>
      </c>
      <c r="B35" s="112">
        <f>[31]Janeiro!$C$5</f>
        <v>32</v>
      </c>
      <c r="C35" s="112">
        <f>[31]Janeiro!$C$6</f>
        <v>34.299999999999997</v>
      </c>
      <c r="D35" s="112">
        <f>[31]Janeiro!$C$7</f>
        <v>34.4</v>
      </c>
      <c r="E35" s="112">
        <f>[31]Janeiro!$C$8</f>
        <v>34.200000000000003</v>
      </c>
      <c r="F35" s="112">
        <f>[31]Janeiro!$C$9</f>
        <v>34.200000000000003</v>
      </c>
      <c r="G35" s="112">
        <f>[31]Janeiro!$C$10</f>
        <v>36.1</v>
      </c>
      <c r="H35" s="112">
        <f>[31]Janeiro!$C$11</f>
        <v>37.200000000000003</v>
      </c>
      <c r="I35" s="112">
        <f>[31]Janeiro!$C$12</f>
        <v>36.200000000000003</v>
      </c>
      <c r="J35" s="112">
        <f>[31]Janeiro!$C$13</f>
        <v>35.5</v>
      </c>
      <c r="K35" s="112">
        <f>[31]Janeiro!$C$14</f>
        <v>34.799999999999997</v>
      </c>
      <c r="L35" s="112">
        <f>[31]Janeiro!$C$15</f>
        <v>33.1</v>
      </c>
      <c r="M35" s="112">
        <f>[31]Janeiro!$C$16</f>
        <v>33.299999999999997</v>
      </c>
      <c r="N35" s="112">
        <f>[31]Janeiro!$C$17</f>
        <v>30.8</v>
      </c>
      <c r="O35" s="112">
        <f>[31]Janeiro!$C$18</f>
        <v>35.299999999999997</v>
      </c>
      <c r="P35" s="112">
        <f>[31]Janeiro!$C$19</f>
        <v>32.700000000000003</v>
      </c>
      <c r="Q35" s="112">
        <f>[31]Janeiro!$C$20</f>
        <v>34.700000000000003</v>
      </c>
      <c r="R35" s="112">
        <f>[31]Janeiro!$C$21</f>
        <v>35.299999999999997</v>
      </c>
      <c r="S35" s="112">
        <f>[31]Janeiro!$C$22</f>
        <v>37</v>
      </c>
      <c r="T35" s="112">
        <f>[31]Janeiro!$C$23</f>
        <v>35.9</v>
      </c>
      <c r="U35" s="112">
        <f>[31]Janeiro!$C$24</f>
        <v>34.799999999999997</v>
      </c>
      <c r="V35" s="112">
        <f>[31]Janeiro!$C$25</f>
        <v>34.700000000000003</v>
      </c>
      <c r="W35" s="112">
        <f>[31]Janeiro!$C$26</f>
        <v>30.8</v>
      </c>
      <c r="X35" s="112">
        <f>[31]Janeiro!$C$27</f>
        <v>30.9</v>
      </c>
      <c r="Y35" s="112">
        <f>[31]Janeiro!$C$28</f>
        <v>31.4</v>
      </c>
      <c r="Z35" s="112">
        <f>[31]Janeiro!$C$29</f>
        <v>31.8</v>
      </c>
      <c r="AA35" s="112">
        <f>[31]Janeiro!$C$30</f>
        <v>31.6</v>
      </c>
      <c r="AB35" s="112">
        <f>[31]Janeiro!$C$31</f>
        <v>33.1</v>
      </c>
      <c r="AC35" s="112">
        <f>[31]Janeiro!$C$32</f>
        <v>34.200000000000003</v>
      </c>
      <c r="AD35" s="112">
        <f>[31]Janeiro!$C$33</f>
        <v>35.4</v>
      </c>
      <c r="AE35" s="112">
        <f>[31]Janeiro!$C$34</f>
        <v>34.9</v>
      </c>
      <c r="AF35" s="112">
        <f>[31]Janeiro!$C$35</f>
        <v>35.9</v>
      </c>
      <c r="AG35" s="115">
        <f t="shared" si="3"/>
        <v>37.200000000000003</v>
      </c>
      <c r="AH35" s="116">
        <f t="shared" si="4"/>
        <v>34.08064516129032</v>
      </c>
      <c r="AJ35" t="s">
        <v>35</v>
      </c>
      <c r="AL35" t="s">
        <v>35</v>
      </c>
    </row>
    <row r="36" spans="1:39" x14ac:dyDescent="0.2">
      <c r="A36" s="48" t="s">
        <v>153</v>
      </c>
      <c r="B36" s="112">
        <f>[32]Janeiro!$C$5</f>
        <v>33.5</v>
      </c>
      <c r="C36" s="112">
        <f>[32]Janeiro!$C$6</f>
        <v>31.2</v>
      </c>
      <c r="D36" s="112">
        <f>[32]Janeiro!$C$7</f>
        <v>33.5</v>
      </c>
      <c r="E36" s="112">
        <f>[32]Janeiro!$C$8</f>
        <v>35.4</v>
      </c>
      <c r="F36" s="112">
        <f>[32]Janeiro!$C$9</f>
        <v>34.700000000000003</v>
      </c>
      <c r="G36" s="112">
        <f>[32]Janeiro!$C$10</f>
        <v>34.9</v>
      </c>
      <c r="H36" s="112">
        <f>[32]Janeiro!$C$11</f>
        <v>36.200000000000003</v>
      </c>
      <c r="I36" s="112">
        <f>[32]Janeiro!$C$12</f>
        <v>35.6</v>
      </c>
      <c r="J36" s="112">
        <f>[32]Janeiro!$C$13</f>
        <v>36.4</v>
      </c>
      <c r="K36" s="112">
        <f>[32]Janeiro!$C$14</f>
        <v>34.9</v>
      </c>
      <c r="L36" s="112">
        <f>[32]Janeiro!$C$15</f>
        <v>30.2</v>
      </c>
      <c r="M36" s="112">
        <f>[32]Janeiro!$C$16</f>
        <v>31.1</v>
      </c>
      <c r="N36" s="112">
        <f>[32]Janeiro!$C$17</f>
        <v>34.1</v>
      </c>
      <c r="O36" s="112">
        <f>[32]Janeiro!$C$18</f>
        <v>35.1</v>
      </c>
      <c r="P36" s="112">
        <f>[32]Janeiro!$C$19</f>
        <v>34</v>
      </c>
      <c r="Q36" s="112">
        <f>[32]Janeiro!$C$20</f>
        <v>34.9</v>
      </c>
      <c r="R36" s="112">
        <f>[32]Janeiro!$C$21</f>
        <v>34.799999999999997</v>
      </c>
      <c r="S36" s="112">
        <f>[32]Janeiro!$C$22</f>
        <v>36.700000000000003</v>
      </c>
      <c r="T36" s="112">
        <f>[32]Janeiro!$C$23</f>
        <v>36.200000000000003</v>
      </c>
      <c r="U36" s="112">
        <f>[32]Janeiro!$C$24</f>
        <v>36.299999999999997</v>
      </c>
      <c r="V36" s="112">
        <f>[32]Janeiro!$C$25</f>
        <v>35.1</v>
      </c>
      <c r="W36" s="112">
        <f>[32]Janeiro!$C$26</f>
        <v>30.6</v>
      </c>
      <c r="X36" s="112">
        <f>[32]Janeiro!$C$27</f>
        <v>32.1</v>
      </c>
      <c r="Y36" s="112">
        <f>[32]Janeiro!$C$28</f>
        <v>34.9</v>
      </c>
      <c r="Z36" s="112">
        <f>[32]Janeiro!$C$29</f>
        <v>34.5</v>
      </c>
      <c r="AA36" s="112">
        <f>[32]Janeiro!$C$30</f>
        <v>34.700000000000003</v>
      </c>
      <c r="AB36" s="112">
        <f>[32]Janeiro!$C$31</f>
        <v>36.5</v>
      </c>
      <c r="AC36" s="112">
        <f>[32]Janeiro!$C$32</f>
        <v>36.6</v>
      </c>
      <c r="AD36" s="112">
        <f>[32]Janeiro!$C$33</f>
        <v>37</v>
      </c>
      <c r="AE36" s="112">
        <f>[32]Janeiro!$C$34</f>
        <v>32.799999999999997</v>
      </c>
      <c r="AF36" s="112">
        <f>[32]Janeiro!$C$35</f>
        <v>35.799999999999997</v>
      </c>
      <c r="AG36" s="115">
        <f t="shared" si="3"/>
        <v>37</v>
      </c>
      <c r="AH36" s="116">
        <f t="shared" si="4"/>
        <v>34.525806451612908</v>
      </c>
    </row>
    <row r="37" spans="1:39" x14ac:dyDescent="0.2">
      <c r="A37" s="48" t="s">
        <v>15</v>
      </c>
      <c r="B37" s="112">
        <f>[33]Janeiro!$C$5</f>
        <v>31.6</v>
      </c>
      <c r="C37" s="112">
        <f>[33]Janeiro!$C$6</f>
        <v>29.8</v>
      </c>
      <c r="D37" s="112">
        <f>[33]Janeiro!$C$7</f>
        <v>31.3</v>
      </c>
      <c r="E37" s="112">
        <f>[33]Janeiro!$C$8</f>
        <v>33.299999999999997</v>
      </c>
      <c r="F37" s="112">
        <f>[33]Janeiro!$C$9</f>
        <v>34.1</v>
      </c>
      <c r="G37" s="112">
        <f>[33]Janeiro!$C$10</f>
        <v>35.200000000000003</v>
      </c>
      <c r="H37" s="112">
        <f>[33]Janeiro!$C$11</f>
        <v>35.6</v>
      </c>
      <c r="I37" s="112">
        <f>[33]Janeiro!$C$12</f>
        <v>35.200000000000003</v>
      </c>
      <c r="J37" s="112">
        <f>[33]Janeiro!$C$13</f>
        <v>35.1</v>
      </c>
      <c r="K37" s="112">
        <f>[33]Janeiro!$C$14</f>
        <v>34.299999999999997</v>
      </c>
      <c r="L37" s="112">
        <f>[33]Janeiro!$C$15</f>
        <v>31.2</v>
      </c>
      <c r="M37" s="112">
        <f>[33]Janeiro!$C$16</f>
        <v>29.9</v>
      </c>
      <c r="N37" s="112">
        <f>[33]Janeiro!$C$17</f>
        <v>31.1</v>
      </c>
      <c r="O37" s="112">
        <f>[33]Janeiro!$C$18</f>
        <v>33.4</v>
      </c>
      <c r="P37" s="112">
        <f>[33]Janeiro!$C$19</f>
        <v>33.5</v>
      </c>
      <c r="Q37" s="112">
        <f>[33]Janeiro!$C$20</f>
        <v>32.9</v>
      </c>
      <c r="R37" s="112">
        <f>[33]Janeiro!$C$21</f>
        <v>34.299999999999997</v>
      </c>
      <c r="S37" s="112">
        <f>[33]Janeiro!$C$22</f>
        <v>33.5</v>
      </c>
      <c r="T37" s="112">
        <f>[33]Janeiro!$C$23</f>
        <v>35.200000000000003</v>
      </c>
      <c r="U37" s="112">
        <f>[33]Janeiro!$C$24</f>
        <v>32</v>
      </c>
      <c r="V37" s="112">
        <f>[33]Janeiro!$C$25</f>
        <v>30.2</v>
      </c>
      <c r="W37" s="112">
        <f>[33]Janeiro!$C$26</f>
        <v>26.1</v>
      </c>
      <c r="X37" s="112">
        <f>[33]Janeiro!$C$27</f>
        <v>28.9</v>
      </c>
      <c r="Y37" s="112">
        <f>[33]Janeiro!$C$28</f>
        <v>29.5</v>
      </c>
      <c r="Z37" s="112">
        <f>[33]Janeiro!$C$29</f>
        <v>29.5</v>
      </c>
      <c r="AA37" s="112">
        <f>[33]Janeiro!$C$30</f>
        <v>28.8</v>
      </c>
      <c r="AB37" s="112">
        <f>[33]Janeiro!$C$31</f>
        <v>30.2</v>
      </c>
      <c r="AC37" s="112">
        <f>[33]Janeiro!$C$32</f>
        <v>31.7</v>
      </c>
      <c r="AD37" s="112">
        <f>[33]Janeiro!$C$33</f>
        <v>34.6</v>
      </c>
      <c r="AE37" s="112">
        <f>[33]Janeiro!$C$34</f>
        <v>34.9</v>
      </c>
      <c r="AF37" s="112">
        <f>[33]Janeiro!$C$35</f>
        <v>33.200000000000003</v>
      </c>
      <c r="AG37" s="115">
        <f t="shared" si="3"/>
        <v>35.6</v>
      </c>
      <c r="AH37" s="116">
        <f t="shared" si="4"/>
        <v>32.261290322580649</v>
      </c>
      <c r="AI37" s="12" t="s">
        <v>35</v>
      </c>
      <c r="AL37" t="s">
        <v>35</v>
      </c>
    </row>
    <row r="38" spans="1:39" x14ac:dyDescent="0.2">
      <c r="A38" s="48" t="s">
        <v>16</v>
      </c>
      <c r="B38" s="112">
        <f>[34]Janeiro!$C$5</f>
        <v>35.200000000000003</v>
      </c>
      <c r="C38" s="112">
        <f>[34]Janeiro!$C$6</f>
        <v>34.9</v>
      </c>
      <c r="D38" s="112">
        <f>[34]Janeiro!$C$7</f>
        <v>36.5</v>
      </c>
      <c r="E38" s="112">
        <f>[34]Janeiro!$C$8</f>
        <v>37.4</v>
      </c>
      <c r="F38" s="112">
        <f>[34]Janeiro!$C$9</f>
        <v>38.4</v>
      </c>
      <c r="G38" s="112">
        <f>[34]Janeiro!$C$10</f>
        <v>39.700000000000003</v>
      </c>
      <c r="H38" s="112">
        <f>[34]Janeiro!$C$11</f>
        <v>40.1</v>
      </c>
      <c r="I38" s="112">
        <f>[34]Janeiro!$C$12</f>
        <v>39.6</v>
      </c>
      <c r="J38" s="112">
        <f>[34]Janeiro!$C$13</f>
        <v>40.6</v>
      </c>
      <c r="K38" s="112">
        <f>[34]Janeiro!$C$14</f>
        <v>39.9</v>
      </c>
      <c r="L38" s="112">
        <f>[34]Janeiro!$C$15</f>
        <v>38.5</v>
      </c>
      <c r="M38" s="112">
        <f>[34]Janeiro!$C$16</f>
        <v>35.5</v>
      </c>
      <c r="N38" s="112">
        <f>[34]Janeiro!$C$17</f>
        <v>38.299999999999997</v>
      </c>
      <c r="O38" s="112">
        <f>[34]Janeiro!$C$18</f>
        <v>38.299999999999997</v>
      </c>
      <c r="P38" s="112">
        <f>[34]Janeiro!$C$19</f>
        <v>39.200000000000003</v>
      </c>
      <c r="Q38" s="112" t="str">
        <f>[34]Janeiro!$C$20</f>
        <v>*</v>
      </c>
      <c r="R38" s="112" t="str">
        <f>[34]Janeiro!$C$21</f>
        <v>*</v>
      </c>
      <c r="S38" s="112" t="str">
        <f>[34]Janeiro!$C$22</f>
        <v>*</v>
      </c>
      <c r="T38" s="112" t="str">
        <f>[34]Janeiro!$C$23</f>
        <v>*</v>
      </c>
      <c r="U38" s="112" t="str">
        <f>[34]Janeiro!$C$24</f>
        <v>*</v>
      </c>
      <c r="V38" s="112" t="str">
        <f>[34]Janeiro!$C$25</f>
        <v>*</v>
      </c>
      <c r="W38" s="112" t="str">
        <f>[34]Janeiro!$C$26</f>
        <v>*</v>
      </c>
      <c r="X38" s="112" t="str">
        <f>[34]Janeiro!$C$27</f>
        <v>*</v>
      </c>
      <c r="Y38" s="112" t="str">
        <f>[34]Janeiro!$C$28</f>
        <v>*</v>
      </c>
      <c r="Z38" s="112" t="str">
        <f>[34]Janeiro!$C$29</f>
        <v>*</v>
      </c>
      <c r="AA38" s="112" t="str">
        <f>[34]Janeiro!$C$30</f>
        <v>*</v>
      </c>
      <c r="AB38" s="112" t="str">
        <f>[34]Janeiro!$C$31</f>
        <v>*</v>
      </c>
      <c r="AC38" s="112" t="str">
        <f>[34]Janeiro!$C$32</f>
        <v>*</v>
      </c>
      <c r="AD38" s="112" t="str">
        <f>[34]Janeiro!$C$33</f>
        <v>*</v>
      </c>
      <c r="AE38" s="112" t="str">
        <f>[34]Janeiro!$C$34</f>
        <v>*</v>
      </c>
      <c r="AF38" s="112" t="str">
        <f>[34]Janeiro!$C$35</f>
        <v>*</v>
      </c>
      <c r="AG38" s="115" t="s">
        <v>197</v>
      </c>
      <c r="AH38" s="116" t="s">
        <v>197</v>
      </c>
      <c r="AK38" t="s">
        <v>35</v>
      </c>
      <c r="AL38" t="s">
        <v>35</v>
      </c>
      <c r="AM38" t="s">
        <v>35</v>
      </c>
    </row>
    <row r="39" spans="1:39" x14ac:dyDescent="0.2">
      <c r="A39" s="48" t="s">
        <v>154</v>
      </c>
      <c r="B39" s="112">
        <f>[35]Janeiro!$C$5</f>
        <v>32.6</v>
      </c>
      <c r="C39" s="112">
        <f>[35]Janeiro!$C$6</f>
        <v>32.200000000000003</v>
      </c>
      <c r="D39" s="112">
        <f>[35]Janeiro!$C$7</f>
        <v>34.1</v>
      </c>
      <c r="E39" s="112">
        <f>[35]Janeiro!$C$8</f>
        <v>35.799999999999997</v>
      </c>
      <c r="F39" s="112">
        <f>[35]Janeiro!$C$9</f>
        <v>36.5</v>
      </c>
      <c r="G39" s="112">
        <f>[35]Janeiro!$C$10</f>
        <v>37.299999999999997</v>
      </c>
      <c r="H39" s="112">
        <f>[35]Janeiro!$C$11</f>
        <v>36.5</v>
      </c>
      <c r="I39" s="112">
        <f>[35]Janeiro!$C$12</f>
        <v>37.299999999999997</v>
      </c>
      <c r="J39" s="112">
        <f>[35]Janeiro!$C$13</f>
        <v>36.799999999999997</v>
      </c>
      <c r="K39" s="112">
        <f>[35]Janeiro!$C$14</f>
        <v>34.700000000000003</v>
      </c>
      <c r="L39" s="112">
        <f>[35]Janeiro!$C$15</f>
        <v>33.4</v>
      </c>
      <c r="M39" s="112">
        <f>[35]Janeiro!$C$16</f>
        <v>32.299999999999997</v>
      </c>
      <c r="N39" s="112">
        <f>[35]Janeiro!$C$17</f>
        <v>33.9</v>
      </c>
      <c r="O39" s="112">
        <f>[35]Janeiro!$C$18</f>
        <v>35.200000000000003</v>
      </c>
      <c r="P39" s="112">
        <f>[35]Janeiro!$C$19</f>
        <v>30.4</v>
      </c>
      <c r="Q39" s="112">
        <f>[35]Janeiro!$C$20</f>
        <v>34.200000000000003</v>
      </c>
      <c r="R39" s="112">
        <f>[35]Janeiro!$C$21</f>
        <v>33.799999999999997</v>
      </c>
      <c r="S39" s="112">
        <f>[35]Janeiro!$C$22</f>
        <v>36</v>
      </c>
      <c r="T39" s="112">
        <f>[35]Janeiro!$C$23</f>
        <v>36.4</v>
      </c>
      <c r="U39" s="112">
        <f>[35]Janeiro!$C$24</f>
        <v>34.4</v>
      </c>
      <c r="V39" s="112">
        <f>[35]Janeiro!$C$25</f>
        <v>30.9</v>
      </c>
      <c r="W39" s="112">
        <f>[35]Janeiro!$C$26</f>
        <v>30</v>
      </c>
      <c r="X39" s="112">
        <f>[35]Janeiro!$C$27</f>
        <v>30.1</v>
      </c>
      <c r="Y39" s="112">
        <f>[35]Janeiro!$C$28</f>
        <v>30.8</v>
      </c>
      <c r="Z39" s="112">
        <f>[35]Janeiro!$C$29</f>
        <v>31.9</v>
      </c>
      <c r="AA39" s="112">
        <f>[35]Janeiro!$C$30</f>
        <v>31.6</v>
      </c>
      <c r="AB39" s="112">
        <f>[35]Janeiro!$C$31</f>
        <v>32.5</v>
      </c>
      <c r="AC39" s="112">
        <f>[35]Janeiro!$C$32</f>
        <v>35.1</v>
      </c>
      <c r="AD39" s="112">
        <f>[35]Janeiro!$C$33</f>
        <v>35.6</v>
      </c>
      <c r="AE39" s="112">
        <f>[35]Janeiro!$C$34</f>
        <v>36.299999999999997</v>
      </c>
      <c r="AF39" s="112">
        <f>[35]Janeiro!$C$35</f>
        <v>35.299999999999997</v>
      </c>
      <c r="AG39" s="115">
        <f t="shared" si="3"/>
        <v>37.299999999999997</v>
      </c>
      <c r="AH39" s="116">
        <f t="shared" si="4"/>
        <v>33.996774193548383</v>
      </c>
      <c r="AJ39" t="s">
        <v>35</v>
      </c>
      <c r="AL39" t="s">
        <v>35</v>
      </c>
    </row>
    <row r="40" spans="1:39" x14ac:dyDescent="0.2">
      <c r="A40" s="48" t="s">
        <v>17</v>
      </c>
      <c r="B40" s="112">
        <f>[36]Janeiro!$C$5</f>
        <v>33.1</v>
      </c>
      <c r="C40" s="112">
        <f>[36]Janeiro!$C$6</f>
        <v>32.200000000000003</v>
      </c>
      <c r="D40" s="112">
        <f>[36]Janeiro!$C$7</f>
        <v>33.799999999999997</v>
      </c>
      <c r="E40" s="112">
        <f>[36]Janeiro!$C$8</f>
        <v>34.5</v>
      </c>
      <c r="F40" s="112">
        <f>[36]Janeiro!$C$9</f>
        <v>35</v>
      </c>
      <c r="G40" s="112">
        <f>[36]Janeiro!$C$10</f>
        <v>36.4</v>
      </c>
      <c r="H40" s="112">
        <f>[36]Janeiro!$C$11</f>
        <v>36.299999999999997</v>
      </c>
      <c r="I40" s="112">
        <f>[36]Janeiro!$C$12</f>
        <v>35.299999999999997</v>
      </c>
      <c r="J40" s="112">
        <f>[36]Janeiro!$C$13</f>
        <v>36.799999999999997</v>
      </c>
      <c r="K40" s="112">
        <f>[36]Janeiro!$C$14</f>
        <v>35.1</v>
      </c>
      <c r="L40" s="112">
        <f>[36]Janeiro!$C$15</f>
        <v>33.700000000000003</v>
      </c>
      <c r="M40" s="112">
        <f>[36]Janeiro!$C$16</f>
        <v>33.4</v>
      </c>
      <c r="N40" s="112">
        <f>[36]Janeiro!$C$17</f>
        <v>33.799999999999997</v>
      </c>
      <c r="O40" s="112">
        <f>[36]Janeiro!$C$18</f>
        <v>34.200000000000003</v>
      </c>
      <c r="P40" s="112">
        <f>[36]Janeiro!$C$19</f>
        <v>30.7</v>
      </c>
      <c r="Q40" s="112">
        <f>[36]Janeiro!$C$20</f>
        <v>34.299999999999997</v>
      </c>
      <c r="R40" s="112">
        <f>[36]Janeiro!$C$21</f>
        <v>33.1</v>
      </c>
      <c r="S40" s="112">
        <f>[36]Janeiro!$C$22</f>
        <v>34.799999999999997</v>
      </c>
      <c r="T40" s="112">
        <f>[36]Janeiro!$C$23</f>
        <v>34.5</v>
      </c>
      <c r="U40" s="112">
        <f>[36]Janeiro!$C$24</f>
        <v>33.5</v>
      </c>
      <c r="V40" s="112">
        <f>[36]Janeiro!$C$25</f>
        <v>31.2</v>
      </c>
      <c r="W40" s="112">
        <f>[36]Janeiro!$C$26</f>
        <v>28.3</v>
      </c>
      <c r="X40" s="112">
        <f>[36]Janeiro!$C$27</f>
        <v>29.2</v>
      </c>
      <c r="Y40" s="112">
        <f>[36]Janeiro!$C$28</f>
        <v>28.6</v>
      </c>
      <c r="Z40" s="112">
        <f>[36]Janeiro!$C$29</f>
        <v>30.7</v>
      </c>
      <c r="AA40" s="112">
        <f>[36]Janeiro!$C$30</f>
        <v>29.9</v>
      </c>
      <c r="AB40" s="112">
        <f>[36]Janeiro!$C$31</f>
        <v>31.2</v>
      </c>
      <c r="AC40" s="112">
        <f>[36]Janeiro!$C$32</f>
        <v>34.200000000000003</v>
      </c>
      <c r="AD40" s="112">
        <f>[36]Janeiro!$C$33</f>
        <v>36</v>
      </c>
      <c r="AE40" s="112">
        <f>[36]Janeiro!$C$34</f>
        <v>37.299999999999997</v>
      </c>
      <c r="AF40" s="112">
        <f>[36]Janeiro!$C$35</f>
        <v>35</v>
      </c>
      <c r="AG40" s="115">
        <f t="shared" si="3"/>
        <v>37.299999999999997</v>
      </c>
      <c r="AH40" s="116">
        <f t="shared" si="4"/>
        <v>33.422580645161297</v>
      </c>
      <c r="AM40" t="s">
        <v>35</v>
      </c>
    </row>
    <row r="41" spans="1:39" x14ac:dyDescent="0.2">
      <c r="A41" s="48" t="s">
        <v>136</v>
      </c>
      <c r="B41" s="112">
        <f>[37]Janeiro!$C$5</f>
        <v>33.9</v>
      </c>
      <c r="C41" s="112">
        <f>[37]Janeiro!$C$6</f>
        <v>34</v>
      </c>
      <c r="D41" s="112">
        <f>[37]Janeiro!$C$7</f>
        <v>35.299999999999997</v>
      </c>
      <c r="E41" s="112">
        <f>[37]Janeiro!$C$8</f>
        <v>34.9</v>
      </c>
      <c r="F41" s="112">
        <f>[37]Janeiro!$C$9</f>
        <v>36.1</v>
      </c>
      <c r="G41" s="112">
        <f>[37]Janeiro!$C$10</f>
        <v>36.9</v>
      </c>
      <c r="H41" s="112">
        <f>[37]Janeiro!$C$11</f>
        <v>36</v>
      </c>
      <c r="I41" s="112">
        <f>[37]Janeiro!$C$12</f>
        <v>38.9</v>
      </c>
      <c r="J41" s="112">
        <f>[37]Janeiro!$C$13</f>
        <v>37.5</v>
      </c>
      <c r="K41" s="112">
        <f>[37]Janeiro!$C$14</f>
        <v>35.6</v>
      </c>
      <c r="L41" s="112">
        <f>[37]Janeiro!$C$15</f>
        <v>33.799999999999997</v>
      </c>
      <c r="M41" s="112">
        <f>[37]Janeiro!$C$16</f>
        <v>34.1</v>
      </c>
      <c r="N41" s="112">
        <f>[37]Janeiro!$C$17</f>
        <v>32.299999999999997</v>
      </c>
      <c r="O41" s="112">
        <f>[37]Janeiro!$C$18</f>
        <v>34.700000000000003</v>
      </c>
      <c r="P41" s="112">
        <f>[37]Janeiro!$C$19</f>
        <v>31</v>
      </c>
      <c r="Q41" s="112">
        <f>[37]Janeiro!$C$20</f>
        <v>35</v>
      </c>
      <c r="R41" s="112">
        <f>[37]Janeiro!$C$21</f>
        <v>34.6</v>
      </c>
      <c r="S41" s="112">
        <f>[37]Janeiro!$C$22</f>
        <v>37</v>
      </c>
      <c r="T41" s="112">
        <f>[37]Janeiro!$C$23</f>
        <v>36.299999999999997</v>
      </c>
      <c r="U41" s="112">
        <f>[37]Janeiro!$C$24</f>
        <v>32.6</v>
      </c>
      <c r="V41" s="112">
        <f>[37]Janeiro!$C$25</f>
        <v>32.299999999999997</v>
      </c>
      <c r="W41" s="112">
        <f>[37]Janeiro!$C$26</f>
        <v>28</v>
      </c>
      <c r="X41" s="112">
        <f>[37]Janeiro!$C$27</f>
        <v>26.7</v>
      </c>
      <c r="Y41" s="112">
        <f>[37]Janeiro!$C$28</f>
        <v>27.3</v>
      </c>
      <c r="Z41" s="112">
        <f>[37]Janeiro!$C$29</f>
        <v>30.6</v>
      </c>
      <c r="AA41" s="112">
        <f>[37]Janeiro!$C$30</f>
        <v>30.2</v>
      </c>
      <c r="AB41" s="112">
        <f>[37]Janeiro!$C$31</f>
        <v>31.5</v>
      </c>
      <c r="AC41" s="112">
        <f>[37]Janeiro!$C$32</f>
        <v>33.1</v>
      </c>
      <c r="AD41" s="112">
        <f>[37]Janeiro!$C$33</f>
        <v>35.5</v>
      </c>
      <c r="AE41" s="112">
        <f>[37]Janeiro!$C$34</f>
        <v>35.4</v>
      </c>
      <c r="AF41" s="112">
        <f>[37]Janeiro!$C$35</f>
        <v>36.200000000000003</v>
      </c>
      <c r="AG41" s="115">
        <f t="shared" si="3"/>
        <v>38.9</v>
      </c>
      <c r="AH41" s="116">
        <f t="shared" si="4"/>
        <v>33.783870967741933</v>
      </c>
      <c r="AJ41" s="12" t="s">
        <v>35</v>
      </c>
      <c r="AL41" t="s">
        <v>35</v>
      </c>
    </row>
    <row r="42" spans="1:39" x14ac:dyDescent="0.2">
      <c r="A42" s="48" t="s">
        <v>18</v>
      </c>
      <c r="B42" s="112">
        <f>[38]Janeiro!$C$5</f>
        <v>28.2</v>
      </c>
      <c r="C42" s="112">
        <f>[38]Janeiro!$C$6</f>
        <v>27.9</v>
      </c>
      <c r="D42" s="112">
        <f>[38]Janeiro!$C$7</f>
        <v>30.6</v>
      </c>
      <c r="E42" s="112">
        <f>[38]Janeiro!$C$8</f>
        <v>31.5</v>
      </c>
      <c r="F42" s="112">
        <f>[38]Janeiro!$C$9</f>
        <v>31.8</v>
      </c>
      <c r="G42" s="112">
        <f>[38]Janeiro!$C$10</f>
        <v>33.200000000000003</v>
      </c>
      <c r="H42" s="112">
        <f>[38]Janeiro!$C$11</f>
        <v>32.700000000000003</v>
      </c>
      <c r="I42" s="112">
        <f>[38]Janeiro!$C$12</f>
        <v>33.799999999999997</v>
      </c>
      <c r="J42" s="112">
        <f>[38]Janeiro!$C$13</f>
        <v>33.9</v>
      </c>
      <c r="K42" s="112">
        <f>[38]Janeiro!$C$14</f>
        <v>32.1</v>
      </c>
      <c r="L42" s="112">
        <f>[38]Janeiro!$C$15</f>
        <v>29</v>
      </c>
      <c r="M42" s="112">
        <f>[38]Janeiro!$C$16</f>
        <v>28.3</v>
      </c>
      <c r="N42" s="112">
        <f>[38]Janeiro!$C$17</f>
        <v>31.3</v>
      </c>
      <c r="O42" s="112">
        <f>[38]Janeiro!$C$18</f>
        <v>32.1</v>
      </c>
      <c r="P42" s="112">
        <f>[38]Janeiro!$C$19</f>
        <v>29</v>
      </c>
      <c r="Q42" s="112">
        <f>[38]Janeiro!$C$20</f>
        <v>31.9</v>
      </c>
      <c r="R42" s="112">
        <f>[38]Janeiro!$C$21</f>
        <v>30.9</v>
      </c>
      <c r="S42" s="112">
        <f>[38]Janeiro!$C$22</f>
        <v>34.1</v>
      </c>
      <c r="T42" s="112">
        <f>[38]Janeiro!$C$23</f>
        <v>33.5</v>
      </c>
      <c r="U42" s="112">
        <f>[38]Janeiro!$C$24</f>
        <v>33.9</v>
      </c>
      <c r="V42" s="112">
        <f>[38]Janeiro!$C$25</f>
        <v>29.9</v>
      </c>
      <c r="W42" s="112">
        <f>[38]Janeiro!$C$26</f>
        <v>28</v>
      </c>
      <c r="X42" s="112">
        <f>[38]Janeiro!$C$27</f>
        <v>28.7</v>
      </c>
      <c r="Y42" s="112">
        <f>[38]Janeiro!$C$28</f>
        <v>29.9</v>
      </c>
      <c r="Z42" s="112">
        <f>[38]Janeiro!$C$29</f>
        <v>30.5</v>
      </c>
      <c r="AA42" s="112">
        <f>[38]Janeiro!$C$30</f>
        <v>30.5</v>
      </c>
      <c r="AB42" s="112">
        <f>[38]Janeiro!$C$31</f>
        <v>30.9</v>
      </c>
      <c r="AC42" s="112">
        <f>[38]Janeiro!$C$32</f>
        <v>32.4</v>
      </c>
      <c r="AD42" s="112">
        <f>[38]Janeiro!$C$33</f>
        <v>32.4</v>
      </c>
      <c r="AE42" s="112">
        <f>[38]Janeiro!$C$34</f>
        <v>32.6</v>
      </c>
      <c r="AF42" s="112">
        <f>[38]Janeiro!$C$35</f>
        <v>33.1</v>
      </c>
      <c r="AG42" s="115">
        <f t="shared" ref="AG42" si="5">MAX(B42:AF42)</f>
        <v>34.1</v>
      </c>
      <c r="AH42" s="116">
        <f t="shared" ref="AH42" si="6">AVERAGE(B42:AF42)</f>
        <v>31.245161290322581</v>
      </c>
      <c r="AJ42" s="12" t="s">
        <v>35</v>
      </c>
      <c r="AL42" t="s">
        <v>35</v>
      </c>
    </row>
    <row r="43" spans="1:39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2" t="s">
        <v>197</v>
      </c>
      <c r="Y43" s="112" t="s">
        <v>197</v>
      </c>
      <c r="Z43" s="112" t="s">
        <v>197</v>
      </c>
      <c r="AA43" s="112" t="s">
        <v>197</v>
      </c>
      <c r="AB43" s="112" t="s">
        <v>197</v>
      </c>
      <c r="AC43" s="112" t="s">
        <v>197</v>
      </c>
      <c r="AD43" s="112" t="s">
        <v>197</v>
      </c>
      <c r="AE43" s="112" t="s">
        <v>197</v>
      </c>
      <c r="AF43" s="112" t="s">
        <v>197</v>
      </c>
      <c r="AG43" s="115" t="s">
        <v>197</v>
      </c>
      <c r="AH43" s="116" t="s">
        <v>197</v>
      </c>
      <c r="AL43" t="s">
        <v>35</v>
      </c>
    </row>
    <row r="44" spans="1:39" x14ac:dyDescent="0.2">
      <c r="A44" s="48" t="s">
        <v>19</v>
      </c>
      <c r="B44" s="112">
        <f>[39]Janeiro!$C$5</f>
        <v>32.6</v>
      </c>
      <c r="C44" s="112">
        <f>[39]Janeiro!$C$6</f>
        <v>30.2</v>
      </c>
      <c r="D44" s="112">
        <f>[39]Janeiro!$C$7</f>
        <v>33.4</v>
      </c>
      <c r="E44" s="112">
        <f>[39]Janeiro!$C$8</f>
        <v>34.4</v>
      </c>
      <c r="F44" s="112">
        <f>[39]Janeiro!$C$9</f>
        <v>34.4</v>
      </c>
      <c r="G44" s="112">
        <f>[39]Janeiro!$C$10</f>
        <v>35.299999999999997</v>
      </c>
      <c r="H44" s="112">
        <f>[39]Janeiro!$C$11</f>
        <v>36.799999999999997</v>
      </c>
      <c r="I44" s="112">
        <f>[39]Janeiro!$C$12</f>
        <v>37.4</v>
      </c>
      <c r="J44" s="112">
        <f>[39]Janeiro!$C$13</f>
        <v>37.700000000000003</v>
      </c>
      <c r="K44" s="112">
        <f>[39]Janeiro!$C$14</f>
        <v>34.700000000000003</v>
      </c>
      <c r="L44" s="112">
        <f>[39]Janeiro!$C$15</f>
        <v>29.4</v>
      </c>
      <c r="M44" s="112">
        <f>[39]Janeiro!$C$16</f>
        <v>32.6</v>
      </c>
      <c r="N44" s="112">
        <f>[39]Janeiro!$C$17</f>
        <v>33.799999999999997</v>
      </c>
      <c r="O44" s="112">
        <f>[39]Janeiro!$C$18</f>
        <v>34.799999999999997</v>
      </c>
      <c r="P44" s="112">
        <f>[39]Janeiro!$C$19</f>
        <v>33</v>
      </c>
      <c r="Q44" s="112">
        <f>[39]Janeiro!$C$20</f>
        <v>34.700000000000003</v>
      </c>
      <c r="R44" s="112">
        <f>[39]Janeiro!$C$21</f>
        <v>34.6</v>
      </c>
      <c r="S44" s="112">
        <f>[39]Janeiro!$C$22</f>
        <v>34.700000000000003</v>
      </c>
      <c r="T44" s="112">
        <f>[39]Janeiro!$C$23</f>
        <v>34.200000000000003</v>
      </c>
      <c r="U44" s="112">
        <f>[39]Janeiro!$C$24</f>
        <v>30.8</v>
      </c>
      <c r="V44" s="112">
        <f>[39]Janeiro!$C$25</f>
        <v>33.200000000000003</v>
      </c>
      <c r="W44" s="112">
        <f>[39]Janeiro!$C$26</f>
        <v>26</v>
      </c>
      <c r="X44" s="112">
        <f>[39]Janeiro!$C$27</f>
        <v>27.5</v>
      </c>
      <c r="Y44" s="112">
        <f>[39]Janeiro!$C$28</f>
        <v>30.1</v>
      </c>
      <c r="Z44" s="112">
        <f>[39]Janeiro!$C$29</f>
        <v>30.4</v>
      </c>
      <c r="AA44" s="112">
        <f>[39]Janeiro!$C$30</f>
        <v>29.4</v>
      </c>
      <c r="AB44" s="112">
        <f>[39]Janeiro!$C$31</f>
        <v>30.6</v>
      </c>
      <c r="AC44" s="112">
        <f>[39]Janeiro!$C$32</f>
        <v>32.1</v>
      </c>
      <c r="AD44" s="112">
        <f>[39]Janeiro!$C$33</f>
        <v>34</v>
      </c>
      <c r="AE44" s="112">
        <f>[39]Janeiro!$C$34</f>
        <v>35.5</v>
      </c>
      <c r="AF44" s="112">
        <f>[39]Janeiro!$C$35</f>
        <v>35.700000000000003</v>
      </c>
      <c r="AG44" s="115">
        <f t="shared" si="3"/>
        <v>37.700000000000003</v>
      </c>
      <c r="AH44" s="116">
        <f t="shared" si="4"/>
        <v>33.032258064516135</v>
      </c>
      <c r="AI44" s="12" t="s">
        <v>35</v>
      </c>
      <c r="AJ44" s="12" t="s">
        <v>35</v>
      </c>
      <c r="AL44" t="s">
        <v>35</v>
      </c>
      <c r="AM44" t="s">
        <v>35</v>
      </c>
    </row>
    <row r="45" spans="1:39" x14ac:dyDescent="0.2">
      <c r="A45" s="48" t="s">
        <v>23</v>
      </c>
      <c r="B45" s="112">
        <f>[40]Janeiro!$C$5</f>
        <v>32.299999999999997</v>
      </c>
      <c r="C45" s="112">
        <f>[40]Janeiro!$C$6</f>
        <v>31.2</v>
      </c>
      <c r="D45" s="112">
        <f>[40]Janeiro!$C$7</f>
        <v>31.6</v>
      </c>
      <c r="E45" s="112">
        <f>[40]Janeiro!$C$8</f>
        <v>32.1</v>
      </c>
      <c r="F45" s="112">
        <f>[40]Janeiro!$C$9</f>
        <v>34.5</v>
      </c>
      <c r="G45" s="112">
        <f>[40]Janeiro!$C$10</f>
        <v>34.9</v>
      </c>
      <c r="H45" s="112">
        <f>[40]Janeiro!$C$11</f>
        <v>36.200000000000003</v>
      </c>
      <c r="I45" s="112">
        <f>[40]Janeiro!$C$12</f>
        <v>37.200000000000003</v>
      </c>
      <c r="J45" s="112">
        <f>[40]Janeiro!$C$13</f>
        <v>36.5</v>
      </c>
      <c r="K45" s="112">
        <f>[40]Janeiro!$C$14</f>
        <v>35.1</v>
      </c>
      <c r="L45" s="112">
        <f>[40]Janeiro!$C$15</f>
        <v>33.700000000000003</v>
      </c>
      <c r="M45" s="112">
        <f>[40]Janeiro!$C$16</f>
        <v>32.5</v>
      </c>
      <c r="N45" s="112">
        <f>[40]Janeiro!$C$17</f>
        <v>30.6</v>
      </c>
      <c r="O45" s="112">
        <f>[40]Janeiro!$C$18</f>
        <v>33.5</v>
      </c>
      <c r="P45" s="112">
        <f>[40]Janeiro!$C$19</f>
        <v>31.9</v>
      </c>
      <c r="Q45" s="112">
        <f>[40]Janeiro!$C$20</f>
        <v>34.299999999999997</v>
      </c>
      <c r="R45" s="112">
        <f>[40]Janeiro!$C$21</f>
        <v>33.200000000000003</v>
      </c>
      <c r="S45" s="112">
        <f>[40]Janeiro!$C$22</f>
        <v>36</v>
      </c>
      <c r="T45" s="112">
        <f>[40]Janeiro!$C$23</f>
        <v>36.299999999999997</v>
      </c>
      <c r="U45" s="112">
        <f>[40]Janeiro!$C$24</f>
        <v>35</v>
      </c>
      <c r="V45" s="112">
        <f>[40]Janeiro!$C$25</f>
        <v>30.8</v>
      </c>
      <c r="W45" s="112">
        <f>[40]Janeiro!$C$26</f>
        <v>27.1</v>
      </c>
      <c r="X45" s="112">
        <f>[40]Janeiro!$C$27</f>
        <v>28.4</v>
      </c>
      <c r="Y45" s="112">
        <f>[40]Janeiro!$C$28</f>
        <v>30.4</v>
      </c>
      <c r="Z45" s="112">
        <f>[40]Janeiro!$C$29</f>
        <v>31.2</v>
      </c>
      <c r="AA45" s="112">
        <f>[40]Janeiro!$C$30</f>
        <v>30.7</v>
      </c>
      <c r="AB45" s="112">
        <f>[40]Janeiro!$C$31</f>
        <v>30.7</v>
      </c>
      <c r="AC45" s="112">
        <f>[40]Janeiro!$C$32</f>
        <v>33.700000000000003</v>
      </c>
      <c r="AD45" s="112">
        <f>[40]Janeiro!$C$33</f>
        <v>36.1</v>
      </c>
      <c r="AE45" s="112">
        <f>[40]Janeiro!$C$34</f>
        <v>35.200000000000003</v>
      </c>
      <c r="AF45" s="112">
        <f>[40]Janeiro!$C$35</f>
        <v>33.4</v>
      </c>
      <c r="AG45" s="115">
        <f t="shared" si="3"/>
        <v>37.200000000000003</v>
      </c>
      <c r="AH45" s="116">
        <f t="shared" si="4"/>
        <v>33.106451612903228</v>
      </c>
      <c r="AJ45" s="12" t="s">
        <v>35</v>
      </c>
      <c r="AK45" t="s">
        <v>35</v>
      </c>
      <c r="AL45" t="s">
        <v>35</v>
      </c>
    </row>
    <row r="46" spans="1:39" x14ac:dyDescent="0.2">
      <c r="A46" s="48" t="s">
        <v>34</v>
      </c>
      <c r="B46" s="112">
        <f>[41]Janeiro!$C$5</f>
        <v>30.1</v>
      </c>
      <c r="C46" s="112">
        <f>[41]Janeiro!$C$6</f>
        <v>27.1</v>
      </c>
      <c r="D46" s="112">
        <f>[41]Janeiro!$C$7</f>
        <v>30.2</v>
      </c>
      <c r="E46" s="112">
        <f>[41]Janeiro!$C$8</f>
        <v>31.5</v>
      </c>
      <c r="F46" s="112">
        <f>[41]Janeiro!$C$9</f>
        <v>32.700000000000003</v>
      </c>
      <c r="G46" s="112">
        <f>[41]Janeiro!$C$10</f>
        <v>32.200000000000003</v>
      </c>
      <c r="H46" s="112">
        <f>[41]Janeiro!$C$11</f>
        <v>33.299999999999997</v>
      </c>
      <c r="I46" s="112">
        <f>[41]Janeiro!$C$12</f>
        <v>33.1</v>
      </c>
      <c r="J46" s="112">
        <f>[41]Janeiro!$C$13</f>
        <v>33.1</v>
      </c>
      <c r="K46" s="112">
        <f>[41]Janeiro!$C$14</f>
        <v>32.6</v>
      </c>
      <c r="L46" s="112">
        <f>[41]Janeiro!$C$15</f>
        <v>27.4</v>
      </c>
      <c r="M46" s="112">
        <f>[41]Janeiro!$C$16</f>
        <v>28.1</v>
      </c>
      <c r="N46" s="112">
        <f>[41]Janeiro!$C$17</f>
        <v>30.3</v>
      </c>
      <c r="O46" s="112">
        <f>[41]Janeiro!$C$18</f>
        <v>31.9</v>
      </c>
      <c r="P46" s="112">
        <f>[41]Janeiro!$C$19</f>
        <v>29.9</v>
      </c>
      <c r="Q46" s="112">
        <f>[41]Janeiro!$C$20</f>
        <v>32.200000000000003</v>
      </c>
      <c r="R46" s="112">
        <f>[41]Janeiro!$C$21</f>
        <v>32.700000000000003</v>
      </c>
      <c r="S46" s="112">
        <f>[41]Janeiro!$C$22</f>
        <v>34.200000000000003</v>
      </c>
      <c r="T46" s="112">
        <f>[41]Janeiro!$C$23</f>
        <v>33.9</v>
      </c>
      <c r="U46" s="112">
        <f>[41]Janeiro!$C$24</f>
        <v>33.799999999999997</v>
      </c>
      <c r="V46" s="112">
        <f>[41]Janeiro!$C$25</f>
        <v>33.299999999999997</v>
      </c>
      <c r="W46" s="112">
        <f>[41]Janeiro!$C$26</f>
        <v>29</v>
      </c>
      <c r="X46" s="112">
        <f>[41]Janeiro!$C$27</f>
        <v>29.9</v>
      </c>
      <c r="Y46" s="112">
        <f>[41]Janeiro!$C$28</f>
        <v>32.4</v>
      </c>
      <c r="Z46" s="112">
        <f>[41]Janeiro!$C$29</f>
        <v>32.5</v>
      </c>
      <c r="AA46" s="112">
        <f>[41]Janeiro!$C$30</f>
        <v>32.9</v>
      </c>
      <c r="AB46" s="112">
        <f>[41]Janeiro!$C$31</f>
        <v>33.799999999999997</v>
      </c>
      <c r="AC46" s="112">
        <f>[41]Janeiro!$C$32</f>
        <v>34.6</v>
      </c>
      <c r="AD46" s="112">
        <f>[41]Janeiro!$C$33</f>
        <v>34.4</v>
      </c>
      <c r="AE46" s="112">
        <f>[41]Janeiro!$C$34</f>
        <v>31.5</v>
      </c>
      <c r="AF46" s="112">
        <f>[41]Janeiro!$C$35</f>
        <v>33.4</v>
      </c>
      <c r="AG46" s="115">
        <f t="shared" si="3"/>
        <v>34.6</v>
      </c>
      <c r="AH46" s="116">
        <f t="shared" si="4"/>
        <v>31.870967741935477</v>
      </c>
      <c r="AI46" s="12" t="s">
        <v>35</v>
      </c>
      <c r="AJ46" s="12" t="s">
        <v>35</v>
      </c>
      <c r="AK46" t="s">
        <v>35</v>
      </c>
      <c r="AM46" t="s">
        <v>35</v>
      </c>
    </row>
    <row r="47" spans="1:39" x14ac:dyDescent="0.2">
      <c r="A47" s="48" t="s">
        <v>20</v>
      </c>
      <c r="B47" s="112">
        <f>[42]Janeiro!$C$5</f>
        <v>34.1</v>
      </c>
      <c r="C47" s="112">
        <f>[42]Janeiro!$C$6</f>
        <v>34</v>
      </c>
      <c r="D47" s="112">
        <f>[42]Janeiro!$C$7</f>
        <v>36.6</v>
      </c>
      <c r="E47" s="112">
        <f>[42]Janeiro!$C$8</f>
        <v>35.700000000000003</v>
      </c>
      <c r="F47" s="112">
        <f>[42]Janeiro!$C$9</f>
        <v>37.4</v>
      </c>
      <c r="G47" s="112">
        <f>[42]Janeiro!$C$10</f>
        <v>37.6</v>
      </c>
      <c r="H47" s="112">
        <f>[42]Janeiro!$C$11</f>
        <v>38.200000000000003</v>
      </c>
      <c r="I47" s="112">
        <f>[42]Janeiro!$C$12</f>
        <v>38.4</v>
      </c>
      <c r="J47" s="112">
        <f>[42]Janeiro!$C$13</f>
        <v>38.200000000000003</v>
      </c>
      <c r="K47" s="112">
        <f>[42]Janeiro!$C$14</f>
        <v>35.299999999999997</v>
      </c>
      <c r="L47" s="112">
        <f>[42]Janeiro!$C$15</f>
        <v>33.5</v>
      </c>
      <c r="M47" s="112">
        <f>[42]Janeiro!$C$16</f>
        <v>34.200000000000003</v>
      </c>
      <c r="N47" s="112">
        <f>[42]Janeiro!$C$17</f>
        <v>28.9</v>
      </c>
      <c r="O47" s="112">
        <f>[42]Janeiro!$C$18</f>
        <v>34.4</v>
      </c>
      <c r="P47" s="112">
        <f>[42]Janeiro!$C$19</f>
        <v>32.700000000000003</v>
      </c>
      <c r="Q47" s="112">
        <f>[42]Janeiro!$C$20</f>
        <v>35.799999999999997</v>
      </c>
      <c r="R47" s="112">
        <f>[42]Janeiro!$C$21</f>
        <v>36.700000000000003</v>
      </c>
      <c r="S47" s="112">
        <f>[42]Janeiro!$C$22</f>
        <v>39.9</v>
      </c>
      <c r="T47" s="112">
        <f>[42]Janeiro!$C$23</f>
        <v>37.1</v>
      </c>
      <c r="U47" s="112">
        <f>[42]Janeiro!$C$24</f>
        <v>33.6</v>
      </c>
      <c r="V47" s="112">
        <f>[42]Janeiro!$C$25</f>
        <v>35</v>
      </c>
      <c r="W47" s="112">
        <f>[42]Janeiro!$C$26</f>
        <v>30.6</v>
      </c>
      <c r="X47" s="112">
        <f>[42]Janeiro!$C$27</f>
        <v>30.9</v>
      </c>
      <c r="Y47" s="112">
        <f>[42]Janeiro!$C$28</f>
        <v>28.7</v>
      </c>
      <c r="Z47" s="112">
        <f>[42]Janeiro!$C$29</f>
        <v>32.9</v>
      </c>
      <c r="AA47" s="112">
        <f>[42]Janeiro!$C$30</f>
        <v>32.700000000000003</v>
      </c>
      <c r="AB47" s="112">
        <f>[42]Janeiro!$C$31</f>
        <v>34</v>
      </c>
      <c r="AC47" s="112">
        <f>[42]Janeiro!$C$32</f>
        <v>34.799999999999997</v>
      </c>
      <c r="AD47" s="112">
        <f>[42]Janeiro!$C$33</f>
        <v>36.799999999999997</v>
      </c>
      <c r="AE47" s="112">
        <f>[42]Janeiro!$C$34</f>
        <v>36.299999999999997</v>
      </c>
      <c r="AF47" s="112">
        <f>[42]Janeiro!$C$35</f>
        <v>36.5</v>
      </c>
      <c r="AG47" s="115">
        <f t="shared" si="3"/>
        <v>39.9</v>
      </c>
      <c r="AH47" s="116">
        <f t="shared" si="4"/>
        <v>34.887096774193552</v>
      </c>
      <c r="AL47" t="s">
        <v>35</v>
      </c>
      <c r="AM47" t="s">
        <v>35</v>
      </c>
    </row>
    <row r="48" spans="1:39" s="5" customFormat="1" ht="17.100000000000001" customHeight="1" x14ac:dyDescent="0.2">
      <c r="A48" s="49" t="s">
        <v>24</v>
      </c>
      <c r="B48" s="113">
        <f t="shared" ref="B48:AG48" si="7">MAX(B5:B47)</f>
        <v>35.299999999999997</v>
      </c>
      <c r="C48" s="113">
        <f t="shared" si="7"/>
        <v>36.4</v>
      </c>
      <c r="D48" s="113">
        <f t="shared" si="7"/>
        <v>36.6</v>
      </c>
      <c r="E48" s="113">
        <f t="shared" si="7"/>
        <v>37.4</v>
      </c>
      <c r="F48" s="113">
        <f t="shared" si="7"/>
        <v>38.799999999999997</v>
      </c>
      <c r="G48" s="113">
        <f t="shared" si="7"/>
        <v>39.700000000000003</v>
      </c>
      <c r="H48" s="113">
        <f t="shared" si="7"/>
        <v>40.1</v>
      </c>
      <c r="I48" s="113">
        <f t="shared" si="7"/>
        <v>40.200000000000003</v>
      </c>
      <c r="J48" s="113">
        <f t="shared" si="7"/>
        <v>40.6</v>
      </c>
      <c r="K48" s="113">
        <f t="shared" si="7"/>
        <v>39.9</v>
      </c>
      <c r="L48" s="113">
        <f t="shared" si="7"/>
        <v>38.5</v>
      </c>
      <c r="M48" s="113">
        <f t="shared" si="7"/>
        <v>36.1</v>
      </c>
      <c r="N48" s="113">
        <f t="shared" si="7"/>
        <v>38.299999999999997</v>
      </c>
      <c r="O48" s="113">
        <f t="shared" si="7"/>
        <v>38.299999999999997</v>
      </c>
      <c r="P48" s="113">
        <f t="shared" si="7"/>
        <v>39.200000000000003</v>
      </c>
      <c r="Q48" s="113">
        <f t="shared" si="7"/>
        <v>37.1</v>
      </c>
      <c r="R48" s="113">
        <f t="shared" si="7"/>
        <v>37</v>
      </c>
      <c r="S48" s="113">
        <f t="shared" si="7"/>
        <v>39.9</v>
      </c>
      <c r="T48" s="113">
        <f t="shared" si="7"/>
        <v>39.299999999999997</v>
      </c>
      <c r="U48" s="113">
        <f t="shared" si="7"/>
        <v>38.4</v>
      </c>
      <c r="V48" s="113">
        <f t="shared" si="7"/>
        <v>37.5</v>
      </c>
      <c r="W48" s="113">
        <f t="shared" si="7"/>
        <v>32.799999999999997</v>
      </c>
      <c r="X48" s="113">
        <f t="shared" si="7"/>
        <v>33.700000000000003</v>
      </c>
      <c r="Y48" s="113">
        <f t="shared" si="7"/>
        <v>35</v>
      </c>
      <c r="Z48" s="113">
        <f t="shared" si="7"/>
        <v>35.4</v>
      </c>
      <c r="AA48" s="113">
        <f t="shared" si="7"/>
        <v>35</v>
      </c>
      <c r="AB48" s="113">
        <f t="shared" si="7"/>
        <v>36.5</v>
      </c>
      <c r="AC48" s="113">
        <f t="shared" si="7"/>
        <v>37.200000000000003</v>
      </c>
      <c r="AD48" s="113">
        <f t="shared" si="7"/>
        <v>38.6</v>
      </c>
      <c r="AE48" s="113">
        <f t="shared" si="7"/>
        <v>39.1</v>
      </c>
      <c r="AF48" s="113">
        <f t="shared" si="7"/>
        <v>37.4</v>
      </c>
      <c r="AG48" s="117">
        <f t="shared" si="7"/>
        <v>40.200000000000003</v>
      </c>
      <c r="AH48" s="116">
        <f>AVERAGE(AH5:AH47)</f>
        <v>33.698247896871031</v>
      </c>
      <c r="AL48" s="5" t="s">
        <v>35</v>
      </c>
    </row>
    <row r="49" spans="1:39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45"/>
      <c r="AF49" s="50"/>
      <c r="AG49" s="43"/>
      <c r="AH49" s="44"/>
      <c r="AK49" t="s">
        <v>35</v>
      </c>
      <c r="AL49" t="s">
        <v>35</v>
      </c>
    </row>
    <row r="50" spans="1:39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M50" t="s">
        <v>35</v>
      </c>
    </row>
    <row r="51" spans="1:39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9" x14ac:dyDescent="0.2">
      <c r="A52" s="142" t="s">
        <v>251</v>
      </c>
      <c r="B52" s="142"/>
      <c r="C52" s="142"/>
      <c r="D52" s="142"/>
      <c r="E52" s="142"/>
      <c r="F52" s="142"/>
      <c r="G52" s="14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9" x14ac:dyDescent="0.2">
      <c r="A53" s="142" t="s">
        <v>252</v>
      </c>
      <c r="B53" s="142"/>
      <c r="C53" s="142"/>
      <c r="D53" s="142"/>
      <c r="E53" s="142"/>
      <c r="F53" s="142"/>
      <c r="G53" s="142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45"/>
      <c r="AG53" s="43"/>
      <c r="AH53" s="44"/>
      <c r="AJ53" s="12" t="s">
        <v>35</v>
      </c>
    </row>
    <row r="54" spans="1:39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46"/>
      <c r="AG54" s="43"/>
      <c r="AH54" s="44"/>
    </row>
    <row r="55" spans="1:39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9" x14ac:dyDescent="0.2">
      <c r="AH56" s="1"/>
    </row>
    <row r="57" spans="1:39" x14ac:dyDescent="0.2">
      <c r="Z57" s="2" t="s">
        <v>35</v>
      </c>
      <c r="AH57" s="1"/>
      <c r="AJ57" t="s">
        <v>35</v>
      </c>
    </row>
    <row r="59" spans="1:39" x14ac:dyDescent="0.2">
      <c r="AM59" s="12" t="s">
        <v>35</v>
      </c>
    </row>
    <row r="60" spans="1:39" x14ac:dyDescent="0.2">
      <c r="X60" s="2" t="s">
        <v>35</v>
      </c>
      <c r="Z60" s="2" t="s">
        <v>35</v>
      </c>
      <c r="AF60" s="2" t="s">
        <v>35</v>
      </c>
    </row>
    <row r="61" spans="1:39" x14ac:dyDescent="0.2">
      <c r="L61" s="2" t="s">
        <v>35</v>
      </c>
      <c r="S61" s="2" t="s">
        <v>35</v>
      </c>
    </row>
    <row r="62" spans="1:39" x14ac:dyDescent="0.2">
      <c r="V62" s="2" t="s">
        <v>35</v>
      </c>
      <c r="AI62" t="s">
        <v>35</v>
      </c>
    </row>
    <row r="64" spans="1:39" x14ac:dyDescent="0.2">
      <c r="S64" s="2" t="s">
        <v>35</v>
      </c>
    </row>
    <row r="65" spans="21:37" x14ac:dyDescent="0.2">
      <c r="U65" s="2" t="s">
        <v>35</v>
      </c>
      <c r="AG65" s="7" t="s">
        <v>35</v>
      </c>
    </row>
    <row r="67" spans="21:37" x14ac:dyDescent="0.2">
      <c r="AK67" s="12" t="s">
        <v>35</v>
      </c>
    </row>
  </sheetData>
  <mergeCells count="36">
    <mergeCell ref="A52:G52"/>
    <mergeCell ref="A53:G53"/>
    <mergeCell ref="C3:C4"/>
    <mergeCell ref="J3:J4"/>
    <mergeCell ref="E3:E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H3:H4"/>
    <mergeCell ref="A2:A4"/>
    <mergeCell ref="B3:B4"/>
    <mergeCell ref="T3:T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G3:G4"/>
    <mergeCell ref="U3:U4"/>
    <mergeCell ref="N3:N4"/>
    <mergeCell ref="K3:K4"/>
    <mergeCell ref="M3:M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zoomScale="90" zoomScaleNormal="90" workbookViewId="0">
      <selection activeCell="AF47" sqref="AF47"/>
    </sheetView>
  </sheetViews>
  <sheetFormatPr defaultRowHeight="12.75" x14ac:dyDescent="0.2"/>
  <cols>
    <col min="1" max="1" width="19.7109375" style="2" bestFit="1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7" ht="20.100000000000001" customHeight="1" x14ac:dyDescent="0.2">
      <c r="A1" s="133" t="s">
        <v>208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5"/>
    </row>
    <row r="2" spans="1:37" s="4" customFormat="1" ht="20.100000000000001" customHeight="1" x14ac:dyDescent="0.2">
      <c r="A2" s="136" t="s">
        <v>21</v>
      </c>
      <c r="B2" s="138" t="s">
        <v>250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9"/>
    </row>
    <row r="3" spans="1:37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37">
        <v>31</v>
      </c>
      <c r="AG3" s="101" t="s">
        <v>28</v>
      </c>
      <c r="AH3" s="102" t="s">
        <v>26</v>
      </c>
    </row>
    <row r="4" spans="1:37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01" t="s">
        <v>25</v>
      </c>
      <c r="AH4" s="102" t="s">
        <v>25</v>
      </c>
    </row>
    <row r="5" spans="1:37" s="5" customFormat="1" x14ac:dyDescent="0.2">
      <c r="A5" s="48" t="s">
        <v>30</v>
      </c>
      <c r="B5" s="110">
        <f>[1]Janeiro!$D$5</f>
        <v>23.1</v>
      </c>
      <c r="C5" s="110">
        <f>[1]Janeiro!$D$6</f>
        <v>24.1</v>
      </c>
      <c r="D5" s="110">
        <f>[1]Janeiro!$D$7</f>
        <v>23.5</v>
      </c>
      <c r="E5" s="110">
        <f>[1]Janeiro!$D$8</f>
        <v>23.8</v>
      </c>
      <c r="F5" s="110">
        <f>[1]Janeiro!$D$9</f>
        <v>22.2</v>
      </c>
      <c r="G5" s="110">
        <f>[1]Janeiro!$D$10</f>
        <v>21.9</v>
      </c>
      <c r="H5" s="110">
        <f>[1]Janeiro!$D$11</f>
        <v>24.2</v>
      </c>
      <c r="I5" s="110">
        <f>[1]Janeiro!$D$12</f>
        <v>23.2</v>
      </c>
      <c r="J5" s="110">
        <f>[1]Janeiro!$D$13</f>
        <v>24.2</v>
      </c>
      <c r="K5" s="110">
        <f>[1]Janeiro!$D$14</f>
        <v>21.8</v>
      </c>
      <c r="L5" s="110">
        <f>[1]Janeiro!$D$15</f>
        <v>23.1</v>
      </c>
      <c r="M5" s="110">
        <f>[1]Janeiro!$D$16</f>
        <v>23.4</v>
      </c>
      <c r="N5" s="110">
        <f>[1]Janeiro!$D$17</f>
        <v>23.5</v>
      </c>
      <c r="O5" s="110">
        <f>[1]Janeiro!$D$18</f>
        <v>24.4</v>
      </c>
      <c r="P5" s="110">
        <f>[1]Janeiro!$D$19</f>
        <v>22.8</v>
      </c>
      <c r="Q5" s="110">
        <f>[1]Janeiro!$D$20</f>
        <v>22.8</v>
      </c>
      <c r="R5" s="110">
        <f>[1]Janeiro!$D$21</f>
        <v>24.6</v>
      </c>
      <c r="S5" s="110">
        <f>[1]Janeiro!$D$22</f>
        <v>24.8</v>
      </c>
      <c r="T5" s="110">
        <f>[1]Janeiro!$D$23</f>
        <v>24.8</v>
      </c>
      <c r="U5" s="110">
        <f>[1]Janeiro!$D$24</f>
        <v>22.9</v>
      </c>
      <c r="V5" s="110">
        <f>[1]Janeiro!$D$25</f>
        <v>23</v>
      </c>
      <c r="W5" s="110">
        <f>[1]Janeiro!$D$26</f>
        <v>22.8</v>
      </c>
      <c r="X5" s="110">
        <f>[1]Janeiro!$D$27</f>
        <v>22.4</v>
      </c>
      <c r="Y5" s="110">
        <f>[1]Janeiro!$D$28</f>
        <v>21.2</v>
      </c>
      <c r="Z5" s="110">
        <f>[1]Janeiro!$D$29</f>
        <v>19.3</v>
      </c>
      <c r="AA5" s="110">
        <f>[1]Janeiro!$D$30</f>
        <v>18.3</v>
      </c>
      <c r="AB5" s="110">
        <f>[1]Janeiro!$D$31</f>
        <v>18.2</v>
      </c>
      <c r="AC5" s="110">
        <f>[1]Janeiro!$D$32</f>
        <v>19</v>
      </c>
      <c r="AD5" s="110">
        <f>[1]Janeiro!$D$33</f>
        <v>19.7</v>
      </c>
      <c r="AE5" s="110">
        <f>[1]Janeiro!$D$34</f>
        <v>21.1</v>
      </c>
      <c r="AF5" s="110">
        <f>[1]Janeiro!$D$35</f>
        <v>20.6</v>
      </c>
      <c r="AG5" s="117">
        <f t="shared" ref="AG5" si="1">MIN(B5:AF5)</f>
        <v>18.2</v>
      </c>
      <c r="AH5" s="116">
        <f t="shared" ref="AH5" si="2">AVERAGE(B5:AF5)</f>
        <v>22.409677419354839</v>
      </c>
    </row>
    <row r="6" spans="1:37" x14ac:dyDescent="0.2">
      <c r="A6" s="48" t="s">
        <v>0</v>
      </c>
      <c r="B6" s="112">
        <f>[2]Janeiro!$D$5</f>
        <v>22.5</v>
      </c>
      <c r="C6" s="112">
        <f>[2]Janeiro!$D$6</f>
        <v>20.7</v>
      </c>
      <c r="D6" s="112">
        <f>[2]Janeiro!$D$7</f>
        <v>20.5</v>
      </c>
      <c r="E6" s="112">
        <f>[2]Janeiro!$D$8</f>
        <v>21.4</v>
      </c>
      <c r="F6" s="112">
        <f>[2]Janeiro!$D$9</f>
        <v>18.8</v>
      </c>
      <c r="G6" s="112">
        <f>[2]Janeiro!$D$10</f>
        <v>18.8</v>
      </c>
      <c r="H6" s="112">
        <f>[2]Janeiro!$D$11</f>
        <v>20</v>
      </c>
      <c r="I6" s="112">
        <f>[2]Janeiro!$D$12</f>
        <v>20.399999999999999</v>
      </c>
      <c r="J6" s="112">
        <f>[2]Janeiro!$D$13</f>
        <v>22.3</v>
      </c>
      <c r="K6" s="112">
        <f>[2]Janeiro!$D$14</f>
        <v>19.399999999999999</v>
      </c>
      <c r="L6" s="112">
        <f>[2]Janeiro!$D$15</f>
        <v>22.2</v>
      </c>
      <c r="M6" s="112">
        <f>[2]Janeiro!$D$16</f>
        <v>21.2</v>
      </c>
      <c r="N6" s="112">
        <f>[2]Janeiro!$D$17</f>
        <v>21.5</v>
      </c>
      <c r="O6" s="112">
        <f>[2]Janeiro!$D$18</f>
        <v>22.5</v>
      </c>
      <c r="P6" s="112">
        <f>[2]Janeiro!$D$19</f>
        <v>22.2</v>
      </c>
      <c r="Q6" s="112">
        <f>[2]Janeiro!$D$20</f>
        <v>22.5</v>
      </c>
      <c r="R6" s="112">
        <f>[2]Janeiro!$D$21</f>
        <v>23.4</v>
      </c>
      <c r="S6" s="112">
        <f>[2]Janeiro!$D$22</f>
        <v>22.9</v>
      </c>
      <c r="T6" s="112">
        <f>[2]Janeiro!$D$23</f>
        <v>24</v>
      </c>
      <c r="U6" s="112">
        <f>[2]Janeiro!$D$24</f>
        <v>21.5</v>
      </c>
      <c r="V6" s="112">
        <f>[2]Janeiro!$D$25</f>
        <v>22</v>
      </c>
      <c r="W6" s="112">
        <f>[2]Janeiro!$D$26</f>
        <v>20.6</v>
      </c>
      <c r="X6" s="110">
        <f>[2]Janeiro!$D$27</f>
        <v>20.100000000000001</v>
      </c>
      <c r="Y6" s="110">
        <f>[2]Janeiro!$D$28</f>
        <v>18.899999999999999</v>
      </c>
      <c r="Z6" s="110">
        <f>[2]Janeiro!$D$29</f>
        <v>16.7</v>
      </c>
      <c r="AA6" s="110">
        <f>[2]Janeiro!$D$30</f>
        <v>15.7</v>
      </c>
      <c r="AB6" s="110">
        <f>[2]Janeiro!$D$31</f>
        <v>14.6</v>
      </c>
      <c r="AC6" s="110">
        <f>[2]Janeiro!$D$32</f>
        <v>15.9</v>
      </c>
      <c r="AD6" s="110">
        <f>[2]Janeiro!$D$33</f>
        <v>15.7</v>
      </c>
      <c r="AE6" s="110">
        <f>[2]Janeiro!$D$34</f>
        <v>17.100000000000001</v>
      </c>
      <c r="AF6" s="110">
        <f>[2]Janeiro!$D$35</f>
        <v>18.7</v>
      </c>
      <c r="AG6" s="117">
        <f t="shared" ref="AG6:AG47" si="3">MIN(B6:AF6)</f>
        <v>14.6</v>
      </c>
      <c r="AH6" s="116">
        <f t="shared" ref="AH6:AH47" si="4">AVERAGE(B6:AF6)</f>
        <v>20.151612903225811</v>
      </c>
    </row>
    <row r="7" spans="1:37" x14ac:dyDescent="0.2">
      <c r="A7" s="48" t="s">
        <v>85</v>
      </c>
      <c r="B7" s="112">
        <f>[3]Janeiro!$D$5</f>
        <v>23.5</v>
      </c>
      <c r="C7" s="112">
        <f>[3]Janeiro!$D$6</f>
        <v>22.4</v>
      </c>
      <c r="D7" s="112">
        <f>[3]Janeiro!$D$7</f>
        <v>23</v>
      </c>
      <c r="E7" s="112">
        <f>[3]Janeiro!$D$8</f>
        <v>24.6</v>
      </c>
      <c r="F7" s="112">
        <f>[3]Janeiro!$D$9</f>
        <v>21.9</v>
      </c>
      <c r="G7" s="112">
        <f>[3]Janeiro!$D$10</f>
        <v>23.6</v>
      </c>
      <c r="H7" s="112">
        <f>[3]Janeiro!$D$11</f>
        <v>24.1</v>
      </c>
      <c r="I7" s="112">
        <f>[3]Janeiro!$D$12</f>
        <v>23.6</v>
      </c>
      <c r="J7" s="112">
        <f>[3]Janeiro!$D$13</f>
        <v>25</v>
      </c>
      <c r="K7" s="112">
        <f>[3]Janeiro!$D$14</f>
        <v>21.5</v>
      </c>
      <c r="L7" s="112">
        <f>[3]Janeiro!$D$15</f>
        <v>22.8</v>
      </c>
      <c r="M7" s="112">
        <f>[3]Janeiro!$D$16</f>
        <v>23.3</v>
      </c>
      <c r="N7" s="112">
        <f>[3]Janeiro!$D$17</f>
        <v>23.2</v>
      </c>
      <c r="O7" s="112">
        <f>[3]Janeiro!$D$18</f>
        <v>24.3</v>
      </c>
      <c r="P7" s="112">
        <f>[3]Janeiro!$D$19</f>
        <v>23.1</v>
      </c>
      <c r="Q7" s="112">
        <f>[3]Janeiro!$D$20</f>
        <v>23.8</v>
      </c>
      <c r="R7" s="112">
        <f>[3]Janeiro!$D$21</f>
        <v>25.4</v>
      </c>
      <c r="S7" s="112">
        <f>[3]Janeiro!$D$22</f>
        <v>24.9</v>
      </c>
      <c r="T7" s="112">
        <f>[3]Janeiro!$D$23</f>
        <v>26.2</v>
      </c>
      <c r="U7" s="112">
        <f>[3]Janeiro!$D$24</f>
        <v>21.7</v>
      </c>
      <c r="V7" s="112">
        <f>[3]Janeiro!$D$25</f>
        <v>22.6</v>
      </c>
      <c r="W7" s="112">
        <f>[3]Janeiro!$D$26</f>
        <v>23</v>
      </c>
      <c r="X7" s="110">
        <f>[3]Janeiro!$D$27</f>
        <v>20.9</v>
      </c>
      <c r="Y7" s="110">
        <f>[3]Janeiro!$D$28</f>
        <v>20.399999999999999</v>
      </c>
      <c r="Z7" s="110">
        <f>[3]Janeiro!$D$29</f>
        <v>18.600000000000001</v>
      </c>
      <c r="AA7" s="110">
        <f>[3]Janeiro!$D$30</f>
        <v>18.5</v>
      </c>
      <c r="AB7" s="110">
        <f>[3]Janeiro!$D$31</f>
        <v>19.3</v>
      </c>
      <c r="AC7" s="110">
        <f>[3]Janeiro!$D$32</f>
        <v>20.6</v>
      </c>
      <c r="AD7" s="110">
        <f>[3]Janeiro!$D$33</f>
        <v>20.100000000000001</v>
      </c>
      <c r="AE7" s="110">
        <f>[3]Janeiro!$D$34</f>
        <v>20.5</v>
      </c>
      <c r="AF7" s="110">
        <f>[3]Janeiro!$D$35</f>
        <v>20.9</v>
      </c>
      <c r="AG7" s="117">
        <f t="shared" si="3"/>
        <v>18.5</v>
      </c>
      <c r="AH7" s="116">
        <f t="shared" si="4"/>
        <v>22.493548387096773</v>
      </c>
    </row>
    <row r="8" spans="1:37" x14ac:dyDescent="0.2">
      <c r="A8" s="48" t="s">
        <v>1</v>
      </c>
      <c r="B8" s="112">
        <f>[4]Janeiro!$D$5</f>
        <v>23.9</v>
      </c>
      <c r="C8" s="112">
        <f>[4]Janeiro!$D$6</f>
        <v>24.5</v>
      </c>
      <c r="D8" s="112">
        <f>[4]Janeiro!$D$7</f>
        <v>23.8</v>
      </c>
      <c r="E8" s="112">
        <f>[4]Janeiro!$D$8</f>
        <v>22.9</v>
      </c>
      <c r="F8" s="112">
        <f>[4]Janeiro!$D$9</f>
        <v>23.8</v>
      </c>
      <c r="G8" s="112">
        <f>[4]Janeiro!$D$10</f>
        <v>24.4</v>
      </c>
      <c r="H8" s="112">
        <f>[4]Janeiro!$D$11</f>
        <v>25.5</v>
      </c>
      <c r="I8" s="112">
        <f>[4]Janeiro!$D$12</f>
        <v>25.5</v>
      </c>
      <c r="J8" s="112">
        <f>[4]Janeiro!$D$13</f>
        <v>25.1</v>
      </c>
      <c r="K8" s="112">
        <f>[4]Janeiro!$D$14</f>
        <v>25.9</v>
      </c>
      <c r="L8" s="112">
        <f>[4]Janeiro!$D$15</f>
        <v>24.8</v>
      </c>
      <c r="M8" s="112">
        <f>[4]Janeiro!$D$16</f>
        <v>24.7</v>
      </c>
      <c r="N8" s="112">
        <f>[4]Janeiro!$D$17</f>
        <v>25.7</v>
      </c>
      <c r="O8" s="112">
        <f>[4]Janeiro!$D$18</f>
        <v>23.2</v>
      </c>
      <c r="P8" s="112">
        <f>[4]Janeiro!$D$19</f>
        <v>26.6</v>
      </c>
      <c r="Q8" s="112">
        <f>[4]Janeiro!$D$20</f>
        <v>25.6</v>
      </c>
      <c r="R8" s="112">
        <f>[4]Janeiro!$D$21</f>
        <v>26</v>
      </c>
      <c r="S8" s="112">
        <f>[4]Janeiro!$D$22</f>
        <v>24.6</v>
      </c>
      <c r="T8" s="112">
        <f>[4]Janeiro!$D$23</f>
        <v>25</v>
      </c>
      <c r="U8" s="112">
        <f>[4]Janeiro!$D$24</f>
        <v>24.7</v>
      </c>
      <c r="V8" s="112">
        <f>[4]Janeiro!$D$25</f>
        <v>24.3</v>
      </c>
      <c r="W8" s="112">
        <f>[4]Janeiro!$D$26</f>
        <v>23.8</v>
      </c>
      <c r="X8" s="110">
        <f>[4]Janeiro!$D$27</f>
        <v>23.5</v>
      </c>
      <c r="Y8" s="110">
        <f>[4]Janeiro!$D$28</f>
        <v>22</v>
      </c>
      <c r="Z8" s="110">
        <f>[4]Janeiro!$D$29</f>
        <v>21.1</v>
      </c>
      <c r="AA8" s="110">
        <f>[4]Janeiro!$D$30</f>
        <v>20.6</v>
      </c>
      <c r="AB8" s="110">
        <f>[4]Janeiro!$D$31</f>
        <v>21.4</v>
      </c>
      <c r="AC8" s="110">
        <f>[4]Janeiro!$D$32</f>
        <v>18.899999999999999</v>
      </c>
      <c r="AD8" s="110">
        <f>[4]Janeiro!$D$33</f>
        <v>19.3</v>
      </c>
      <c r="AE8" s="110">
        <f>[4]Janeiro!$D$34</f>
        <v>23.7</v>
      </c>
      <c r="AF8" s="110">
        <f>[4]Janeiro!$D$35</f>
        <v>22.2</v>
      </c>
      <c r="AG8" s="117">
        <f t="shared" si="3"/>
        <v>18.899999999999999</v>
      </c>
      <c r="AH8" s="116">
        <f t="shared" si="4"/>
        <v>23.774193548387096</v>
      </c>
    </row>
    <row r="9" spans="1:37" x14ac:dyDescent="0.2">
      <c r="A9" s="48" t="s">
        <v>146</v>
      </c>
      <c r="B9" s="112">
        <f>[5]Janeiro!$D$5</f>
        <v>22.5</v>
      </c>
      <c r="C9" s="112">
        <f>[5]Janeiro!$D$6</f>
        <v>20.6</v>
      </c>
      <c r="D9" s="112">
        <f>[5]Janeiro!$D$7</f>
        <v>20.6</v>
      </c>
      <c r="E9" s="112">
        <f>[5]Janeiro!$D$8</f>
        <v>21.6</v>
      </c>
      <c r="F9" s="112">
        <f>[5]Janeiro!$D$9</f>
        <v>22.8</v>
      </c>
      <c r="G9" s="112">
        <f>[5]Janeiro!$D$10</f>
        <v>21.7</v>
      </c>
      <c r="H9" s="112">
        <f>[5]Janeiro!$D$11</f>
        <v>25.2</v>
      </c>
      <c r="I9" s="112">
        <f>[5]Janeiro!$D$12</f>
        <v>24.6</v>
      </c>
      <c r="J9" s="112">
        <f>[5]Janeiro!$D$13</f>
        <v>26.8</v>
      </c>
      <c r="K9" s="112">
        <f>[5]Janeiro!$D$14</f>
        <v>20.9</v>
      </c>
      <c r="L9" s="112">
        <f>[5]Janeiro!$D$15</f>
        <v>23.9</v>
      </c>
      <c r="M9" s="112">
        <f>[5]Janeiro!$D$16</f>
        <v>21.3</v>
      </c>
      <c r="N9" s="112">
        <f>[5]Janeiro!$D$17</f>
        <v>22.1</v>
      </c>
      <c r="O9" s="112">
        <f>[5]Janeiro!$D$18</f>
        <v>22.6</v>
      </c>
      <c r="P9" s="112">
        <f>[5]Janeiro!$D$19</f>
        <v>22.9</v>
      </c>
      <c r="Q9" s="112">
        <f>[5]Janeiro!$D$20</f>
        <v>22.9</v>
      </c>
      <c r="R9" s="112">
        <f>[5]Janeiro!$D$21</f>
        <v>25.8</v>
      </c>
      <c r="S9" s="112">
        <f>[5]Janeiro!$D$22</f>
        <v>25.7</v>
      </c>
      <c r="T9" s="112">
        <f>[5]Janeiro!$D$23</f>
        <v>27.2</v>
      </c>
      <c r="U9" s="112">
        <f>[5]Janeiro!$D$24</f>
        <v>22.4</v>
      </c>
      <c r="V9" s="112">
        <f>[5]Janeiro!$D$25</f>
        <v>21.8</v>
      </c>
      <c r="W9" s="112">
        <f>[5]Janeiro!$D$26</f>
        <v>20.7</v>
      </c>
      <c r="X9" s="110">
        <f>[5]Janeiro!$D$27</f>
        <v>19.2</v>
      </c>
      <c r="Y9" s="110">
        <f>[5]Janeiro!$D$28</f>
        <v>19</v>
      </c>
      <c r="Z9" s="110">
        <f>[5]Janeiro!$D$29</f>
        <v>17.8</v>
      </c>
      <c r="AA9" s="110">
        <f>[5]Janeiro!$D$30</f>
        <v>16.899999999999999</v>
      </c>
      <c r="AB9" s="110">
        <f>[5]Janeiro!$D$31</f>
        <v>17</v>
      </c>
      <c r="AC9" s="110">
        <f>[5]Janeiro!$D$32</f>
        <v>19</v>
      </c>
      <c r="AD9" s="110">
        <f>[5]Janeiro!$D$33</f>
        <v>21.3</v>
      </c>
      <c r="AE9" s="110">
        <f>[5]Janeiro!$D$34</f>
        <v>22.7</v>
      </c>
      <c r="AF9" s="110">
        <f>[5]Janeiro!$D$35</f>
        <v>21.2</v>
      </c>
      <c r="AG9" s="117">
        <f t="shared" si="3"/>
        <v>16.899999999999999</v>
      </c>
      <c r="AH9" s="116">
        <f t="shared" si="4"/>
        <v>21.958064516129031</v>
      </c>
    </row>
    <row r="10" spans="1:37" x14ac:dyDescent="0.2">
      <c r="A10" s="48" t="s">
        <v>91</v>
      </c>
      <c r="B10" s="112">
        <f>[6]Janeiro!$D$5</f>
        <v>22.1</v>
      </c>
      <c r="C10" s="112">
        <f>[6]Janeiro!$D$6</f>
        <v>21.9</v>
      </c>
      <c r="D10" s="112">
        <f>[6]Janeiro!$D$7</f>
        <v>21.6</v>
      </c>
      <c r="E10" s="112">
        <f>[6]Janeiro!$D$8</f>
        <v>21.7</v>
      </c>
      <c r="F10" s="112">
        <f>[6]Janeiro!$D$9</f>
        <v>20.100000000000001</v>
      </c>
      <c r="G10" s="112">
        <f>[6]Janeiro!$D$10</f>
        <v>21.3</v>
      </c>
      <c r="H10" s="112">
        <f>[6]Janeiro!$D$11</f>
        <v>21.8</v>
      </c>
      <c r="I10" s="112">
        <f>[6]Janeiro!$D$12</f>
        <v>21.9</v>
      </c>
      <c r="J10" s="112">
        <f>[6]Janeiro!$D$13</f>
        <v>21.2</v>
      </c>
      <c r="K10" s="112">
        <f>[6]Janeiro!$D$14</f>
        <v>21</v>
      </c>
      <c r="L10" s="112">
        <f>[6]Janeiro!$D$15</f>
        <v>22.4</v>
      </c>
      <c r="M10" s="112">
        <f>[6]Janeiro!$D$16</f>
        <v>21.9</v>
      </c>
      <c r="N10" s="112">
        <f>[6]Janeiro!$D$17</f>
        <v>22.7</v>
      </c>
      <c r="O10" s="112">
        <f>[6]Janeiro!$D$18</f>
        <v>22</v>
      </c>
      <c r="P10" s="112">
        <f>[6]Janeiro!$D$19</f>
        <v>21</v>
      </c>
      <c r="Q10" s="112">
        <f>[6]Janeiro!$D$20</f>
        <v>21.8</v>
      </c>
      <c r="R10" s="112">
        <f>[6]Janeiro!$D$21</f>
        <v>21.5</v>
      </c>
      <c r="S10" s="112">
        <f>[6]Janeiro!$D$22</f>
        <v>21.8</v>
      </c>
      <c r="T10" s="112">
        <f>[6]Janeiro!$D$23</f>
        <v>21.9</v>
      </c>
      <c r="U10" s="112">
        <f>[6]Janeiro!$D$24</f>
        <v>21.9</v>
      </c>
      <c r="V10" s="112">
        <f>[6]Janeiro!$D$25</f>
        <v>21.6</v>
      </c>
      <c r="W10" s="112">
        <f>[6]Janeiro!$D$26</f>
        <v>20.9</v>
      </c>
      <c r="X10" s="110">
        <f>[6]Janeiro!$D$27</f>
        <v>20</v>
      </c>
      <c r="Y10" s="110">
        <f>[6]Janeiro!$D$28</f>
        <v>21.4</v>
      </c>
      <c r="Z10" s="110">
        <f>[6]Janeiro!$D$29</f>
        <v>17.2</v>
      </c>
      <c r="AA10" s="110">
        <f>[6]Janeiro!$D$30</f>
        <v>17.100000000000001</v>
      </c>
      <c r="AB10" s="110">
        <f>[6]Janeiro!$D$31</f>
        <v>15.8</v>
      </c>
      <c r="AC10" s="110">
        <f>[6]Janeiro!$D$32</f>
        <v>17.3</v>
      </c>
      <c r="AD10" s="110">
        <f>[6]Janeiro!$D$33</f>
        <v>17.3</v>
      </c>
      <c r="AE10" s="110">
        <f>[6]Janeiro!$D$34</f>
        <v>20.399999999999999</v>
      </c>
      <c r="AF10" s="110">
        <f>[6]Janeiro!$D$35</f>
        <v>18.399999999999999</v>
      </c>
      <c r="AG10" s="117">
        <f t="shared" si="3"/>
        <v>15.8</v>
      </c>
      <c r="AH10" s="116">
        <f t="shared" si="4"/>
        <v>20.674193548387091</v>
      </c>
    </row>
    <row r="11" spans="1:37" x14ac:dyDescent="0.2">
      <c r="A11" s="48" t="s">
        <v>49</v>
      </c>
      <c r="B11" s="112">
        <f>[7]Janeiro!$D$5</f>
        <v>22.6</v>
      </c>
      <c r="C11" s="112">
        <f>[7]Janeiro!$D$6</f>
        <v>22.2</v>
      </c>
      <c r="D11" s="112">
        <f>[7]Janeiro!$D$7</f>
        <v>23.7</v>
      </c>
      <c r="E11" s="112">
        <f>[7]Janeiro!$D$8</f>
        <v>23.7</v>
      </c>
      <c r="F11" s="112">
        <f>[7]Janeiro!$D$9</f>
        <v>23.1</v>
      </c>
      <c r="G11" s="112">
        <f>[7]Janeiro!$D$10</f>
        <v>23.7</v>
      </c>
      <c r="H11" s="112">
        <f>[7]Janeiro!$D$11</f>
        <v>24.5</v>
      </c>
      <c r="I11" s="112">
        <f>[7]Janeiro!$D$12</f>
        <v>23.8</v>
      </c>
      <c r="J11" s="112">
        <f>[7]Janeiro!$D$13</f>
        <v>24.2</v>
      </c>
      <c r="K11" s="112">
        <f>[7]Janeiro!$D$14</f>
        <v>22</v>
      </c>
      <c r="L11" s="112">
        <f>[7]Janeiro!$D$15</f>
        <v>24.2</v>
      </c>
      <c r="M11" s="112">
        <f>[7]Janeiro!$D$16</f>
        <v>21.7</v>
      </c>
      <c r="N11" s="112">
        <f>[7]Janeiro!$D$17</f>
        <v>21.7</v>
      </c>
      <c r="O11" s="112">
        <f>[7]Janeiro!$D$18</f>
        <v>22.4</v>
      </c>
      <c r="P11" s="112">
        <f>[7]Janeiro!$D$19</f>
        <v>22.6</v>
      </c>
      <c r="Q11" s="112">
        <f>[7]Janeiro!$D$20</f>
        <v>23.7</v>
      </c>
      <c r="R11" s="112">
        <f>[7]Janeiro!$D$21</f>
        <v>25</v>
      </c>
      <c r="S11" s="112">
        <f>[7]Janeiro!$D$22</f>
        <v>25.5</v>
      </c>
      <c r="T11" s="112">
        <f>[7]Janeiro!$D$23</f>
        <v>23.9</v>
      </c>
      <c r="U11" s="112">
        <f>[7]Janeiro!$D$24</f>
        <v>23</v>
      </c>
      <c r="V11" s="112">
        <f>[7]Janeiro!$D$25</f>
        <v>21.9</v>
      </c>
      <c r="W11" s="112">
        <f>[7]Janeiro!$D$26</f>
        <v>22.4</v>
      </c>
      <c r="X11" s="110">
        <f>[7]Janeiro!$D$27</f>
        <v>20.9</v>
      </c>
      <c r="Y11" s="110">
        <f>[7]Janeiro!$D$28</f>
        <v>19.100000000000001</v>
      </c>
      <c r="Z11" s="110">
        <f>[7]Janeiro!$D$29</f>
        <v>18.100000000000001</v>
      </c>
      <c r="AA11" s="110">
        <f>[7]Janeiro!$D$30</f>
        <v>17.899999999999999</v>
      </c>
      <c r="AB11" s="110">
        <f>[7]Janeiro!$D$31</f>
        <v>18.5</v>
      </c>
      <c r="AC11" s="110">
        <f>[7]Janeiro!$D$32</f>
        <v>19.600000000000001</v>
      </c>
      <c r="AD11" s="110">
        <f>[7]Janeiro!$D$33</f>
        <v>21.6</v>
      </c>
      <c r="AE11" s="110">
        <f>[7]Janeiro!$D$34</f>
        <v>21.2</v>
      </c>
      <c r="AF11" s="110">
        <f>[7]Janeiro!$D$35</f>
        <v>21.8</v>
      </c>
      <c r="AG11" s="117">
        <f t="shared" si="3"/>
        <v>17.899999999999999</v>
      </c>
      <c r="AH11" s="116">
        <f t="shared" si="4"/>
        <v>22.264516129032256</v>
      </c>
    </row>
    <row r="12" spans="1:37" x14ac:dyDescent="0.2">
      <c r="A12" s="48" t="s">
        <v>94</v>
      </c>
      <c r="B12" s="112">
        <f>[8]Janeiro!$D$5</f>
        <v>22.9</v>
      </c>
      <c r="C12" s="112">
        <f>[8]Janeiro!$D$6</f>
        <v>23.7</v>
      </c>
      <c r="D12" s="112">
        <f>[8]Janeiro!$D$7</f>
        <v>23.4</v>
      </c>
      <c r="E12" s="112">
        <f>[8]Janeiro!$D$8</f>
        <v>22.7</v>
      </c>
      <c r="F12" s="112">
        <f>[8]Janeiro!$D$9</f>
        <v>22.4</v>
      </c>
      <c r="G12" s="112">
        <f>[8]Janeiro!$D$10</f>
        <v>21.9</v>
      </c>
      <c r="H12" s="112">
        <f>[8]Janeiro!$D$11</f>
        <v>23.6</v>
      </c>
      <c r="I12" s="112">
        <f>[8]Janeiro!$D$12</f>
        <v>25</v>
      </c>
      <c r="J12" s="112">
        <f>[8]Janeiro!$D$13</f>
        <v>26.1</v>
      </c>
      <c r="K12" s="112">
        <f>[8]Janeiro!$D$14</f>
        <v>25</v>
      </c>
      <c r="L12" s="112">
        <f>[8]Janeiro!$D$15</f>
        <v>23.4</v>
      </c>
      <c r="M12" s="112">
        <f>[8]Janeiro!$D$16</f>
        <v>23.2</v>
      </c>
      <c r="N12" s="112">
        <f>[8]Janeiro!$D$17</f>
        <v>24.5</v>
      </c>
      <c r="O12" s="112">
        <f>[8]Janeiro!$D$18</f>
        <v>24.3</v>
      </c>
      <c r="P12" s="112">
        <f>[8]Janeiro!$D$19</f>
        <v>25.7</v>
      </c>
      <c r="Q12" s="112">
        <f>[8]Janeiro!$D$20</f>
        <v>25.3</v>
      </c>
      <c r="R12" s="112">
        <f>[8]Janeiro!$D$21</f>
        <v>25.7</v>
      </c>
      <c r="S12" s="112">
        <f>[8]Janeiro!$D$22</f>
        <v>25.3</v>
      </c>
      <c r="T12" s="112">
        <f>[8]Janeiro!$D$23</f>
        <v>26.1</v>
      </c>
      <c r="U12" s="112">
        <f>[8]Janeiro!$D$24</f>
        <v>25</v>
      </c>
      <c r="V12" s="112">
        <f>[8]Janeiro!$D$25</f>
        <v>24</v>
      </c>
      <c r="W12" s="112">
        <f>[8]Janeiro!$D$26</f>
        <v>22.1</v>
      </c>
      <c r="X12" s="110">
        <f>[8]Janeiro!$D$27</f>
        <v>23.2</v>
      </c>
      <c r="Y12" s="110">
        <f>[8]Janeiro!$D$28</f>
        <v>21.1</v>
      </c>
      <c r="Z12" s="110">
        <f>[8]Janeiro!$D$29</f>
        <v>20.2</v>
      </c>
      <c r="AA12" s="110">
        <f>[8]Janeiro!$D$30</f>
        <v>18.399999999999999</v>
      </c>
      <c r="AB12" s="110">
        <f>[8]Janeiro!$D$31</f>
        <v>19.100000000000001</v>
      </c>
      <c r="AC12" s="110">
        <f>[8]Janeiro!$D$32</f>
        <v>18.2</v>
      </c>
      <c r="AD12" s="110">
        <f>[8]Janeiro!$D$33</f>
        <v>18</v>
      </c>
      <c r="AE12" s="110">
        <f>[8]Janeiro!$D$34</f>
        <v>22.3</v>
      </c>
      <c r="AF12" s="110">
        <f>[8]Janeiro!$D$35</f>
        <v>22.1</v>
      </c>
      <c r="AG12" s="117">
        <f t="shared" si="3"/>
        <v>18</v>
      </c>
      <c r="AH12" s="116">
        <f t="shared" si="4"/>
        <v>23.029032258064518</v>
      </c>
    </row>
    <row r="13" spans="1:37" x14ac:dyDescent="0.2">
      <c r="A13" s="48" t="s">
        <v>101</v>
      </c>
      <c r="B13" s="112">
        <f>[9]Janeiro!$D$5</f>
        <v>22.7</v>
      </c>
      <c r="C13" s="112">
        <f>[9]Janeiro!$D$6</f>
        <v>21.3</v>
      </c>
      <c r="D13" s="112">
        <f>[9]Janeiro!$D$7</f>
        <v>20.9</v>
      </c>
      <c r="E13" s="112">
        <f>[9]Janeiro!$D$8</f>
        <v>22</v>
      </c>
      <c r="F13" s="112">
        <f>[9]Janeiro!$D$9</f>
        <v>21.1</v>
      </c>
      <c r="G13" s="112">
        <f>[9]Janeiro!$D$10</f>
        <v>20.9</v>
      </c>
      <c r="H13" s="112">
        <f>[9]Janeiro!$D$11</f>
        <v>25.1</v>
      </c>
      <c r="I13" s="112">
        <f>[9]Janeiro!$D$12</f>
        <v>24.4</v>
      </c>
      <c r="J13" s="112">
        <f>[9]Janeiro!$D$13</f>
        <v>26.6</v>
      </c>
      <c r="K13" s="112">
        <f>[9]Janeiro!$D$14</f>
        <v>21.5</v>
      </c>
      <c r="L13" s="112">
        <f>[9]Janeiro!$D$15</f>
        <v>24.3</v>
      </c>
      <c r="M13" s="112">
        <f>[9]Janeiro!$D$16</f>
        <v>21.8</v>
      </c>
      <c r="N13" s="112">
        <f>[9]Janeiro!$D$17</f>
        <v>22.8</v>
      </c>
      <c r="O13" s="112">
        <f>[9]Janeiro!$D$18</f>
        <v>23.4</v>
      </c>
      <c r="P13" s="112">
        <f>[9]Janeiro!$D$19</f>
        <v>23.3</v>
      </c>
      <c r="Q13" s="112">
        <f>[9]Janeiro!$D$20</f>
        <v>23.8</v>
      </c>
      <c r="R13" s="112">
        <f>[9]Janeiro!$D$21</f>
        <v>25</v>
      </c>
      <c r="S13" s="112">
        <f>[9]Janeiro!$D$22</f>
        <v>24.8</v>
      </c>
      <c r="T13" s="112">
        <f>[9]Janeiro!$D$23</f>
        <v>25.3</v>
      </c>
      <c r="U13" s="112">
        <f>[9]Janeiro!$D$24</f>
        <v>23.7</v>
      </c>
      <c r="V13" s="112">
        <f>[9]Janeiro!$D$25</f>
        <v>22.2</v>
      </c>
      <c r="W13" s="112">
        <f>[9]Janeiro!$D$26</f>
        <v>21.5</v>
      </c>
      <c r="X13" s="110">
        <f>[9]Janeiro!$D$27</f>
        <v>20</v>
      </c>
      <c r="Y13" s="110">
        <f>[9]Janeiro!$D$28</f>
        <v>20.100000000000001</v>
      </c>
      <c r="Z13" s="110">
        <f>[9]Janeiro!$D$29</f>
        <v>17.399999999999999</v>
      </c>
      <c r="AA13" s="110">
        <f>[9]Janeiro!$D$30</f>
        <v>17.600000000000001</v>
      </c>
      <c r="AB13" s="110">
        <f>[9]Janeiro!$D$31</f>
        <v>17.5</v>
      </c>
      <c r="AC13" s="110">
        <f>[9]Janeiro!$D$32</f>
        <v>16.899999999999999</v>
      </c>
      <c r="AD13" s="110">
        <f>[9]Janeiro!$D$33</f>
        <v>18.5</v>
      </c>
      <c r="AE13" s="110">
        <f>[9]Janeiro!$D$34</f>
        <v>20.3</v>
      </c>
      <c r="AF13" s="110">
        <f>[9]Janeiro!$D$35</f>
        <v>20</v>
      </c>
      <c r="AG13" s="117">
        <f t="shared" si="3"/>
        <v>16.899999999999999</v>
      </c>
      <c r="AH13" s="116">
        <f t="shared" si="4"/>
        <v>21.829032258064519</v>
      </c>
    </row>
    <row r="14" spans="1:37" x14ac:dyDescent="0.2">
      <c r="A14" s="48" t="s">
        <v>147</v>
      </c>
      <c r="B14" s="112">
        <f>[10]Janeiro!$D$5</f>
        <v>22.6</v>
      </c>
      <c r="C14" s="112">
        <f>[10]Janeiro!$D$6</f>
        <v>21.6</v>
      </c>
      <c r="D14" s="112">
        <f>[10]Janeiro!$D$7</f>
        <v>22.4</v>
      </c>
      <c r="E14" s="112">
        <f>[10]Janeiro!$D$8</f>
        <v>22.5</v>
      </c>
      <c r="F14" s="112">
        <f>[10]Janeiro!$D$9</f>
        <v>20.8</v>
      </c>
      <c r="G14" s="112">
        <f>[10]Janeiro!$D$10</f>
        <v>21</v>
      </c>
      <c r="H14" s="112">
        <f>[10]Janeiro!$D$11</f>
        <v>22</v>
      </c>
      <c r="I14" s="112">
        <f>[10]Janeiro!$D$12</f>
        <v>21.8</v>
      </c>
      <c r="J14" s="112">
        <f>[10]Janeiro!$D$13</f>
        <v>21.7</v>
      </c>
      <c r="K14" s="112">
        <f>[10]Janeiro!$D$14</f>
        <v>22.2</v>
      </c>
      <c r="L14" s="112">
        <f>[10]Janeiro!$D$15</f>
        <v>22.1</v>
      </c>
      <c r="M14" s="112">
        <f>[10]Janeiro!$D$16</f>
        <v>22.5</v>
      </c>
      <c r="N14" s="112">
        <f>[10]Janeiro!$D$17</f>
        <v>22.4</v>
      </c>
      <c r="O14" s="112">
        <f>[10]Janeiro!$D$18</f>
        <v>22.9</v>
      </c>
      <c r="P14" s="112">
        <f>[10]Janeiro!$D$19</f>
        <v>21.8</v>
      </c>
      <c r="Q14" s="112">
        <f>[10]Janeiro!$D$20</f>
        <v>21.8</v>
      </c>
      <c r="R14" s="112">
        <f>[10]Janeiro!$D$21</f>
        <v>22.9</v>
      </c>
      <c r="S14" s="112">
        <f>[10]Janeiro!$D$22</f>
        <v>22.3</v>
      </c>
      <c r="T14" s="112">
        <f>[10]Janeiro!$D$23</f>
        <v>22.2</v>
      </c>
      <c r="U14" s="112">
        <f>[10]Janeiro!$D$24</f>
        <v>22.1</v>
      </c>
      <c r="V14" s="112">
        <f>[10]Janeiro!$D$25</f>
        <v>21.7</v>
      </c>
      <c r="W14" s="112">
        <f>[10]Janeiro!$D$26</f>
        <v>21.9</v>
      </c>
      <c r="X14" s="110">
        <f>[10]Janeiro!$D$27</f>
        <v>21.1</v>
      </c>
      <c r="Y14" s="110">
        <f>[10]Janeiro!$D$28</f>
        <v>22.4</v>
      </c>
      <c r="Z14" s="110">
        <f>[10]Janeiro!$D$29</f>
        <v>18.100000000000001</v>
      </c>
      <c r="AA14" s="110">
        <f>[10]Janeiro!$D$30</f>
        <v>18.100000000000001</v>
      </c>
      <c r="AB14" s="110" t="s">
        <v>197</v>
      </c>
      <c r="AC14" s="110" t="s">
        <v>197</v>
      </c>
      <c r="AD14" s="110" t="s">
        <v>197</v>
      </c>
      <c r="AE14" s="110" t="s">
        <v>197</v>
      </c>
      <c r="AF14" s="110" t="s">
        <v>197</v>
      </c>
      <c r="AG14" s="117">
        <f t="shared" si="3"/>
        <v>18.100000000000001</v>
      </c>
      <c r="AH14" s="116">
        <f t="shared" si="4"/>
        <v>21.726923076923075</v>
      </c>
      <c r="AJ14" s="130"/>
      <c r="AK14" s="128"/>
    </row>
    <row r="15" spans="1:37" x14ac:dyDescent="0.2">
      <c r="A15" s="48" t="s">
        <v>2</v>
      </c>
      <c r="B15" s="112">
        <f>[11]Janeiro!$D$5</f>
        <v>21.8</v>
      </c>
      <c r="C15" s="112">
        <f>[11]Janeiro!$D$6</f>
        <v>22.8</v>
      </c>
      <c r="D15" s="112">
        <f>[11]Janeiro!$D$7</f>
        <v>20.9</v>
      </c>
      <c r="E15" s="112">
        <f>[11]Janeiro!$D$8</f>
        <v>21.3</v>
      </c>
      <c r="F15" s="112">
        <f>[11]Janeiro!$D$9</f>
        <v>21.4</v>
      </c>
      <c r="G15" s="112">
        <f>[11]Janeiro!$D$10</f>
        <v>23.4</v>
      </c>
      <c r="H15" s="112">
        <f>[11]Janeiro!$D$11</f>
        <v>24.1</v>
      </c>
      <c r="I15" s="112">
        <f>[11]Janeiro!$D$12</f>
        <v>24.8</v>
      </c>
      <c r="J15" s="112">
        <f>[11]Janeiro!$D$13</f>
        <v>22.6</v>
      </c>
      <c r="K15" s="112">
        <f>[11]Janeiro!$D$14</f>
        <v>23.3</v>
      </c>
      <c r="L15" s="112">
        <f>[11]Janeiro!$D$15</f>
        <v>23.4</v>
      </c>
      <c r="M15" s="112">
        <f>[11]Janeiro!$D$16</f>
        <v>22</v>
      </c>
      <c r="N15" s="112">
        <f>[11]Janeiro!$D$17</f>
        <v>23</v>
      </c>
      <c r="O15" s="112">
        <f>[11]Janeiro!$D$18</f>
        <v>23.2</v>
      </c>
      <c r="P15" s="112">
        <f>[11]Janeiro!$D$19</f>
        <v>23.4</v>
      </c>
      <c r="Q15" s="112">
        <f>[11]Janeiro!$D$20</f>
        <v>23</v>
      </c>
      <c r="R15" s="112">
        <f>[11]Janeiro!$D$21</f>
        <v>23.2</v>
      </c>
      <c r="S15" s="112">
        <f>[11]Janeiro!$D$22</f>
        <v>23.5</v>
      </c>
      <c r="T15" s="112">
        <f>[11]Janeiro!$D$23</f>
        <v>23.7</v>
      </c>
      <c r="U15" s="112">
        <f>[11]Janeiro!$D$24</f>
        <v>23.3</v>
      </c>
      <c r="V15" s="112">
        <f>[11]Janeiro!$D$25</f>
        <v>22.3</v>
      </c>
      <c r="W15" s="112">
        <f>[11]Janeiro!$D$26</f>
        <v>21.5</v>
      </c>
      <c r="X15" s="110">
        <f>[11]Janeiro!$D$27</f>
        <v>20.6</v>
      </c>
      <c r="Y15" s="110">
        <f>[11]Janeiro!$D$28</f>
        <v>21.5</v>
      </c>
      <c r="Z15" s="110">
        <f>[11]Janeiro!$D$29</f>
        <v>18.8</v>
      </c>
      <c r="AA15" s="110">
        <f>[11]Janeiro!$D$30</f>
        <v>20</v>
      </c>
      <c r="AB15" s="110">
        <f>[11]Janeiro!$D$31</f>
        <v>20.3</v>
      </c>
      <c r="AC15" s="110">
        <f>[11]Janeiro!$D$32</f>
        <v>19.2</v>
      </c>
      <c r="AD15" s="110">
        <f>[11]Janeiro!$D$33</f>
        <v>17.899999999999999</v>
      </c>
      <c r="AE15" s="110">
        <f>[11]Janeiro!$D$34</f>
        <v>21.9</v>
      </c>
      <c r="AF15" s="110">
        <f>[11]Janeiro!$D$35</f>
        <v>20</v>
      </c>
      <c r="AG15" s="117">
        <f t="shared" si="3"/>
        <v>17.899999999999999</v>
      </c>
      <c r="AH15" s="116">
        <f t="shared" si="4"/>
        <v>22.00322580645161</v>
      </c>
      <c r="AJ15" s="12" t="s">
        <v>35</v>
      </c>
    </row>
    <row r="16" spans="1:37" x14ac:dyDescent="0.2">
      <c r="A16" s="48" t="s">
        <v>3</v>
      </c>
      <c r="B16" s="112">
        <f>[12]Janeiro!$D$5</f>
        <v>22</v>
      </c>
      <c r="C16" s="112">
        <f>[12]Janeiro!$D$6</f>
        <v>22.4</v>
      </c>
      <c r="D16" s="112">
        <f>[12]Janeiro!$D$7</f>
        <v>21.6</v>
      </c>
      <c r="E16" s="112">
        <f>[12]Janeiro!$D$8</f>
        <v>22.6</v>
      </c>
      <c r="F16" s="112">
        <f>[12]Janeiro!$D$9</f>
        <v>22.8</v>
      </c>
      <c r="G16" s="112">
        <f>[12]Janeiro!$D$10</f>
        <v>20.8</v>
      </c>
      <c r="H16" s="112">
        <f>[12]Janeiro!$D$11</f>
        <v>21.9</v>
      </c>
      <c r="I16" s="112">
        <f>[12]Janeiro!$D$12</f>
        <v>22.8</v>
      </c>
      <c r="J16" s="112">
        <f>[12]Janeiro!$D$13</f>
        <v>22.9</v>
      </c>
      <c r="K16" s="112">
        <f>[12]Janeiro!$D$14</f>
        <v>22.9</v>
      </c>
      <c r="L16" s="112">
        <f>[12]Janeiro!$D$15</f>
        <v>22.8</v>
      </c>
      <c r="M16" s="112">
        <f>[12]Janeiro!$D$16</f>
        <v>22.7</v>
      </c>
      <c r="N16" s="112">
        <f>[12]Janeiro!$D$17</f>
        <v>21</v>
      </c>
      <c r="O16" s="112">
        <f>[12]Janeiro!$D$18</f>
        <v>23</v>
      </c>
      <c r="P16" s="112">
        <f>[12]Janeiro!$D$19</f>
        <v>22.5</v>
      </c>
      <c r="Q16" s="112">
        <f>[12]Janeiro!$D$20</f>
        <v>21.1</v>
      </c>
      <c r="R16" s="112">
        <f>[12]Janeiro!$D$21</f>
        <v>22.2</v>
      </c>
      <c r="S16" s="112">
        <f>[12]Janeiro!$D$22</f>
        <v>22.9</v>
      </c>
      <c r="T16" s="112">
        <f>[12]Janeiro!$D$23</f>
        <v>23.5</v>
      </c>
      <c r="U16" s="112">
        <f>[12]Janeiro!$D$24</f>
        <v>22.3</v>
      </c>
      <c r="V16" s="112">
        <f>[12]Janeiro!$D$25</f>
        <v>22.5</v>
      </c>
      <c r="W16" s="112">
        <f>[12]Janeiro!$D$26</f>
        <v>21.1</v>
      </c>
      <c r="X16" s="110">
        <f>[12]Janeiro!$D$27</f>
        <v>20.9</v>
      </c>
      <c r="Y16" s="110">
        <f>[12]Janeiro!$D$28</f>
        <v>21.6</v>
      </c>
      <c r="Z16" s="110">
        <f>[12]Janeiro!$D$29</f>
        <v>19.2</v>
      </c>
      <c r="AA16" s="110">
        <f>[12]Janeiro!$D$30</f>
        <v>19.3</v>
      </c>
      <c r="AB16" s="110">
        <f>[12]Janeiro!$D$31</f>
        <v>18.899999999999999</v>
      </c>
      <c r="AC16" s="110">
        <f>[12]Janeiro!$D$32</f>
        <v>20</v>
      </c>
      <c r="AD16" s="110">
        <f>[12]Janeiro!$D$33</f>
        <v>17.5</v>
      </c>
      <c r="AE16" s="110">
        <f>[12]Janeiro!$D$34</f>
        <v>20.5</v>
      </c>
      <c r="AF16" s="110">
        <f>[12]Janeiro!$D$35</f>
        <v>20.100000000000001</v>
      </c>
      <c r="AG16" s="117">
        <f>MIN(B16:AF16)</f>
        <v>17.5</v>
      </c>
      <c r="AH16" s="116">
        <f>AVERAGE(B16:AF16)</f>
        <v>21.558064516129033</v>
      </c>
      <c r="AJ16" s="12"/>
    </row>
    <row r="17" spans="1:39" x14ac:dyDescent="0.2">
      <c r="A17" s="48" t="s">
        <v>4</v>
      </c>
      <c r="B17" s="112">
        <f>[13]Janeiro!$D$5</f>
        <v>20.5</v>
      </c>
      <c r="C17" s="112">
        <f>[13]Janeiro!$D$6</f>
        <v>21</v>
      </c>
      <c r="D17" s="112">
        <f>[13]Janeiro!$D$7</f>
        <v>20.3</v>
      </c>
      <c r="E17" s="112">
        <f>[13]Janeiro!$D$8</f>
        <v>20.2</v>
      </c>
      <c r="F17" s="112">
        <f>[13]Janeiro!$D$9</f>
        <v>21</v>
      </c>
      <c r="G17" s="112">
        <f>[13]Janeiro!$D$10</f>
        <v>19.7</v>
      </c>
      <c r="H17" s="112">
        <f>[13]Janeiro!$D$11</f>
        <v>21.8</v>
      </c>
      <c r="I17" s="112">
        <f>[13]Janeiro!$D$12</f>
        <v>21.5</v>
      </c>
      <c r="J17" s="112">
        <f>[13]Janeiro!$D$13</f>
        <v>20.7</v>
      </c>
      <c r="K17" s="112">
        <f>[13]Janeiro!$D$14</f>
        <v>22.1</v>
      </c>
      <c r="L17" s="112">
        <f>[13]Janeiro!$D$15</f>
        <v>20.8</v>
      </c>
      <c r="M17" s="112">
        <f>[13]Janeiro!$D$16</f>
        <v>20.6</v>
      </c>
      <c r="N17" s="112">
        <f>[13]Janeiro!$D$17</f>
        <v>21.2</v>
      </c>
      <c r="O17" s="112">
        <f>[13]Janeiro!$D$18</f>
        <v>21.2</v>
      </c>
      <c r="P17" s="112">
        <f>[13]Janeiro!$D$19</f>
        <v>20</v>
      </c>
      <c r="Q17" s="112">
        <f>[13]Janeiro!$D$20</f>
        <v>19.899999999999999</v>
      </c>
      <c r="R17" s="112">
        <f>[13]Janeiro!$D$21</f>
        <v>21.4</v>
      </c>
      <c r="S17" s="112">
        <f>[13]Janeiro!$D$22</f>
        <v>21.4</v>
      </c>
      <c r="T17" s="112">
        <f>[13]Janeiro!$D$23</f>
        <v>21.9</v>
      </c>
      <c r="U17" s="112">
        <f>[13]Janeiro!$D$24</f>
        <v>21.6</v>
      </c>
      <c r="V17" s="112">
        <f>[13]Janeiro!$D$25</f>
        <v>20.9</v>
      </c>
      <c r="W17" s="112">
        <f>[13]Janeiro!$D$26</f>
        <v>18.8</v>
      </c>
      <c r="X17" s="110">
        <f>[13]Janeiro!$D$27</f>
        <v>19.7</v>
      </c>
      <c r="Y17" s="110">
        <f>[13]Janeiro!$D$28</f>
        <v>20.7</v>
      </c>
      <c r="Z17" s="110">
        <f>[13]Janeiro!$D$29</f>
        <v>16.5</v>
      </c>
      <c r="AA17" s="110">
        <f>[13]Janeiro!$D$30</f>
        <v>18.2</v>
      </c>
      <c r="AB17" s="110">
        <f>[13]Janeiro!$D$31</f>
        <v>18.5</v>
      </c>
      <c r="AC17" s="110">
        <f>[13]Janeiro!$D$32</f>
        <v>20.2</v>
      </c>
      <c r="AD17" s="110">
        <f>[13]Janeiro!$D$33</f>
        <v>19.600000000000001</v>
      </c>
      <c r="AE17" s="110">
        <f>[13]Janeiro!$D$34</f>
        <v>19.2</v>
      </c>
      <c r="AF17" s="110">
        <f>[13]Janeiro!$D$35</f>
        <v>19</v>
      </c>
      <c r="AG17" s="117">
        <f t="shared" si="3"/>
        <v>16.5</v>
      </c>
      <c r="AH17" s="116">
        <f t="shared" si="4"/>
        <v>20.325806451612905</v>
      </c>
    </row>
    <row r="18" spans="1:39" x14ac:dyDescent="0.2">
      <c r="A18" s="48" t="s">
        <v>5</v>
      </c>
      <c r="B18" s="112">
        <f>[14]Janeiro!$D$5</f>
        <v>25.3</v>
      </c>
      <c r="C18" s="112">
        <f>[14]Janeiro!$D$6</f>
        <v>22.3</v>
      </c>
      <c r="D18" s="112">
        <f>[14]Janeiro!$D$7</f>
        <v>24.1</v>
      </c>
      <c r="E18" s="112">
        <f>[14]Janeiro!$D$8</f>
        <v>24.2</v>
      </c>
      <c r="F18" s="112">
        <f>[14]Janeiro!$D$9</f>
        <v>26</v>
      </c>
      <c r="G18" s="112">
        <f>[14]Janeiro!$D$10</f>
        <v>26.5</v>
      </c>
      <c r="H18" s="112">
        <f>[14]Janeiro!$D$11</f>
        <v>26.4</v>
      </c>
      <c r="I18" s="112">
        <f>[14]Janeiro!$D$12</f>
        <v>27.5</v>
      </c>
      <c r="J18" s="112">
        <f>[14]Janeiro!$D$13</f>
        <v>28</v>
      </c>
      <c r="K18" s="112">
        <f>[14]Janeiro!$D$14</f>
        <v>28.1</v>
      </c>
      <c r="L18" s="112">
        <f>[14]Janeiro!$D$15</f>
        <v>25.7</v>
      </c>
      <c r="M18" s="112">
        <f>[14]Janeiro!$D$16</f>
        <v>23.2</v>
      </c>
      <c r="N18" s="112">
        <f>[14]Janeiro!$D$17</f>
        <v>24.8</v>
      </c>
      <c r="O18" s="112">
        <f>[14]Janeiro!$D$18</f>
        <v>25.8</v>
      </c>
      <c r="P18" s="112">
        <f>[14]Janeiro!$D$19</f>
        <v>26.4</v>
      </c>
      <c r="Q18" s="112">
        <f>[14]Janeiro!$D$20</f>
        <v>25.1</v>
      </c>
      <c r="R18" s="112">
        <f>[14]Janeiro!$D$21</f>
        <v>26.5</v>
      </c>
      <c r="S18" s="112">
        <f>[14]Janeiro!$D$22</f>
        <v>27.1</v>
      </c>
      <c r="T18" s="112">
        <f>[14]Janeiro!$D$23</f>
        <v>27.5</v>
      </c>
      <c r="U18" s="112">
        <f>[14]Janeiro!$D$24</f>
        <v>27.2</v>
      </c>
      <c r="V18" s="112">
        <f>[14]Janeiro!$D$25</f>
        <v>27.8</v>
      </c>
      <c r="W18" s="112">
        <f>[14]Janeiro!$D$26</f>
        <v>23.1</v>
      </c>
      <c r="X18" s="110">
        <f>[14]Janeiro!$D$27</f>
        <v>23</v>
      </c>
      <c r="Y18" s="110">
        <f>[14]Janeiro!$D$28</f>
        <v>23.4</v>
      </c>
      <c r="Z18" s="110">
        <f>[14]Janeiro!$D$29</f>
        <v>24.3</v>
      </c>
      <c r="AA18" s="110">
        <f>[14]Janeiro!$D$30</f>
        <v>20.7</v>
      </c>
      <c r="AB18" s="110">
        <f>[14]Janeiro!$D$31</f>
        <v>19.8</v>
      </c>
      <c r="AC18" s="110">
        <f>[14]Janeiro!$D$32</f>
        <v>20.9</v>
      </c>
      <c r="AD18" s="110">
        <f>[14]Janeiro!$D$33</f>
        <v>25.3</v>
      </c>
      <c r="AE18" s="110">
        <f>[14]Janeiro!$D$34</f>
        <v>24.1</v>
      </c>
      <c r="AF18" s="110">
        <f>[14]Janeiro!$D$35</f>
        <v>24.4</v>
      </c>
      <c r="AG18" s="117">
        <f t="shared" si="3"/>
        <v>19.8</v>
      </c>
      <c r="AH18" s="116">
        <f t="shared" si="4"/>
        <v>24.983870967741932</v>
      </c>
      <c r="AI18" s="12" t="s">
        <v>35</v>
      </c>
      <c r="AL18" t="s">
        <v>35</v>
      </c>
    </row>
    <row r="19" spans="1:39" x14ac:dyDescent="0.2">
      <c r="A19" s="48" t="s">
        <v>33</v>
      </c>
      <c r="B19" s="112">
        <f>[15]Janeiro!$D$5</f>
        <v>21</v>
      </c>
      <c r="C19" s="112">
        <f>[15]Janeiro!$D$6</f>
        <v>21.1</v>
      </c>
      <c r="D19" s="112">
        <f>[15]Janeiro!$D$7</f>
        <v>21.4</v>
      </c>
      <c r="E19" s="112">
        <f>[15]Janeiro!$D$8</f>
        <v>20</v>
      </c>
      <c r="F19" s="112">
        <f>[15]Janeiro!$D$9</f>
        <v>20.2</v>
      </c>
      <c r="G19" s="112">
        <f>[15]Janeiro!$D$10</f>
        <v>19.7</v>
      </c>
      <c r="H19" s="112">
        <f>[15]Janeiro!$D$11</f>
        <v>20.7</v>
      </c>
      <c r="I19" s="112">
        <f>[15]Janeiro!$D$12</f>
        <v>19.5</v>
      </c>
      <c r="J19" s="112">
        <f>[15]Janeiro!$D$13</f>
        <v>20.3</v>
      </c>
      <c r="K19" s="112">
        <f>[15]Janeiro!$D$14</f>
        <v>21.5</v>
      </c>
      <c r="L19" s="112">
        <f>[15]Janeiro!$D$15</f>
        <v>20.6</v>
      </c>
      <c r="M19" s="112">
        <f>[15]Janeiro!$D$16</f>
        <v>20.6</v>
      </c>
      <c r="N19" s="112">
        <f>[15]Janeiro!$D$17</f>
        <v>20.5</v>
      </c>
      <c r="O19" s="112">
        <f>[15]Janeiro!$D$18</f>
        <v>21.3</v>
      </c>
      <c r="P19" s="112">
        <f>[15]Janeiro!$D$19</f>
        <v>20.399999999999999</v>
      </c>
      <c r="Q19" s="112">
        <f>[15]Janeiro!$D$20</f>
        <v>20.3</v>
      </c>
      <c r="R19" s="112">
        <f>[15]Janeiro!$D$21</f>
        <v>20.8</v>
      </c>
      <c r="S19" s="112">
        <f>[15]Janeiro!$D$22</f>
        <v>20.8</v>
      </c>
      <c r="T19" s="112">
        <f>[15]Janeiro!$D$23</f>
        <v>20.9</v>
      </c>
      <c r="U19" s="112">
        <f>[15]Janeiro!$D$24</f>
        <v>21.2</v>
      </c>
      <c r="V19" s="112">
        <f>[15]Janeiro!$D$25</f>
        <v>20.7</v>
      </c>
      <c r="W19" s="112">
        <f>[15]Janeiro!$D$26</f>
        <v>21.1</v>
      </c>
      <c r="X19" s="110">
        <f>[15]Janeiro!$D$27</f>
        <v>20.3</v>
      </c>
      <c r="Y19" s="110">
        <f>[15]Janeiro!$D$28</f>
        <v>21.3</v>
      </c>
      <c r="Z19" s="110">
        <f>[15]Janeiro!$D$29</f>
        <v>18.399999999999999</v>
      </c>
      <c r="AA19" s="110">
        <f>[15]Janeiro!$D$30</f>
        <v>18.600000000000001</v>
      </c>
      <c r="AB19" s="110">
        <f>[15]Janeiro!$D$31</f>
        <v>16.600000000000001</v>
      </c>
      <c r="AC19" s="110">
        <f>[15]Janeiro!$D$32</f>
        <v>18.5</v>
      </c>
      <c r="AD19" s="110">
        <f>[15]Janeiro!$D$33</f>
        <v>17.8</v>
      </c>
      <c r="AE19" s="110">
        <f>[15]Janeiro!$D$34</f>
        <v>19.899999999999999</v>
      </c>
      <c r="AF19" s="110">
        <f>[15]Janeiro!$D$35</f>
        <v>18.100000000000001</v>
      </c>
      <c r="AG19" s="117">
        <f t="shared" si="3"/>
        <v>16.600000000000001</v>
      </c>
      <c r="AH19" s="116">
        <f t="shared" si="4"/>
        <v>20.13225806451613</v>
      </c>
      <c r="AJ19" t="s">
        <v>35</v>
      </c>
    </row>
    <row r="20" spans="1:39" x14ac:dyDescent="0.2">
      <c r="A20" s="48" t="s">
        <v>6</v>
      </c>
      <c r="B20" s="112">
        <f>[16]Janeiro!$D$5</f>
        <v>22.8</v>
      </c>
      <c r="C20" s="112">
        <f>[16]Janeiro!$D$6</f>
        <v>23.5</v>
      </c>
      <c r="D20" s="112">
        <f>[16]Janeiro!$D$7</f>
        <v>23.3</v>
      </c>
      <c r="E20" s="112">
        <f>[16]Janeiro!$D$8</f>
        <v>24.6</v>
      </c>
      <c r="F20" s="112">
        <f>[16]Janeiro!$D$9</f>
        <v>22.3</v>
      </c>
      <c r="G20" s="112">
        <f>[16]Janeiro!$D$10</f>
        <v>22.4</v>
      </c>
      <c r="H20" s="112">
        <f>[16]Janeiro!$D$11</f>
        <v>22.4</v>
      </c>
      <c r="I20" s="112">
        <f>[16]Janeiro!$D$12</f>
        <v>22.1</v>
      </c>
      <c r="J20" s="112">
        <f>[16]Janeiro!$D$13</f>
        <v>22</v>
      </c>
      <c r="K20" s="112">
        <f>[16]Janeiro!$D$14</f>
        <v>24.1</v>
      </c>
      <c r="L20" s="112">
        <f>[16]Janeiro!$D$15</f>
        <v>22.6</v>
      </c>
      <c r="M20" s="112">
        <f>[16]Janeiro!$D$16</f>
        <v>23</v>
      </c>
      <c r="N20" s="112">
        <f>[16]Janeiro!$D$17</f>
        <v>23.3</v>
      </c>
      <c r="O20" s="112">
        <f>[16]Janeiro!$D$18</f>
        <v>23.1</v>
      </c>
      <c r="P20" s="112">
        <f>[16]Janeiro!$D$19</f>
        <v>23.5</v>
      </c>
      <c r="Q20" s="112">
        <f>[16]Janeiro!$D$20</f>
        <v>23</v>
      </c>
      <c r="R20" s="112">
        <f>[16]Janeiro!$D$21</f>
        <v>24.3</v>
      </c>
      <c r="S20" s="112">
        <f>[16]Janeiro!$D$22</f>
        <v>23.2</v>
      </c>
      <c r="T20" s="112">
        <f>[16]Janeiro!$D$23</f>
        <v>22.6</v>
      </c>
      <c r="U20" s="112">
        <f>[16]Janeiro!$D$24</f>
        <v>23.5</v>
      </c>
      <c r="V20" s="112">
        <f>[16]Janeiro!$D$25</f>
        <v>23.5</v>
      </c>
      <c r="W20" s="112">
        <f>[16]Janeiro!$D$26</f>
        <v>24.2</v>
      </c>
      <c r="X20" s="110">
        <f>[16]Janeiro!$D$27</f>
        <v>23.4</v>
      </c>
      <c r="Y20" s="110">
        <f>[16]Janeiro!$D$28</f>
        <v>23.1</v>
      </c>
      <c r="Z20" s="110">
        <f>[16]Janeiro!$D$29</f>
        <v>21.2</v>
      </c>
      <c r="AA20" s="110">
        <f>[16]Janeiro!$D$30</f>
        <v>21.1</v>
      </c>
      <c r="AB20" s="110">
        <f>[16]Janeiro!$D$31</f>
        <v>18.7</v>
      </c>
      <c r="AC20" s="110">
        <f>[16]Janeiro!$D$32</f>
        <v>18.7</v>
      </c>
      <c r="AD20" s="110">
        <f>[16]Janeiro!$D$33</f>
        <v>17.7</v>
      </c>
      <c r="AE20" s="110">
        <f>[16]Janeiro!$D$34</f>
        <v>22.4</v>
      </c>
      <c r="AF20" s="110">
        <f>[16]Janeiro!$D$35</f>
        <v>19.399999999999999</v>
      </c>
      <c r="AG20" s="117">
        <f t="shared" si="3"/>
        <v>17.7</v>
      </c>
      <c r="AH20" s="116">
        <f t="shared" si="4"/>
        <v>22.419354838709683</v>
      </c>
      <c r="AJ20" t="s">
        <v>35</v>
      </c>
      <c r="AL20" t="s">
        <v>35</v>
      </c>
    </row>
    <row r="21" spans="1:39" x14ac:dyDescent="0.2">
      <c r="A21" s="48" t="s">
        <v>7</v>
      </c>
      <c r="B21" s="112">
        <f>[17]Janeiro!$D$5</f>
        <v>22.3</v>
      </c>
      <c r="C21" s="112">
        <f>[17]Janeiro!$D$6</f>
        <v>20.5</v>
      </c>
      <c r="D21" s="112">
        <f>[17]Janeiro!$D$7</f>
        <v>21.9</v>
      </c>
      <c r="E21" s="112">
        <f>[17]Janeiro!$D$8</f>
        <v>22.9</v>
      </c>
      <c r="F21" s="112">
        <f>[17]Janeiro!$D$9</f>
        <v>22.2</v>
      </c>
      <c r="G21" s="112">
        <f>[17]Janeiro!$D$10</f>
        <v>21.3</v>
      </c>
      <c r="H21" s="112">
        <f>[17]Janeiro!$D$11</f>
        <v>23.3</v>
      </c>
      <c r="I21" s="112">
        <f>[17]Janeiro!$D$12</f>
        <v>23</v>
      </c>
      <c r="J21" s="112">
        <f>[17]Janeiro!$D$13</f>
        <v>24.2</v>
      </c>
      <c r="K21" s="112">
        <f>[17]Janeiro!$D$14</f>
        <v>21.1</v>
      </c>
      <c r="L21" s="112">
        <f>[17]Janeiro!$D$15</f>
        <v>22</v>
      </c>
      <c r="M21" s="112">
        <f>[17]Janeiro!$D$16</f>
        <v>22.6</v>
      </c>
      <c r="N21" s="112">
        <f>[17]Janeiro!$D$17</f>
        <v>23.1</v>
      </c>
      <c r="O21" s="112">
        <f>[17]Janeiro!$D$18</f>
        <v>23.2</v>
      </c>
      <c r="P21" s="112">
        <f>[17]Janeiro!$D$19</f>
        <v>22.8</v>
      </c>
      <c r="Q21" s="112">
        <f>[17]Janeiro!$D$20</f>
        <v>22.6</v>
      </c>
      <c r="R21" s="112">
        <f>[17]Janeiro!$D$21</f>
        <v>23.8</v>
      </c>
      <c r="S21" s="112">
        <f>[17]Janeiro!$D$22</f>
        <v>23.3</v>
      </c>
      <c r="T21" s="112">
        <f>[17]Janeiro!$D$23</f>
        <v>25.4</v>
      </c>
      <c r="U21" s="112">
        <f>[17]Janeiro!$D$24</f>
        <v>22.9</v>
      </c>
      <c r="V21" s="112">
        <f>[17]Janeiro!$D$25</f>
        <v>21.3</v>
      </c>
      <c r="W21" s="112">
        <f>[17]Janeiro!$D$26</f>
        <v>21.4</v>
      </c>
      <c r="X21" s="110">
        <f>[17]Janeiro!$D$27</f>
        <v>19.8</v>
      </c>
      <c r="Y21" s="110">
        <f>[17]Janeiro!$D$28</f>
        <v>20.8</v>
      </c>
      <c r="Z21" s="110">
        <f>[17]Janeiro!$D$29</f>
        <v>18.2</v>
      </c>
      <c r="AA21" s="110">
        <f>[17]Janeiro!$D$30</f>
        <v>18.899999999999999</v>
      </c>
      <c r="AB21" s="110">
        <f>[17]Janeiro!$D$31</f>
        <v>19</v>
      </c>
      <c r="AC21" s="110">
        <f>[17]Janeiro!$D$32</f>
        <v>18.2</v>
      </c>
      <c r="AD21" s="110">
        <f>[17]Janeiro!$D$33</f>
        <v>19</v>
      </c>
      <c r="AE21" s="110">
        <f>[17]Janeiro!$D$34</f>
        <v>20.9</v>
      </c>
      <c r="AF21" s="110">
        <f>[17]Janeiro!$D$35</f>
        <v>20</v>
      </c>
      <c r="AG21" s="117">
        <f t="shared" si="3"/>
        <v>18.2</v>
      </c>
      <c r="AH21" s="116">
        <f t="shared" si="4"/>
        <v>21.674193548387095</v>
      </c>
      <c r="AJ21" t="s">
        <v>35</v>
      </c>
      <c r="AK21" t="s">
        <v>35</v>
      </c>
      <c r="AL21" t="s">
        <v>35</v>
      </c>
    </row>
    <row r="22" spans="1:39" x14ac:dyDescent="0.2">
      <c r="A22" s="48" t="s">
        <v>148</v>
      </c>
      <c r="B22" s="112">
        <f>[18]Janeiro!$D$5</f>
        <v>23.2</v>
      </c>
      <c r="C22" s="112">
        <f>[18]Janeiro!$D$6</f>
        <v>21.1</v>
      </c>
      <c r="D22" s="112">
        <f>[18]Janeiro!$D$7</f>
        <v>22.4</v>
      </c>
      <c r="E22" s="112">
        <f>[18]Janeiro!$D$8</f>
        <v>24</v>
      </c>
      <c r="F22" s="112">
        <f>[18]Janeiro!$D$9</f>
        <v>21.9</v>
      </c>
      <c r="G22" s="112">
        <f>[18]Janeiro!$D$10</f>
        <v>22.2</v>
      </c>
      <c r="H22" s="112">
        <f>[18]Janeiro!$D$11</f>
        <v>21.5</v>
      </c>
      <c r="I22" s="112">
        <f>[18]Janeiro!$D$12</f>
        <v>21.3</v>
      </c>
      <c r="J22" s="112">
        <f>[18]Janeiro!$D$13</f>
        <v>24</v>
      </c>
      <c r="K22" s="112">
        <f>[18]Janeiro!$D$14</f>
        <v>22</v>
      </c>
      <c r="L22" s="112">
        <f>[18]Janeiro!$D$15</f>
        <v>23.5</v>
      </c>
      <c r="M22" s="112">
        <f>[18]Janeiro!$D$16</f>
        <v>23.4</v>
      </c>
      <c r="N22" s="112">
        <f>[18]Janeiro!$D$17</f>
        <v>23.7</v>
      </c>
      <c r="O22" s="112">
        <f>[18]Janeiro!$D$18</f>
        <v>23.4</v>
      </c>
      <c r="P22" s="112">
        <f>[18]Janeiro!$D$19</f>
        <v>24.2</v>
      </c>
      <c r="Q22" s="112">
        <f>[18]Janeiro!$D$20</f>
        <v>23.7</v>
      </c>
      <c r="R22" s="112">
        <f>[18]Janeiro!$D$21</f>
        <v>23.9</v>
      </c>
      <c r="S22" s="112">
        <f>[18]Janeiro!$D$22</f>
        <v>23.8</v>
      </c>
      <c r="T22" s="112">
        <f>[18]Janeiro!$D$23</f>
        <v>24.2</v>
      </c>
      <c r="U22" s="112">
        <f>[18]Janeiro!$D$24</f>
        <v>22.6</v>
      </c>
      <c r="V22" s="112">
        <f>[18]Janeiro!$D$25</f>
        <v>22</v>
      </c>
      <c r="W22" s="112">
        <f>[18]Janeiro!$D$26</f>
        <v>22.2</v>
      </c>
      <c r="X22" s="110">
        <f>[18]Janeiro!$D$27</f>
        <v>20.8</v>
      </c>
      <c r="Y22" s="110">
        <f>[18]Janeiro!$D$28</f>
        <v>20.5</v>
      </c>
      <c r="Z22" s="110">
        <f>[18]Janeiro!$D$29</f>
        <v>19</v>
      </c>
      <c r="AA22" s="110">
        <f>[18]Janeiro!$D$30</f>
        <v>18.100000000000001</v>
      </c>
      <c r="AB22" s="110">
        <f>[18]Janeiro!$D$31</f>
        <v>17.600000000000001</v>
      </c>
      <c r="AC22" s="110">
        <f>[18]Janeiro!$D$32</f>
        <v>17.899999999999999</v>
      </c>
      <c r="AD22" s="110">
        <f>[18]Janeiro!$D$33</f>
        <v>18.100000000000001</v>
      </c>
      <c r="AE22" s="110">
        <f>[18]Janeiro!$D$34</f>
        <v>18.899999999999999</v>
      </c>
      <c r="AF22" s="110">
        <f>[18]Janeiro!$D$35</f>
        <v>19.8</v>
      </c>
      <c r="AG22" s="117">
        <f t="shared" si="3"/>
        <v>17.600000000000001</v>
      </c>
      <c r="AH22" s="116">
        <f t="shared" si="4"/>
        <v>21.770967741935479</v>
      </c>
      <c r="AJ22" t="s">
        <v>35</v>
      </c>
      <c r="AM22" t="s">
        <v>35</v>
      </c>
    </row>
    <row r="23" spans="1:39" x14ac:dyDescent="0.2">
      <c r="A23" s="48" t="s">
        <v>149</v>
      </c>
      <c r="B23" s="112">
        <f>[19]Janeiro!$D$5</f>
        <v>20.9</v>
      </c>
      <c r="C23" s="112">
        <f>[19]Janeiro!$D$6</f>
        <v>21.8</v>
      </c>
      <c r="D23" s="112">
        <f>[19]Janeiro!$D$7</f>
        <v>20.8</v>
      </c>
      <c r="E23" s="112">
        <f>[19]Janeiro!$D$8</f>
        <v>21.7</v>
      </c>
      <c r="F23" s="112">
        <f>[19]Janeiro!$D$9</f>
        <v>19.899999999999999</v>
      </c>
      <c r="G23" s="112">
        <f>[19]Janeiro!$D$10</f>
        <v>20.100000000000001</v>
      </c>
      <c r="H23" s="112">
        <f>[19]Janeiro!$D$11</f>
        <v>21.3</v>
      </c>
      <c r="I23" s="112">
        <f>[19]Janeiro!$D$12</f>
        <v>21</v>
      </c>
      <c r="J23" s="112">
        <f>[19]Janeiro!$D$13</f>
        <v>23.3</v>
      </c>
      <c r="K23" s="112">
        <f>[19]Janeiro!$D$14</f>
        <v>21.1</v>
      </c>
      <c r="L23" s="112">
        <f>[19]Janeiro!$D$15</f>
        <v>23.7</v>
      </c>
      <c r="M23" s="112">
        <f>[19]Janeiro!$D$16</f>
        <v>20.9</v>
      </c>
      <c r="N23" s="112">
        <f>[19]Janeiro!$D$17</f>
        <v>22.9</v>
      </c>
      <c r="O23" s="112">
        <f>[19]Janeiro!$D$18</f>
        <v>23.9</v>
      </c>
      <c r="P23" s="112">
        <f>[19]Janeiro!$D$19</f>
        <v>23.1</v>
      </c>
      <c r="Q23" s="112">
        <f>[19]Janeiro!$D$20</f>
        <v>23.4</v>
      </c>
      <c r="R23" s="112">
        <f>[19]Janeiro!$D$21</f>
        <v>24.5</v>
      </c>
      <c r="S23" s="112">
        <f>[19]Janeiro!$D$22</f>
        <v>23.9</v>
      </c>
      <c r="T23" s="112">
        <f>[19]Janeiro!$D$23</f>
        <v>24.8</v>
      </c>
      <c r="U23" s="112">
        <f>[19]Janeiro!$D$24</f>
        <v>22.9</v>
      </c>
      <c r="V23" s="112">
        <f>[19]Janeiro!$D$25</f>
        <v>22.1</v>
      </c>
      <c r="W23" s="112">
        <f>[19]Janeiro!$D$26</f>
        <v>22</v>
      </c>
      <c r="X23" s="110">
        <f>[19]Janeiro!$D$27</f>
        <v>20</v>
      </c>
      <c r="Y23" s="110">
        <f>[19]Janeiro!$D$28</f>
        <v>18</v>
      </c>
      <c r="Z23" s="110">
        <f>[19]Janeiro!$D$29</f>
        <v>15.9</v>
      </c>
      <c r="AA23" s="110">
        <f>[19]Janeiro!$D$30</f>
        <v>15</v>
      </c>
      <c r="AB23" s="110">
        <f>[19]Janeiro!$D$31</f>
        <v>15.1</v>
      </c>
      <c r="AC23" s="110">
        <f>[19]Janeiro!$D$32</f>
        <v>14.8</v>
      </c>
      <c r="AD23" s="110">
        <f>[19]Janeiro!$D$33</f>
        <v>16.600000000000001</v>
      </c>
      <c r="AE23" s="110">
        <f>[19]Janeiro!$D$34</f>
        <v>16</v>
      </c>
      <c r="AF23" s="110">
        <f>[19]Janeiro!$D$35</f>
        <v>17.600000000000001</v>
      </c>
      <c r="AG23" s="117">
        <f t="shared" si="3"/>
        <v>14.8</v>
      </c>
      <c r="AH23" s="116">
        <f t="shared" si="4"/>
        <v>20.612903225806452</v>
      </c>
      <c r="AI23" s="12" t="s">
        <v>35</v>
      </c>
      <c r="AJ23" t="s">
        <v>35</v>
      </c>
      <c r="AL23" t="s">
        <v>35</v>
      </c>
      <c r="AM23" t="s">
        <v>35</v>
      </c>
    </row>
    <row r="24" spans="1:39" x14ac:dyDescent="0.2">
      <c r="A24" s="48" t="s">
        <v>150</v>
      </c>
      <c r="B24" s="112">
        <f>[20]Janeiro!$D$5</f>
        <v>23.1</v>
      </c>
      <c r="C24" s="112">
        <f>[20]Janeiro!$D$6</f>
        <v>21.3</v>
      </c>
      <c r="D24" s="112">
        <f>[20]Janeiro!$D$7</f>
        <v>22.2</v>
      </c>
      <c r="E24" s="112">
        <f>[20]Janeiro!$D$8</f>
        <v>24.3</v>
      </c>
      <c r="F24" s="112">
        <f>[20]Janeiro!$D$9</f>
        <v>22.4</v>
      </c>
      <c r="G24" s="112">
        <f>[20]Janeiro!$D$10</f>
        <v>21.2</v>
      </c>
      <c r="H24" s="112">
        <f>[20]Janeiro!$D$11</f>
        <v>22.2</v>
      </c>
      <c r="I24" s="112">
        <f>[20]Janeiro!$D$12</f>
        <v>22.2</v>
      </c>
      <c r="J24" s="112">
        <f>[20]Janeiro!$D$13</f>
        <v>24.7</v>
      </c>
      <c r="K24" s="112">
        <f>[20]Janeiro!$D$14</f>
        <v>21.3</v>
      </c>
      <c r="L24" s="112">
        <f>[20]Janeiro!$D$15</f>
        <v>23.7</v>
      </c>
      <c r="M24" s="112">
        <f>[20]Janeiro!$D$16</f>
        <v>23.3</v>
      </c>
      <c r="N24" s="112">
        <f>[20]Janeiro!$D$17</f>
        <v>23.5</v>
      </c>
      <c r="O24" s="112">
        <f>[20]Janeiro!$D$18</f>
        <v>23.4</v>
      </c>
      <c r="P24" s="112">
        <f>[20]Janeiro!$D$19</f>
        <v>23.5</v>
      </c>
      <c r="Q24" s="112">
        <f>[20]Janeiro!$D$20</f>
        <v>23.6</v>
      </c>
      <c r="R24" s="112">
        <f>[20]Janeiro!$D$21</f>
        <v>24.6</v>
      </c>
      <c r="S24" s="112">
        <f>[20]Janeiro!$D$22</f>
        <v>23.6</v>
      </c>
      <c r="T24" s="112">
        <f>[20]Janeiro!$D$23</f>
        <v>24.6</v>
      </c>
      <c r="U24" s="112">
        <f>[20]Janeiro!$D$24</f>
        <v>23.9</v>
      </c>
      <c r="V24" s="112">
        <f>[20]Janeiro!$D$25</f>
        <v>22.1</v>
      </c>
      <c r="W24" s="112">
        <f>[20]Janeiro!$D$26</f>
        <v>21.6</v>
      </c>
      <c r="X24" s="110">
        <f>[20]Janeiro!$D$27</f>
        <v>20.7</v>
      </c>
      <c r="Y24" s="110">
        <f>[20]Janeiro!$D$28</f>
        <v>20.6</v>
      </c>
      <c r="Z24" s="110">
        <f>[20]Janeiro!$D$29</f>
        <v>19.2</v>
      </c>
      <c r="AA24" s="110">
        <f>[20]Janeiro!$D$30</f>
        <v>18.2</v>
      </c>
      <c r="AB24" s="110">
        <f>[20]Janeiro!$D$31</f>
        <v>17.399999999999999</v>
      </c>
      <c r="AC24" s="110">
        <f>[20]Janeiro!$D$32</f>
        <v>17.600000000000001</v>
      </c>
      <c r="AD24" s="110">
        <f>[20]Janeiro!$D$33</f>
        <v>17.100000000000001</v>
      </c>
      <c r="AE24" s="110">
        <f>[20]Janeiro!$D$34</f>
        <v>18.899999999999999</v>
      </c>
      <c r="AF24" s="110">
        <f>[20]Janeiro!$D$35</f>
        <v>19.100000000000001</v>
      </c>
      <c r="AG24" s="117">
        <f t="shared" si="3"/>
        <v>17.100000000000001</v>
      </c>
      <c r="AH24" s="116">
        <f t="shared" si="4"/>
        <v>21.777419354838717</v>
      </c>
      <c r="AJ24" t="s">
        <v>35</v>
      </c>
      <c r="AM24" t="s">
        <v>35</v>
      </c>
    </row>
    <row r="25" spans="1:39" x14ac:dyDescent="0.2">
      <c r="A25" s="48" t="s">
        <v>8</v>
      </c>
      <c r="B25" s="112">
        <f>[21]Janeiro!$D$5</f>
        <v>21.5</v>
      </c>
      <c r="C25" s="112">
        <f>[21]Janeiro!$D$6</f>
        <v>21.7</v>
      </c>
      <c r="D25" s="112">
        <f>[21]Janeiro!$D$7</f>
        <v>21.5</v>
      </c>
      <c r="E25" s="112">
        <f>[21]Janeiro!$D$8</f>
        <v>22</v>
      </c>
      <c r="F25" s="112">
        <f>[21]Janeiro!$D$9</f>
        <v>21.6</v>
      </c>
      <c r="G25" s="112">
        <f>[21]Janeiro!$D$10</f>
        <v>21.6</v>
      </c>
      <c r="H25" s="112">
        <f>[21]Janeiro!$D$11</f>
        <v>22.6</v>
      </c>
      <c r="I25" s="112">
        <f>[21]Janeiro!$D$12</f>
        <v>22.5</v>
      </c>
      <c r="J25" s="112">
        <f>[21]Janeiro!$D$13</f>
        <v>24.1</v>
      </c>
      <c r="K25" s="112">
        <f>[21]Janeiro!$D$14</f>
        <v>21.3</v>
      </c>
      <c r="L25" s="112">
        <f>[21]Janeiro!$D$15</f>
        <v>23.8</v>
      </c>
      <c r="M25" s="112">
        <f>[21]Janeiro!$D$16</f>
        <v>22</v>
      </c>
      <c r="N25" s="112">
        <f>[21]Janeiro!$D$17</f>
        <v>23.3</v>
      </c>
      <c r="O25" s="112">
        <f>[21]Janeiro!$D$18</f>
        <v>23.8</v>
      </c>
      <c r="P25" s="112">
        <f>[21]Janeiro!$D$19</f>
        <v>23.4</v>
      </c>
      <c r="Q25" s="112">
        <f>[21]Janeiro!$D$20</f>
        <v>22.9</v>
      </c>
      <c r="R25" s="112">
        <f>[21]Janeiro!$D$21</f>
        <v>24.2</v>
      </c>
      <c r="S25" s="112">
        <f>[21]Janeiro!$D$22</f>
        <v>24.5</v>
      </c>
      <c r="T25" s="112">
        <f>[21]Janeiro!$D$23</f>
        <v>24.9</v>
      </c>
      <c r="U25" s="112">
        <f>[21]Janeiro!$D$24</f>
        <v>22.4</v>
      </c>
      <c r="V25" s="112">
        <f>[21]Janeiro!$D$25</f>
        <v>21.7</v>
      </c>
      <c r="W25" s="112">
        <f>[21]Janeiro!$D$26</f>
        <v>20.399999999999999</v>
      </c>
      <c r="X25" s="110">
        <f>[21]Janeiro!$D$27</f>
        <v>19.8</v>
      </c>
      <c r="Y25" s="110">
        <f>[21]Janeiro!$D$28</f>
        <v>19.5</v>
      </c>
      <c r="Z25" s="110">
        <f>[21]Janeiro!$D$29</f>
        <v>17.899999999999999</v>
      </c>
      <c r="AA25" s="110">
        <f>[21]Janeiro!$D$30</f>
        <v>16.8</v>
      </c>
      <c r="AB25" s="110">
        <f>[21]Janeiro!$D$31</f>
        <v>16.7</v>
      </c>
      <c r="AC25" s="110">
        <f>[21]Janeiro!$D$32</f>
        <v>17.2</v>
      </c>
      <c r="AD25" s="110">
        <f>[21]Janeiro!$D$33</f>
        <v>19.5</v>
      </c>
      <c r="AE25" s="110">
        <f>[21]Janeiro!$D$34</f>
        <v>18.3</v>
      </c>
      <c r="AF25" s="110">
        <f>[21]Janeiro!$D$35</f>
        <v>20.100000000000001</v>
      </c>
      <c r="AG25" s="117">
        <f t="shared" si="3"/>
        <v>16.7</v>
      </c>
      <c r="AH25" s="116">
        <f t="shared" si="4"/>
        <v>21.403225806451609</v>
      </c>
      <c r="AJ25" t="s">
        <v>35</v>
      </c>
      <c r="AL25" t="s">
        <v>35</v>
      </c>
    </row>
    <row r="26" spans="1:39" x14ac:dyDescent="0.2">
      <c r="A26" s="48" t="s">
        <v>9</v>
      </c>
      <c r="B26" s="112">
        <f>[22]Janeiro!$D$5</f>
        <v>23.4</v>
      </c>
      <c r="C26" s="112">
        <f>[22]Janeiro!$D$6</f>
        <v>22.2</v>
      </c>
      <c r="D26" s="112">
        <f>[22]Janeiro!$D$7</f>
        <v>23.4</v>
      </c>
      <c r="E26" s="112">
        <f>[22]Janeiro!$D$8</f>
        <v>24.3</v>
      </c>
      <c r="F26" s="112">
        <f>[22]Janeiro!$D$9</f>
        <v>22.6</v>
      </c>
      <c r="G26" s="112">
        <f>[22]Janeiro!$D$10</f>
        <v>23.5</v>
      </c>
      <c r="H26" s="112">
        <f>[22]Janeiro!$D$11</f>
        <v>22</v>
      </c>
      <c r="I26" s="112">
        <f>[22]Janeiro!$D$12</f>
        <v>23.3</v>
      </c>
      <c r="J26" s="112">
        <f>[22]Janeiro!$D$13</f>
        <v>25.4</v>
      </c>
      <c r="K26" s="112">
        <f>[22]Janeiro!$D$14</f>
        <v>21.5</v>
      </c>
      <c r="L26" s="112">
        <f>[22]Janeiro!$D$15</f>
        <v>23.1</v>
      </c>
      <c r="M26" s="112">
        <f>[22]Janeiro!$D$16</f>
        <v>22.9</v>
      </c>
      <c r="N26" s="112">
        <f>[22]Janeiro!$D$17</f>
        <v>23.4</v>
      </c>
      <c r="O26" s="112">
        <f>[22]Janeiro!$D$18</f>
        <v>23.9</v>
      </c>
      <c r="P26" s="112">
        <f>[22]Janeiro!$D$19</f>
        <v>24.3</v>
      </c>
      <c r="Q26" s="112">
        <f>[22]Janeiro!$D$20</f>
        <v>24.2</v>
      </c>
      <c r="R26" s="112">
        <f>[22]Janeiro!$D$21</f>
        <v>25.9</v>
      </c>
      <c r="S26" s="112">
        <f>[22]Janeiro!$D$22</f>
        <v>25.2</v>
      </c>
      <c r="T26" s="112">
        <f>[22]Janeiro!$D$23</f>
        <v>26.4</v>
      </c>
      <c r="U26" s="112">
        <f>[22]Janeiro!$D$24</f>
        <v>22.5</v>
      </c>
      <c r="V26" s="112">
        <f>[22]Janeiro!$D$25</f>
        <v>22.6</v>
      </c>
      <c r="W26" s="112">
        <f>[22]Janeiro!$D$26</f>
        <v>22.3</v>
      </c>
      <c r="X26" s="110">
        <f>[22]Janeiro!$D$27</f>
        <v>20.7</v>
      </c>
      <c r="Y26" s="110">
        <f>[22]Janeiro!$D$28</f>
        <v>20.2</v>
      </c>
      <c r="Z26" s="110">
        <f>[22]Janeiro!$D$29</f>
        <v>18.7</v>
      </c>
      <c r="AA26" s="110">
        <f>[22]Janeiro!$D$30</f>
        <v>18.3</v>
      </c>
      <c r="AB26" s="110">
        <f>[22]Janeiro!$D$31</f>
        <v>19.100000000000001</v>
      </c>
      <c r="AC26" s="110">
        <f>[22]Janeiro!$D$32</f>
        <v>20.9</v>
      </c>
      <c r="AD26" s="110">
        <f>[22]Janeiro!$D$33</f>
        <v>21</v>
      </c>
      <c r="AE26" s="110">
        <f>[22]Janeiro!$D$34</f>
        <v>22.2</v>
      </c>
      <c r="AF26" s="110">
        <f>[22]Janeiro!$D$35</f>
        <v>22.2</v>
      </c>
      <c r="AG26" s="117">
        <f t="shared" si="3"/>
        <v>18.3</v>
      </c>
      <c r="AH26" s="116">
        <f t="shared" si="4"/>
        <v>22.632258064516133</v>
      </c>
      <c r="AL26" t="s">
        <v>35</v>
      </c>
      <c r="AM26" t="s">
        <v>35</v>
      </c>
    </row>
    <row r="27" spans="1:39" x14ac:dyDescent="0.2">
      <c r="A27" s="48" t="s">
        <v>32</v>
      </c>
      <c r="B27" s="112">
        <f>[23]Janeiro!$D$5</f>
        <v>23.5</v>
      </c>
      <c r="C27" s="112">
        <f>[23]Janeiro!$D$6</f>
        <v>23.4</v>
      </c>
      <c r="D27" s="112">
        <f>[23]Janeiro!$D$7</f>
        <v>24.2</v>
      </c>
      <c r="E27" s="112">
        <f>[23]Janeiro!$D$8</f>
        <v>22.9</v>
      </c>
      <c r="F27" s="112">
        <f>[23]Janeiro!$D$9</f>
        <v>22.3</v>
      </c>
      <c r="G27" s="112">
        <f>[23]Janeiro!$D$10</f>
        <v>21.7</v>
      </c>
      <c r="H27" s="112">
        <f>[23]Janeiro!$D$11</f>
        <v>23.1</v>
      </c>
      <c r="I27" s="112">
        <f>[23]Janeiro!$D$12</f>
        <v>24.7</v>
      </c>
      <c r="J27" s="112">
        <f>[23]Janeiro!$D$13</f>
        <v>27</v>
      </c>
      <c r="K27" s="112">
        <f>[23]Janeiro!$D$14</f>
        <v>24.7</v>
      </c>
      <c r="L27" s="112">
        <f>[23]Janeiro!$D$15</f>
        <v>26.7</v>
      </c>
      <c r="M27" s="112">
        <f>[23]Janeiro!$D$16</f>
        <v>23.6</v>
      </c>
      <c r="N27" s="112">
        <f>[23]Janeiro!$D$17</f>
        <v>25.2</v>
      </c>
      <c r="O27" s="112">
        <f>[23]Janeiro!$D$18</f>
        <v>24.7</v>
      </c>
      <c r="P27" s="112">
        <f>[23]Janeiro!$D$19</f>
        <v>26.6</v>
      </c>
      <c r="Q27" s="112">
        <f>[23]Janeiro!$D$20</f>
        <v>25.5</v>
      </c>
      <c r="R27" s="112">
        <f>[23]Janeiro!$D$21</f>
        <v>25.3</v>
      </c>
      <c r="S27" s="112">
        <f>[23]Janeiro!$D$22</f>
        <v>24.2</v>
      </c>
      <c r="T27" s="112">
        <f>[23]Janeiro!$D$23</f>
        <v>25.2</v>
      </c>
      <c r="U27" s="112">
        <f>[23]Janeiro!$D$24</f>
        <v>24.8</v>
      </c>
      <c r="V27" s="112">
        <f>[23]Janeiro!$D$25</f>
        <v>23.9</v>
      </c>
      <c r="W27" s="112">
        <f>[23]Janeiro!$D$26</f>
        <v>23.4</v>
      </c>
      <c r="X27" s="110">
        <f>[23]Janeiro!$D$27</f>
        <v>23</v>
      </c>
      <c r="Y27" s="110">
        <f>[23]Janeiro!$D$28</f>
        <v>22.1</v>
      </c>
      <c r="Z27" s="110">
        <f>[23]Janeiro!$D$29</f>
        <v>20.8</v>
      </c>
      <c r="AA27" s="110">
        <f>[23]Janeiro!$D$30</f>
        <v>20.2</v>
      </c>
      <c r="AB27" s="110">
        <f>[23]Janeiro!$D$31</f>
        <v>19.600000000000001</v>
      </c>
      <c r="AC27" s="110">
        <f>[23]Janeiro!$D$32</f>
        <v>17.5</v>
      </c>
      <c r="AD27" s="110">
        <f>[23]Janeiro!$D$33</f>
        <v>17.899999999999999</v>
      </c>
      <c r="AE27" s="110">
        <f>[23]Janeiro!$D$34</f>
        <v>21.1</v>
      </c>
      <c r="AF27" s="110">
        <f>[23]Janeiro!$D$35</f>
        <v>22.7</v>
      </c>
      <c r="AG27" s="117">
        <f t="shared" si="3"/>
        <v>17.5</v>
      </c>
      <c r="AH27" s="116">
        <f t="shared" si="4"/>
        <v>23.2741935483871</v>
      </c>
    </row>
    <row r="28" spans="1:39" x14ac:dyDescent="0.2">
      <c r="A28" s="48" t="s">
        <v>10</v>
      </c>
      <c r="B28" s="112">
        <f>[24]Janeiro!$D$5</f>
        <v>22.8</v>
      </c>
      <c r="C28" s="112">
        <f>[24]Janeiro!$D$6</f>
        <v>21.3</v>
      </c>
      <c r="D28" s="112">
        <f>[24]Janeiro!$D$7</f>
        <v>21.8</v>
      </c>
      <c r="E28" s="112">
        <f>[24]Janeiro!$D$8</f>
        <v>23.4</v>
      </c>
      <c r="F28" s="112">
        <f>[24]Janeiro!$D$9</f>
        <v>22.4</v>
      </c>
      <c r="G28" s="112">
        <f>[24]Janeiro!$D$10</f>
        <v>22.3</v>
      </c>
      <c r="H28" s="112">
        <f>[24]Janeiro!$D$11</f>
        <v>23.6</v>
      </c>
      <c r="I28" s="112">
        <f>[24]Janeiro!$D$12</f>
        <v>23.4</v>
      </c>
      <c r="J28" s="112">
        <f>[24]Janeiro!$D$13</f>
        <v>25.2</v>
      </c>
      <c r="K28" s="112">
        <f>[24]Janeiro!$D$14</f>
        <v>21.4</v>
      </c>
      <c r="L28" s="112">
        <f>[24]Janeiro!$D$15</f>
        <v>23.9</v>
      </c>
      <c r="M28" s="112">
        <f>[24]Janeiro!$D$16</f>
        <v>23.2</v>
      </c>
      <c r="N28" s="112">
        <f>[24]Janeiro!$D$17</f>
        <v>23.6</v>
      </c>
      <c r="O28" s="112">
        <f>[24]Janeiro!$D$18</f>
        <v>24.2</v>
      </c>
      <c r="P28" s="112">
        <f>[24]Janeiro!$D$19</f>
        <v>25</v>
      </c>
      <c r="Q28" s="112">
        <f>[24]Janeiro!$D$20</f>
        <v>24</v>
      </c>
      <c r="R28" s="112">
        <f>[24]Janeiro!$D$21</f>
        <v>25</v>
      </c>
      <c r="S28" s="112">
        <f>[24]Janeiro!$D$22</f>
        <v>24.8</v>
      </c>
      <c r="T28" s="112">
        <f>[24]Janeiro!$D$23</f>
        <v>24.6</v>
      </c>
      <c r="U28" s="112">
        <f>[24]Janeiro!$D$24</f>
        <v>23.4</v>
      </c>
      <c r="V28" s="112">
        <f>[24]Janeiro!$D$25</f>
        <v>22.7</v>
      </c>
      <c r="W28" s="112">
        <f>[24]Janeiro!$D$26</f>
        <v>21.8</v>
      </c>
      <c r="X28" s="110">
        <f>[24]Janeiro!$D$27</f>
        <v>20.3</v>
      </c>
      <c r="Y28" s="110">
        <f>[24]Janeiro!$D$28</f>
        <v>20.100000000000001</v>
      </c>
      <c r="Z28" s="110">
        <f>[24]Janeiro!$D$29</f>
        <v>18.600000000000001</v>
      </c>
      <c r="AA28" s="110">
        <f>[24]Janeiro!$D$30</f>
        <v>17.600000000000001</v>
      </c>
      <c r="AB28" s="110">
        <f>[24]Janeiro!$D$31</f>
        <v>17.600000000000001</v>
      </c>
      <c r="AC28" s="110">
        <f>[24]Janeiro!$D$32</f>
        <v>17.399999999999999</v>
      </c>
      <c r="AD28" s="110">
        <f>[24]Janeiro!$D$33</f>
        <v>19.5</v>
      </c>
      <c r="AE28" s="110">
        <f>[24]Janeiro!$D$34</f>
        <v>18.899999999999999</v>
      </c>
      <c r="AF28" s="110">
        <f>[24]Janeiro!$D$35</f>
        <v>20.399999999999999</v>
      </c>
      <c r="AG28" s="117">
        <f t="shared" si="3"/>
        <v>17.399999999999999</v>
      </c>
      <c r="AH28" s="116">
        <f t="shared" si="4"/>
        <v>22.070967741935487</v>
      </c>
      <c r="AL28" t="s">
        <v>35</v>
      </c>
    </row>
    <row r="29" spans="1:39" x14ac:dyDescent="0.2">
      <c r="A29" s="48" t="s">
        <v>151</v>
      </c>
      <c r="B29" s="112">
        <f>[25]Janeiro!$D$5</f>
        <v>21.5</v>
      </c>
      <c r="C29" s="112">
        <f>[25]Janeiro!$D$6</f>
        <v>20.6</v>
      </c>
      <c r="D29" s="112">
        <f>[25]Janeiro!$D$7</f>
        <v>21.2</v>
      </c>
      <c r="E29" s="112">
        <f>[25]Janeiro!$D$8</f>
        <v>22.6</v>
      </c>
      <c r="F29" s="112">
        <f>[25]Janeiro!$D$9</f>
        <v>21.4</v>
      </c>
      <c r="G29" s="112">
        <f>[25]Janeiro!$D$10</f>
        <v>20.8</v>
      </c>
      <c r="H29" s="112">
        <f>[25]Janeiro!$D$11</f>
        <v>21.2</v>
      </c>
      <c r="I29" s="112">
        <f>[25]Janeiro!$D$12</f>
        <v>20.9</v>
      </c>
      <c r="J29" s="112">
        <f>[25]Janeiro!$D$13</f>
        <v>22.8</v>
      </c>
      <c r="K29" s="112">
        <f>[25]Janeiro!$D$14</f>
        <v>19.899999999999999</v>
      </c>
      <c r="L29" s="112">
        <f>[25]Janeiro!$D$15</f>
        <v>22.7</v>
      </c>
      <c r="M29" s="112">
        <f>[25]Janeiro!$D$16</f>
        <v>22</v>
      </c>
      <c r="N29" s="112">
        <f>[25]Janeiro!$D$17</f>
        <v>21.8</v>
      </c>
      <c r="O29" s="112">
        <f>[25]Janeiro!$D$18</f>
        <v>22.8</v>
      </c>
      <c r="P29" s="112">
        <f>[25]Janeiro!$D$19</f>
        <v>23.2</v>
      </c>
      <c r="Q29" s="112">
        <f>[25]Janeiro!$D$20</f>
        <v>23.1</v>
      </c>
      <c r="R29" s="112">
        <f>[25]Janeiro!$D$21</f>
        <v>23</v>
      </c>
      <c r="S29" s="112">
        <f>[25]Janeiro!$D$22</f>
        <v>22.1</v>
      </c>
      <c r="T29" s="112">
        <f>[25]Janeiro!$D$23</f>
        <v>22.9</v>
      </c>
      <c r="U29" s="112">
        <f>[25]Janeiro!$D$24</f>
        <v>22.2</v>
      </c>
      <c r="V29" s="112">
        <f>[25]Janeiro!$D$25</f>
        <v>21.9</v>
      </c>
      <c r="W29" s="112">
        <f>[25]Janeiro!$D$26</f>
        <v>20.9</v>
      </c>
      <c r="X29" s="110">
        <f>[25]Janeiro!$D$27</f>
        <v>19.899999999999999</v>
      </c>
      <c r="Y29" s="110">
        <f>[25]Janeiro!$D$28</f>
        <v>18.899999999999999</v>
      </c>
      <c r="Z29" s="110">
        <f>[25]Janeiro!$D$29</f>
        <v>17.600000000000001</v>
      </c>
      <c r="AA29" s="110">
        <f>[25]Janeiro!$D$30</f>
        <v>16.7</v>
      </c>
      <c r="AB29" s="110">
        <f>[25]Janeiro!$D$31</f>
        <v>16.3</v>
      </c>
      <c r="AC29" s="110">
        <f>[25]Janeiro!$D$32</f>
        <v>16.100000000000001</v>
      </c>
      <c r="AD29" s="110">
        <f>[25]Janeiro!$D$33</f>
        <v>17.399999999999999</v>
      </c>
      <c r="AE29" s="110">
        <f>[25]Janeiro!$D$34</f>
        <v>18.7</v>
      </c>
      <c r="AF29" s="110">
        <f>[25]Janeiro!$D$35</f>
        <v>18.5</v>
      </c>
      <c r="AG29" s="117">
        <f t="shared" si="3"/>
        <v>16.100000000000001</v>
      </c>
      <c r="AH29" s="116">
        <f t="shared" si="4"/>
        <v>20.696774193548389</v>
      </c>
      <c r="AI29" s="12" t="s">
        <v>35</v>
      </c>
      <c r="AJ29" t="s">
        <v>35</v>
      </c>
      <c r="AL29" t="s">
        <v>35</v>
      </c>
      <c r="AM29" t="s">
        <v>35</v>
      </c>
    </row>
    <row r="30" spans="1:39" x14ac:dyDescent="0.2">
      <c r="A30" s="48" t="s">
        <v>11</v>
      </c>
      <c r="B30" s="112">
        <f>[26]Janeiro!$D$5</f>
        <v>22.4</v>
      </c>
      <c r="C30" s="112">
        <f>[26]Janeiro!$D$6</f>
        <v>21.4</v>
      </c>
      <c r="D30" s="112">
        <f>[26]Janeiro!$D$7</f>
        <v>22.6</v>
      </c>
      <c r="E30" s="112">
        <f>[26]Janeiro!$D$8</f>
        <v>23.2</v>
      </c>
      <c r="F30" s="112">
        <f>[26]Janeiro!$D$9</f>
        <v>20.8</v>
      </c>
      <c r="G30" s="112">
        <f>[26]Janeiro!$D$10</f>
        <v>20</v>
      </c>
      <c r="H30" s="112">
        <f>[26]Janeiro!$D$11</f>
        <v>20.9</v>
      </c>
      <c r="I30" s="112">
        <f>[26]Janeiro!$D$12</f>
        <v>21.4</v>
      </c>
      <c r="J30" s="112">
        <f>[26]Janeiro!$D$13</f>
        <v>23.6</v>
      </c>
      <c r="K30" s="112">
        <f>[26]Janeiro!$D$14</f>
        <v>21.6</v>
      </c>
      <c r="L30" s="112">
        <f>[26]Janeiro!$D$15</f>
        <v>22.5</v>
      </c>
      <c r="M30" s="112">
        <f>[26]Janeiro!$D$16</f>
        <v>22.1</v>
      </c>
      <c r="N30" s="112">
        <f>[26]Janeiro!$D$17</f>
        <v>23</v>
      </c>
      <c r="O30" s="112">
        <f>[26]Janeiro!$D$18</f>
        <v>23.1</v>
      </c>
      <c r="P30" s="112">
        <f>[26]Janeiro!$D$19</f>
        <v>23.9</v>
      </c>
      <c r="Q30" s="112">
        <f>[26]Janeiro!$D$20</f>
        <v>22.4</v>
      </c>
      <c r="R30" s="112">
        <f>[26]Janeiro!$D$21</f>
        <v>23.4</v>
      </c>
      <c r="S30" s="112">
        <f>[26]Janeiro!$D$22</f>
        <v>22.4</v>
      </c>
      <c r="T30" s="112">
        <f>[26]Janeiro!$D$23</f>
        <v>23.2</v>
      </c>
      <c r="U30" s="112">
        <f>[26]Janeiro!$D$24</f>
        <v>23.8</v>
      </c>
      <c r="V30" s="112">
        <f>[26]Janeiro!$D$25</f>
        <v>21.7</v>
      </c>
      <c r="W30" s="112">
        <f>[26]Janeiro!$D$26</f>
        <v>21.9</v>
      </c>
      <c r="X30" s="110">
        <f>[26]Janeiro!$D$27</f>
        <v>21.7</v>
      </c>
      <c r="Y30" s="110">
        <f>[26]Janeiro!$D$28</f>
        <v>21.1</v>
      </c>
      <c r="Z30" s="110">
        <f>[26]Janeiro!$D$29</f>
        <v>18.3</v>
      </c>
      <c r="AA30" s="110">
        <f>[26]Janeiro!$D$30</f>
        <v>18.2</v>
      </c>
      <c r="AB30" s="110">
        <f>[26]Janeiro!$D$31</f>
        <v>16</v>
      </c>
      <c r="AC30" s="110">
        <f>[26]Janeiro!$D$32</f>
        <v>16.3</v>
      </c>
      <c r="AD30" s="110">
        <f>[26]Janeiro!$D$33</f>
        <v>15.8</v>
      </c>
      <c r="AE30" s="110">
        <f>[26]Janeiro!$D$34</f>
        <v>18.399999999999999</v>
      </c>
      <c r="AF30" s="110">
        <f>[26]Janeiro!$D$35</f>
        <v>19.2</v>
      </c>
      <c r="AG30" s="117">
        <f t="shared" si="3"/>
        <v>15.8</v>
      </c>
      <c r="AH30" s="116">
        <f t="shared" si="4"/>
        <v>21.170967741935478</v>
      </c>
    </row>
    <row r="31" spans="1:39" s="5" customFormat="1" x14ac:dyDescent="0.2">
      <c r="A31" s="48" t="s">
        <v>12</v>
      </c>
      <c r="B31" s="112">
        <f>[27]Janeiro!$D$5</f>
        <v>24.1</v>
      </c>
      <c r="C31" s="112">
        <f>[27]Janeiro!$D$6</f>
        <v>24.2</v>
      </c>
      <c r="D31" s="112">
        <f>[27]Janeiro!$D$7</f>
        <v>22.5</v>
      </c>
      <c r="E31" s="112">
        <f>[27]Janeiro!$D$8</f>
        <v>22.5</v>
      </c>
      <c r="F31" s="112">
        <f>[27]Janeiro!$D$9</f>
        <v>23.5</v>
      </c>
      <c r="G31" s="112">
        <f>[27]Janeiro!$D$10</f>
        <v>23.4</v>
      </c>
      <c r="H31" s="112">
        <f>[27]Janeiro!$D$11</f>
        <v>24.5</v>
      </c>
      <c r="I31" s="112">
        <f>[27]Janeiro!$D$12</f>
        <v>24.7</v>
      </c>
      <c r="J31" s="112">
        <f>[27]Janeiro!$D$13</f>
        <v>24.9</v>
      </c>
      <c r="K31" s="112">
        <f>[27]Janeiro!$D$14</f>
        <v>26.6</v>
      </c>
      <c r="L31" s="112">
        <f>[27]Janeiro!$D$15</f>
        <v>23.8</v>
      </c>
      <c r="M31" s="112">
        <f>[27]Janeiro!$D$16</f>
        <v>24.2</v>
      </c>
      <c r="N31" s="112">
        <f>[27]Janeiro!$D$17</f>
        <v>24.7</v>
      </c>
      <c r="O31" s="112">
        <f>[27]Janeiro!$D$18</f>
        <v>24.8</v>
      </c>
      <c r="P31" s="112">
        <f>[27]Janeiro!$D$19</f>
        <v>25.8</v>
      </c>
      <c r="Q31" s="112">
        <f>[27]Janeiro!$D$20</f>
        <v>25.1</v>
      </c>
      <c r="R31" s="112">
        <f>[27]Janeiro!$D$21</f>
        <v>24.3</v>
      </c>
      <c r="S31" s="112">
        <f>[27]Janeiro!$D$22</f>
        <v>23.8</v>
      </c>
      <c r="T31" s="112">
        <f>[27]Janeiro!$D$23</f>
        <v>24</v>
      </c>
      <c r="U31" s="112">
        <f>[27]Janeiro!$D$24</f>
        <v>23.9</v>
      </c>
      <c r="V31" s="112">
        <f>[27]Janeiro!$D$25</f>
        <v>24.2</v>
      </c>
      <c r="W31" s="112">
        <f>[27]Janeiro!$D$26</f>
        <v>22.8</v>
      </c>
      <c r="X31" s="110">
        <f>[27]Janeiro!$D$27</f>
        <v>22.6</v>
      </c>
      <c r="Y31" s="110">
        <f>[27]Janeiro!$D$28</f>
        <v>23.2</v>
      </c>
      <c r="Z31" s="110">
        <f>[27]Janeiro!$D$29</f>
        <v>20.6</v>
      </c>
      <c r="AA31" s="110">
        <f>[27]Janeiro!$D$30</f>
        <v>20.9</v>
      </c>
      <c r="AB31" s="110">
        <f>[27]Janeiro!$D$31</f>
        <v>19.2</v>
      </c>
      <c r="AC31" s="110">
        <f>[27]Janeiro!$D$32</f>
        <v>18.3</v>
      </c>
      <c r="AD31" s="110">
        <f>[27]Janeiro!$D$33</f>
        <v>18.399999999999999</v>
      </c>
      <c r="AE31" s="110">
        <f>[27]Janeiro!$D$34</f>
        <v>22.9</v>
      </c>
      <c r="AF31" s="110">
        <f>[27]Janeiro!$D$35</f>
        <v>21.9</v>
      </c>
      <c r="AG31" s="117">
        <f t="shared" si="3"/>
        <v>18.3</v>
      </c>
      <c r="AH31" s="116">
        <f t="shared" si="4"/>
        <v>23.235483870967741</v>
      </c>
      <c r="AL31" s="5" t="s">
        <v>35</v>
      </c>
    </row>
    <row r="32" spans="1:39" x14ac:dyDescent="0.2">
      <c r="A32" s="48" t="s">
        <v>13</v>
      </c>
      <c r="B32" s="112">
        <f>[28]Janeiro!$D$5</f>
        <v>24.6</v>
      </c>
      <c r="C32" s="112">
        <f>[28]Janeiro!$D$6</f>
        <v>23.2</v>
      </c>
      <c r="D32" s="112">
        <f>[28]Janeiro!$D$7</f>
        <v>23.3</v>
      </c>
      <c r="E32" s="112">
        <f>[28]Janeiro!$D$8</f>
        <v>23.4</v>
      </c>
      <c r="F32" s="112">
        <f>[28]Janeiro!$D$9</f>
        <v>24.6</v>
      </c>
      <c r="G32" s="112">
        <f>[28]Janeiro!$D$10</f>
        <v>25.1</v>
      </c>
      <c r="H32" s="112">
        <f>[28]Janeiro!$D$11</f>
        <v>25.3</v>
      </c>
      <c r="I32" s="112">
        <f>[28]Janeiro!$D$12</f>
        <v>24.8</v>
      </c>
      <c r="J32" s="112">
        <f>[28]Janeiro!$D$13</f>
        <v>25</v>
      </c>
      <c r="K32" s="112">
        <f>[28]Janeiro!$D$14</f>
        <v>25.9</v>
      </c>
      <c r="L32" s="112">
        <f>[28]Janeiro!$D$15</f>
        <v>25.4</v>
      </c>
      <c r="M32" s="112">
        <f>[28]Janeiro!$D$16</f>
        <v>21.7</v>
      </c>
      <c r="N32" s="112">
        <f>[28]Janeiro!$D$17</f>
        <v>25</v>
      </c>
      <c r="O32" s="112">
        <f>[28]Janeiro!$D$18</f>
        <v>24.2</v>
      </c>
      <c r="P32" s="112">
        <f>[28]Janeiro!$D$19</f>
        <v>25.7</v>
      </c>
      <c r="Q32" s="112">
        <f>[28]Janeiro!$D$20</f>
        <v>25.2</v>
      </c>
      <c r="R32" s="112">
        <f>[28]Janeiro!$D$21</f>
        <v>24.9</v>
      </c>
      <c r="S32" s="112">
        <f>[28]Janeiro!$D$22</f>
        <v>25.1</v>
      </c>
      <c r="T32" s="112">
        <f>[28]Janeiro!$D$23</f>
        <v>24.3</v>
      </c>
      <c r="U32" s="112">
        <f>[28]Janeiro!$D$24</f>
        <v>24.9</v>
      </c>
      <c r="V32" s="112">
        <f>[28]Janeiro!$D$25</f>
        <v>25.9</v>
      </c>
      <c r="W32" s="112">
        <f>[28]Janeiro!$D$26</f>
        <v>23.6</v>
      </c>
      <c r="X32" s="110">
        <f>[28]Janeiro!$D$27</f>
        <v>22.7</v>
      </c>
      <c r="Y32" s="110">
        <f>[28]Janeiro!$D$28</f>
        <v>22.9</v>
      </c>
      <c r="Z32" s="110">
        <f>[28]Janeiro!$D$29</f>
        <v>22.4</v>
      </c>
      <c r="AA32" s="110">
        <f>[28]Janeiro!$D$30</f>
        <v>20.8</v>
      </c>
      <c r="AB32" s="110">
        <f>[28]Janeiro!$D$31</f>
        <v>17.8</v>
      </c>
      <c r="AC32" s="110">
        <f>[28]Janeiro!$D$32</f>
        <v>16.8</v>
      </c>
      <c r="AD32" s="110">
        <f>[28]Janeiro!$D$33</f>
        <v>19.8</v>
      </c>
      <c r="AE32" s="110">
        <f>[28]Janeiro!$D$34</f>
        <v>22.6</v>
      </c>
      <c r="AF32" s="110">
        <f>[28]Janeiro!$D$35</f>
        <v>20.9</v>
      </c>
      <c r="AG32" s="117">
        <f t="shared" si="3"/>
        <v>16.8</v>
      </c>
      <c r="AH32" s="116">
        <f t="shared" si="4"/>
        <v>23.477419354838705</v>
      </c>
      <c r="AJ32" t="s">
        <v>35</v>
      </c>
      <c r="AK32" t="s">
        <v>35</v>
      </c>
    </row>
    <row r="33" spans="1:39" x14ac:dyDescent="0.2">
      <c r="A33" s="48" t="s">
        <v>152</v>
      </c>
      <c r="B33" s="112">
        <f>[29]Janeiro!$D$5</f>
        <v>22.4</v>
      </c>
      <c r="C33" s="112">
        <f>[29]Janeiro!$D$6</f>
        <v>21.6</v>
      </c>
      <c r="D33" s="112">
        <f>[29]Janeiro!$D$7</f>
        <v>22</v>
      </c>
      <c r="E33" s="112">
        <f>[29]Janeiro!$D$8</f>
        <v>22.5</v>
      </c>
      <c r="F33" s="112">
        <f>[29]Janeiro!$D$9</f>
        <v>20.3</v>
      </c>
      <c r="G33" s="112">
        <f>[29]Janeiro!$D$10</f>
        <v>21.4</v>
      </c>
      <c r="H33" s="112">
        <f>[29]Janeiro!$D$11</f>
        <v>22.9</v>
      </c>
      <c r="I33" s="112">
        <f>[29]Janeiro!$D$12</f>
        <v>23.1</v>
      </c>
      <c r="J33" s="112">
        <f>[29]Janeiro!$D$13</f>
        <v>22.6</v>
      </c>
      <c r="K33" s="112">
        <f>[29]Janeiro!$D$14</f>
        <v>21.2</v>
      </c>
      <c r="L33" s="112">
        <f>[29]Janeiro!$D$15</f>
        <v>22.1</v>
      </c>
      <c r="M33" s="112">
        <f>[29]Janeiro!$D$16</f>
        <v>22.1</v>
      </c>
      <c r="N33" s="112">
        <f>[29]Janeiro!$D$17</f>
        <v>22.8</v>
      </c>
      <c r="O33" s="112">
        <f>[29]Janeiro!$D$18</f>
        <v>23.9</v>
      </c>
      <c r="P33" s="112">
        <f>[29]Janeiro!$D$19</f>
        <v>23.6</v>
      </c>
      <c r="Q33" s="112">
        <f>[29]Janeiro!$D$20</f>
        <v>24</v>
      </c>
      <c r="R33" s="112">
        <f>[29]Janeiro!$D$21</f>
        <v>24.3</v>
      </c>
      <c r="S33" s="112">
        <f>[29]Janeiro!$D$22</f>
        <v>23.9</v>
      </c>
      <c r="T33" s="112">
        <f>[29]Janeiro!$D$23</f>
        <v>24.2</v>
      </c>
      <c r="U33" s="112">
        <f>[29]Janeiro!$D$24</f>
        <v>24</v>
      </c>
      <c r="V33" s="112">
        <f>[29]Janeiro!$D$25</f>
        <v>22.8</v>
      </c>
      <c r="W33" s="112">
        <f>[29]Janeiro!$D$26</f>
        <v>21.9</v>
      </c>
      <c r="X33" s="110">
        <f>[29]Janeiro!$D$27</f>
        <v>21.5</v>
      </c>
      <c r="Y33" s="110">
        <f>[29]Janeiro!$D$28</f>
        <v>21.5</v>
      </c>
      <c r="Z33" s="110">
        <f>[29]Janeiro!$D$29</f>
        <v>18</v>
      </c>
      <c r="AA33" s="110">
        <f>[29]Janeiro!$D$30</f>
        <v>16.3</v>
      </c>
      <c r="AB33" s="110">
        <f>[29]Janeiro!$D$31</f>
        <v>16.2</v>
      </c>
      <c r="AC33" s="110">
        <f>[29]Janeiro!$D$32</f>
        <v>16.7</v>
      </c>
      <c r="AD33" s="110">
        <f>[29]Janeiro!$D$33</f>
        <v>15.7</v>
      </c>
      <c r="AE33" s="110">
        <f>[29]Janeiro!$D$34</f>
        <v>19.899999999999999</v>
      </c>
      <c r="AF33" s="110">
        <f>[29]Janeiro!$D$35</f>
        <v>20.5</v>
      </c>
      <c r="AG33" s="117">
        <f t="shared" si="3"/>
        <v>15.7</v>
      </c>
      <c r="AH33" s="116">
        <f t="shared" si="4"/>
        <v>21.480645161290322</v>
      </c>
      <c r="AK33" t="s">
        <v>35</v>
      </c>
    </row>
    <row r="34" spans="1:39" x14ac:dyDescent="0.2">
      <c r="A34" s="48" t="s">
        <v>123</v>
      </c>
      <c r="B34" s="112">
        <f>[30]Janeiro!$D$5</f>
        <v>21.1</v>
      </c>
      <c r="C34" s="112">
        <f>[30]Janeiro!$D$6</f>
        <v>22.1</v>
      </c>
      <c r="D34" s="112">
        <f>[30]Janeiro!$D$7</f>
        <v>22.2</v>
      </c>
      <c r="E34" s="112">
        <f>[30]Janeiro!$D$8</f>
        <v>23.5</v>
      </c>
      <c r="F34" s="112">
        <f>[30]Janeiro!$D$9</f>
        <v>21.6</v>
      </c>
      <c r="G34" s="112">
        <f>[30]Janeiro!$D$10</f>
        <v>22</v>
      </c>
      <c r="H34" s="112">
        <f>[30]Janeiro!$D$11</f>
        <v>23.4</v>
      </c>
      <c r="I34" s="112">
        <f>[30]Janeiro!$D$12</f>
        <v>21.7</v>
      </c>
      <c r="J34" s="112">
        <f>[30]Janeiro!$D$13</f>
        <v>23.9</v>
      </c>
      <c r="K34" s="112">
        <f>[30]Janeiro!$D$14</f>
        <v>22.4</v>
      </c>
      <c r="L34" s="112">
        <f>[30]Janeiro!$D$15</f>
        <v>22.9</v>
      </c>
      <c r="M34" s="112">
        <f>[30]Janeiro!$D$16</f>
        <v>22.7</v>
      </c>
      <c r="N34" s="112">
        <f>[30]Janeiro!$D$17</f>
        <v>22.7</v>
      </c>
      <c r="O34" s="112">
        <f>[30]Janeiro!$D$18</f>
        <v>24.6</v>
      </c>
      <c r="P34" s="112">
        <f>[30]Janeiro!$D$19</f>
        <v>23.5</v>
      </c>
      <c r="Q34" s="112">
        <f>[30]Janeiro!$D$20</f>
        <v>23.3</v>
      </c>
      <c r="R34" s="112">
        <f>[30]Janeiro!$D$21</f>
        <v>24.1</v>
      </c>
      <c r="S34" s="112">
        <f>[30]Janeiro!$D$22</f>
        <v>24</v>
      </c>
      <c r="T34" s="112">
        <f>[30]Janeiro!$D$23</f>
        <v>25.8</v>
      </c>
      <c r="U34" s="112">
        <f>[30]Janeiro!$D$24</f>
        <v>21.6</v>
      </c>
      <c r="V34" s="112">
        <f>[30]Janeiro!$D$25</f>
        <v>21.9</v>
      </c>
      <c r="W34" s="112">
        <f>[30]Janeiro!$D$26</f>
        <v>22</v>
      </c>
      <c r="X34" s="110">
        <f>[30]Janeiro!$D$27</f>
        <v>20.7</v>
      </c>
      <c r="Y34" s="110">
        <f>[30]Janeiro!$D$28</f>
        <v>19.2</v>
      </c>
      <c r="Z34" s="110">
        <f>[30]Janeiro!$D$29</f>
        <v>17.8</v>
      </c>
      <c r="AA34" s="110">
        <f>[30]Janeiro!$D$30</f>
        <v>17.8</v>
      </c>
      <c r="AB34" s="110">
        <f>[30]Janeiro!$D$31</f>
        <v>18.5</v>
      </c>
      <c r="AC34" s="110">
        <f>[30]Janeiro!$D$32</f>
        <v>19</v>
      </c>
      <c r="AD34" s="110">
        <f>[30]Janeiro!$D$33</f>
        <v>18.7</v>
      </c>
      <c r="AE34" s="110">
        <f>[30]Janeiro!$D$34</f>
        <v>19.7</v>
      </c>
      <c r="AF34" s="110">
        <f>[30]Janeiro!$D$35</f>
        <v>20.100000000000001</v>
      </c>
      <c r="AG34" s="117">
        <f t="shared" si="3"/>
        <v>17.8</v>
      </c>
      <c r="AH34" s="116">
        <f t="shared" si="4"/>
        <v>21.758064516129036</v>
      </c>
      <c r="AJ34" t="s">
        <v>35</v>
      </c>
    </row>
    <row r="35" spans="1:39" x14ac:dyDescent="0.2">
      <c r="A35" s="48" t="s">
        <v>14</v>
      </c>
      <c r="B35" s="112">
        <f>[31]Janeiro!$D$5</f>
        <v>23</v>
      </c>
      <c r="C35" s="112">
        <f>[31]Janeiro!$D$6</f>
        <v>23.9</v>
      </c>
      <c r="D35" s="112">
        <f>[31]Janeiro!$D$7</f>
        <v>22.4</v>
      </c>
      <c r="E35" s="112">
        <f>[31]Janeiro!$D$8</f>
        <v>23.8</v>
      </c>
      <c r="F35" s="112">
        <f>[31]Janeiro!$D$9</f>
        <v>19.399999999999999</v>
      </c>
      <c r="G35" s="112">
        <f>[31]Janeiro!$D$10</f>
        <v>21.3</v>
      </c>
      <c r="H35" s="112">
        <f>[31]Janeiro!$D$11</f>
        <v>22.7</v>
      </c>
      <c r="I35" s="112">
        <f>[31]Janeiro!$D$12</f>
        <v>23.6</v>
      </c>
      <c r="J35" s="112">
        <f>[31]Janeiro!$D$13</f>
        <v>23.5</v>
      </c>
      <c r="K35" s="112">
        <f>[31]Janeiro!$D$14</f>
        <v>23</v>
      </c>
      <c r="L35" s="112">
        <f>[31]Janeiro!$D$15</f>
        <v>23.6</v>
      </c>
      <c r="M35" s="112">
        <f>[31]Janeiro!$D$16</f>
        <v>23.7</v>
      </c>
      <c r="N35" s="112">
        <f>[31]Janeiro!$D$17</f>
        <v>22.3</v>
      </c>
      <c r="O35" s="112">
        <f>[31]Janeiro!$D$18</f>
        <v>22.6</v>
      </c>
      <c r="P35" s="112">
        <f>[31]Janeiro!$D$19</f>
        <v>23</v>
      </c>
      <c r="Q35" s="112">
        <f>[31]Janeiro!$D$20</f>
        <v>21.6</v>
      </c>
      <c r="R35" s="112">
        <f>[31]Janeiro!$D$21</f>
        <v>23</v>
      </c>
      <c r="S35" s="112">
        <f>[31]Janeiro!$D$22</f>
        <v>24</v>
      </c>
      <c r="T35" s="112">
        <f>[31]Janeiro!$D$23</f>
        <v>24.1</v>
      </c>
      <c r="U35" s="112">
        <f>[31]Janeiro!$D$24</f>
        <v>23.1</v>
      </c>
      <c r="V35" s="112">
        <f>[31]Janeiro!$D$25</f>
        <v>23</v>
      </c>
      <c r="W35" s="112">
        <f>[31]Janeiro!$D$26</f>
        <v>22.1</v>
      </c>
      <c r="X35" s="110">
        <f>[31]Janeiro!$D$27</f>
        <v>22.4</v>
      </c>
      <c r="Y35" s="110">
        <f>[31]Janeiro!$D$28</f>
        <v>20.9</v>
      </c>
      <c r="Z35" s="110">
        <f>[31]Janeiro!$D$29</f>
        <v>19.7</v>
      </c>
      <c r="AA35" s="110">
        <f>[31]Janeiro!$D$30</f>
        <v>18.8</v>
      </c>
      <c r="AB35" s="110">
        <f>[31]Janeiro!$D$31</f>
        <v>19.100000000000001</v>
      </c>
      <c r="AC35" s="110">
        <f>[31]Janeiro!$D$32</f>
        <v>20.8</v>
      </c>
      <c r="AD35" s="110">
        <f>[31]Janeiro!$D$33</f>
        <v>20.3</v>
      </c>
      <c r="AE35" s="110">
        <f>[31]Janeiro!$D$34</f>
        <v>20.100000000000001</v>
      </c>
      <c r="AF35" s="110">
        <f>[31]Janeiro!$D$35</f>
        <v>20.6</v>
      </c>
      <c r="AG35" s="117">
        <f t="shared" si="3"/>
        <v>18.8</v>
      </c>
      <c r="AH35" s="116">
        <f t="shared" si="4"/>
        <v>22.109677419354842</v>
      </c>
    </row>
    <row r="36" spans="1:39" x14ac:dyDescent="0.2">
      <c r="A36" s="48" t="s">
        <v>153</v>
      </c>
      <c r="B36" s="112">
        <f>[32]Janeiro!$D$5</f>
        <v>23.5</v>
      </c>
      <c r="C36" s="112">
        <f>[32]Janeiro!$D$6</f>
        <v>23.7</v>
      </c>
      <c r="D36" s="112">
        <f>[32]Janeiro!$D$7</f>
        <v>23</v>
      </c>
      <c r="E36" s="112">
        <f>[32]Janeiro!$D$8</f>
        <v>23</v>
      </c>
      <c r="F36" s="112">
        <f>[32]Janeiro!$D$9</f>
        <v>22.8</v>
      </c>
      <c r="G36" s="112">
        <f>[32]Janeiro!$D$10</f>
        <v>22.6</v>
      </c>
      <c r="H36" s="112">
        <f>[32]Janeiro!$D$11</f>
        <v>22.7</v>
      </c>
      <c r="I36" s="112">
        <f>[32]Janeiro!$D$12</f>
        <v>24.1</v>
      </c>
      <c r="J36" s="112">
        <f>[32]Janeiro!$D$13</f>
        <v>22.9</v>
      </c>
      <c r="K36" s="112">
        <f>[32]Janeiro!$D$14</f>
        <v>24.2</v>
      </c>
      <c r="L36" s="112">
        <f>[32]Janeiro!$D$15</f>
        <v>24.8</v>
      </c>
      <c r="M36" s="112">
        <f>[32]Janeiro!$D$16</f>
        <v>23.6</v>
      </c>
      <c r="N36" s="112">
        <f>[32]Janeiro!$D$17</f>
        <v>23.7</v>
      </c>
      <c r="O36" s="112">
        <f>[32]Janeiro!$D$18</f>
        <v>23.5</v>
      </c>
      <c r="P36" s="112">
        <f>[32]Janeiro!$D$19</f>
        <v>22.7</v>
      </c>
      <c r="Q36" s="112">
        <f>[32]Janeiro!$D$20</f>
        <v>23.5</v>
      </c>
      <c r="R36" s="112">
        <f>[32]Janeiro!$D$21</f>
        <v>24.1</v>
      </c>
      <c r="S36" s="112">
        <f>[32]Janeiro!$D$22</f>
        <v>23.2</v>
      </c>
      <c r="T36" s="112">
        <f>[32]Janeiro!$D$23</f>
        <v>22.8</v>
      </c>
      <c r="U36" s="112">
        <f>[32]Janeiro!$D$24</f>
        <v>23.7</v>
      </c>
      <c r="V36" s="112">
        <f>[32]Janeiro!$D$25</f>
        <v>24.2</v>
      </c>
      <c r="W36" s="112">
        <f>[32]Janeiro!$D$26</f>
        <v>23.9</v>
      </c>
      <c r="X36" s="110">
        <f>[32]Janeiro!$D$27</f>
        <v>22.8</v>
      </c>
      <c r="Y36" s="110">
        <f>[32]Janeiro!$D$28</f>
        <v>24</v>
      </c>
      <c r="Z36" s="110">
        <f>[32]Janeiro!$D$29</f>
        <v>23.4</v>
      </c>
      <c r="AA36" s="110">
        <f>[32]Janeiro!$D$30</f>
        <v>20.5</v>
      </c>
      <c r="AB36" s="110">
        <f>[32]Janeiro!$D$31</f>
        <v>20</v>
      </c>
      <c r="AC36" s="110">
        <f>[32]Janeiro!$D$32</f>
        <v>17.100000000000001</v>
      </c>
      <c r="AD36" s="110">
        <f>[32]Janeiro!$D$33</f>
        <v>18.2</v>
      </c>
      <c r="AE36" s="110">
        <f>[32]Janeiro!$D$34</f>
        <v>22</v>
      </c>
      <c r="AF36" s="110">
        <f>[32]Janeiro!$D$35</f>
        <v>19.399999999999999</v>
      </c>
      <c r="AG36" s="117">
        <f t="shared" si="3"/>
        <v>17.100000000000001</v>
      </c>
      <c r="AH36" s="116">
        <f t="shared" si="4"/>
        <v>22.696774193548386</v>
      </c>
      <c r="AJ36" t="s">
        <v>35</v>
      </c>
      <c r="AL36" t="s">
        <v>35</v>
      </c>
    </row>
    <row r="37" spans="1:39" x14ac:dyDescent="0.2">
      <c r="A37" s="48" t="s">
        <v>15</v>
      </c>
      <c r="B37" s="112">
        <f>[33]Janeiro!$D$5</f>
        <v>21.2</v>
      </c>
      <c r="C37" s="112">
        <f>[33]Janeiro!$D$6</f>
        <v>19.8</v>
      </c>
      <c r="D37" s="112">
        <f>[33]Janeiro!$D$7</f>
        <v>21.1</v>
      </c>
      <c r="E37" s="112">
        <f>[33]Janeiro!$D$8</f>
        <v>22.7</v>
      </c>
      <c r="F37" s="112">
        <f>[33]Janeiro!$D$9</f>
        <v>21.8</v>
      </c>
      <c r="G37" s="112">
        <f>[33]Janeiro!$D$10</f>
        <v>22.2</v>
      </c>
      <c r="H37" s="112">
        <f>[33]Janeiro!$D$11</f>
        <v>24.8</v>
      </c>
      <c r="I37" s="112">
        <f>[33]Janeiro!$D$12</f>
        <v>22.7</v>
      </c>
      <c r="J37" s="112">
        <f>[33]Janeiro!$D$13</f>
        <v>26.3</v>
      </c>
      <c r="K37" s="112">
        <f>[33]Janeiro!$D$14</f>
        <v>19.8</v>
      </c>
      <c r="L37" s="112">
        <f>[33]Janeiro!$D$15</f>
        <v>21.5</v>
      </c>
      <c r="M37" s="112">
        <f>[33]Janeiro!$D$16</f>
        <v>21.4</v>
      </c>
      <c r="N37" s="112">
        <f>[33]Janeiro!$D$17</f>
        <v>21.5</v>
      </c>
      <c r="O37" s="112">
        <f>[33]Janeiro!$D$18</f>
        <v>22.3</v>
      </c>
      <c r="P37" s="112">
        <f>[33]Janeiro!$D$19</f>
        <v>22.8</v>
      </c>
      <c r="Q37" s="112">
        <f>[33]Janeiro!$D$20</f>
        <v>22.3</v>
      </c>
      <c r="R37" s="112">
        <f>[33]Janeiro!$D$21</f>
        <v>25.3</v>
      </c>
      <c r="S37" s="112">
        <f>[33]Janeiro!$D$22</f>
        <v>25.1</v>
      </c>
      <c r="T37" s="112">
        <f>[33]Janeiro!$D$23</f>
        <v>27</v>
      </c>
      <c r="U37" s="112">
        <f>[33]Janeiro!$D$24</f>
        <v>20.7</v>
      </c>
      <c r="V37" s="112">
        <f>[33]Janeiro!$D$25</f>
        <v>21.3</v>
      </c>
      <c r="W37" s="112">
        <f>[33]Janeiro!$D$26</f>
        <v>20.5</v>
      </c>
      <c r="X37" s="110">
        <f>[33]Janeiro!$D$27</f>
        <v>19.3</v>
      </c>
      <c r="Y37" s="110">
        <f>[33]Janeiro!$D$28</f>
        <v>19.3</v>
      </c>
      <c r="Z37" s="110">
        <f>[33]Janeiro!$D$29</f>
        <v>18.100000000000001</v>
      </c>
      <c r="AA37" s="110">
        <f>[33]Janeiro!$D$30</f>
        <v>16.2</v>
      </c>
      <c r="AB37" s="110">
        <f>[33]Janeiro!$D$31</f>
        <v>17.3</v>
      </c>
      <c r="AC37" s="110">
        <f>[33]Janeiro!$D$32</f>
        <v>17.3</v>
      </c>
      <c r="AD37" s="110">
        <f>[33]Janeiro!$D$33</f>
        <v>20.3</v>
      </c>
      <c r="AE37" s="110">
        <f>[33]Janeiro!$D$34</f>
        <v>22.5</v>
      </c>
      <c r="AF37" s="110">
        <f>[33]Janeiro!$D$35</f>
        <v>20.2</v>
      </c>
      <c r="AG37" s="117">
        <f t="shared" si="3"/>
        <v>16.2</v>
      </c>
      <c r="AH37" s="116">
        <f t="shared" si="4"/>
        <v>21.438709677419357</v>
      </c>
      <c r="AI37" s="12" t="s">
        <v>35</v>
      </c>
      <c r="AJ37" t="s">
        <v>35</v>
      </c>
      <c r="AL37" t="s">
        <v>35</v>
      </c>
    </row>
    <row r="38" spans="1:39" x14ac:dyDescent="0.2">
      <c r="A38" s="48" t="s">
        <v>16</v>
      </c>
      <c r="B38" s="112">
        <f>[34]Janeiro!$D$5</f>
        <v>25</v>
      </c>
      <c r="C38" s="112">
        <f>[34]Janeiro!$D$6</f>
        <v>25.3</v>
      </c>
      <c r="D38" s="112">
        <f>[34]Janeiro!$D$7</f>
        <v>24.8</v>
      </c>
      <c r="E38" s="112">
        <f>[34]Janeiro!$D$8</f>
        <v>24.1</v>
      </c>
      <c r="F38" s="112">
        <f>[34]Janeiro!$D$9</f>
        <v>23</v>
      </c>
      <c r="G38" s="112">
        <f>[34]Janeiro!$D$10</f>
        <v>23</v>
      </c>
      <c r="H38" s="112">
        <f>[34]Janeiro!$D$11</f>
        <v>26.9</v>
      </c>
      <c r="I38" s="112">
        <f>[34]Janeiro!$D$12</f>
        <v>27.7</v>
      </c>
      <c r="J38" s="112">
        <f>[34]Janeiro!$D$13</f>
        <v>28.7</v>
      </c>
      <c r="K38" s="112">
        <f>[34]Janeiro!$D$14</f>
        <v>28.5</v>
      </c>
      <c r="L38" s="112">
        <f>[34]Janeiro!$D$15</f>
        <v>25.1</v>
      </c>
      <c r="M38" s="112">
        <f>[34]Janeiro!$D$16</f>
        <v>24</v>
      </c>
      <c r="N38" s="112">
        <f>[34]Janeiro!$D$17</f>
        <v>24.8</v>
      </c>
      <c r="O38" s="112">
        <f>[34]Janeiro!$D$18</f>
        <v>27.1</v>
      </c>
      <c r="P38" s="112">
        <f>[34]Janeiro!$D$19</f>
        <v>27.7</v>
      </c>
      <c r="Q38" s="112" t="s">
        <v>197</v>
      </c>
      <c r="R38" s="112" t="s">
        <v>197</v>
      </c>
      <c r="S38" s="112" t="s">
        <v>197</v>
      </c>
      <c r="T38" s="112" t="s">
        <v>197</v>
      </c>
      <c r="U38" s="112" t="s">
        <v>197</v>
      </c>
      <c r="V38" s="112" t="s">
        <v>197</v>
      </c>
      <c r="W38" s="112" t="s">
        <v>197</v>
      </c>
      <c r="X38" s="110" t="s">
        <v>197</v>
      </c>
      <c r="Y38" s="110" t="s">
        <v>197</v>
      </c>
      <c r="Z38" s="110" t="s">
        <v>197</v>
      </c>
      <c r="AA38" s="110" t="s">
        <v>197</v>
      </c>
      <c r="AB38" s="110" t="s">
        <v>197</v>
      </c>
      <c r="AC38" s="110" t="s">
        <v>197</v>
      </c>
      <c r="AD38" s="110" t="s">
        <v>197</v>
      </c>
      <c r="AE38" s="110" t="s">
        <v>197</v>
      </c>
      <c r="AF38" s="110" t="s">
        <v>197</v>
      </c>
      <c r="AG38" s="117">
        <f t="shared" si="3"/>
        <v>23</v>
      </c>
      <c r="AH38" s="116">
        <f t="shared" si="4"/>
        <v>25.713333333333335</v>
      </c>
      <c r="AJ38" t="s">
        <v>35</v>
      </c>
      <c r="AK38" t="s">
        <v>35</v>
      </c>
    </row>
    <row r="39" spans="1:39" x14ac:dyDescent="0.2">
      <c r="A39" s="48" t="s">
        <v>154</v>
      </c>
      <c r="B39" s="112">
        <f>[35]Janeiro!$D$5</f>
        <v>22.9</v>
      </c>
      <c r="C39" s="112">
        <f>[35]Janeiro!$D$6</f>
        <v>23.5</v>
      </c>
      <c r="D39" s="112">
        <f>[35]Janeiro!$D$7</f>
        <v>23.1</v>
      </c>
      <c r="E39" s="112">
        <f>[35]Janeiro!$D$8</f>
        <v>23.8</v>
      </c>
      <c r="F39" s="112">
        <f>[35]Janeiro!$D$9</f>
        <v>21.4</v>
      </c>
      <c r="G39" s="112">
        <f>[35]Janeiro!$D$10</f>
        <v>22.2</v>
      </c>
      <c r="H39" s="112">
        <f>[35]Janeiro!$D$11</f>
        <v>23.6</v>
      </c>
      <c r="I39" s="112">
        <f>[35]Janeiro!$D$12</f>
        <v>23.1</v>
      </c>
      <c r="J39" s="112">
        <f>[35]Janeiro!$D$13</f>
        <v>23.6</v>
      </c>
      <c r="K39" s="112">
        <f>[35]Janeiro!$D$14</f>
        <v>22.4</v>
      </c>
      <c r="L39" s="112">
        <f>[35]Janeiro!$D$15</f>
        <v>23.4</v>
      </c>
      <c r="M39" s="112">
        <f>[35]Janeiro!$D$16</f>
        <v>22.6</v>
      </c>
      <c r="N39" s="112">
        <f>[35]Janeiro!$D$17</f>
        <v>23.2</v>
      </c>
      <c r="O39" s="112">
        <f>[35]Janeiro!$D$18</f>
        <v>24</v>
      </c>
      <c r="P39" s="112">
        <f>[35]Janeiro!$D$19</f>
        <v>22.5</v>
      </c>
      <c r="Q39" s="112">
        <f>[35]Janeiro!$D$20</f>
        <v>23</v>
      </c>
      <c r="R39" s="112">
        <f>[35]Janeiro!$D$21</f>
        <v>23.7</v>
      </c>
      <c r="S39" s="112">
        <f>[35]Janeiro!$D$22</f>
        <v>24.2</v>
      </c>
      <c r="T39" s="112">
        <f>[35]Janeiro!$D$23</f>
        <v>24.6</v>
      </c>
      <c r="U39" s="112">
        <f>[35]Janeiro!$D$24</f>
        <v>22.8</v>
      </c>
      <c r="V39" s="112">
        <f>[35]Janeiro!$D$25</f>
        <v>22.7</v>
      </c>
      <c r="W39" s="112">
        <f>[35]Janeiro!$D$26</f>
        <v>21.5</v>
      </c>
      <c r="X39" s="110">
        <f>[35]Janeiro!$D$27</f>
        <v>21.8</v>
      </c>
      <c r="Y39" s="110">
        <f>[35]Janeiro!$D$28</f>
        <v>21.6</v>
      </c>
      <c r="Z39" s="110">
        <f>[35]Janeiro!$D$29</f>
        <v>18.899999999999999</v>
      </c>
      <c r="AA39" s="110">
        <f>[35]Janeiro!$D$30</f>
        <v>18.399999999999999</v>
      </c>
      <c r="AB39" s="110">
        <f>[35]Janeiro!$D$31</f>
        <v>17.7</v>
      </c>
      <c r="AC39" s="110">
        <f>[35]Janeiro!$D$32</f>
        <v>18.899999999999999</v>
      </c>
      <c r="AD39" s="110">
        <f>[35]Janeiro!$D$33</f>
        <v>17.600000000000001</v>
      </c>
      <c r="AE39" s="110">
        <f>[35]Janeiro!$D$34</f>
        <v>22.2</v>
      </c>
      <c r="AF39" s="110">
        <f>[35]Janeiro!$D$35</f>
        <v>20.7</v>
      </c>
      <c r="AG39" s="117">
        <f t="shared" si="3"/>
        <v>17.600000000000001</v>
      </c>
      <c r="AH39" s="116">
        <f t="shared" si="4"/>
        <v>22.116129032258065</v>
      </c>
      <c r="AL39" t="s">
        <v>35</v>
      </c>
    </row>
    <row r="40" spans="1:39" x14ac:dyDescent="0.2">
      <c r="A40" s="48" t="s">
        <v>17</v>
      </c>
      <c r="B40" s="112">
        <f>[36]Janeiro!$D$5</f>
        <v>22.9</v>
      </c>
      <c r="C40" s="112">
        <f>[36]Janeiro!$D$6</f>
        <v>21.4</v>
      </c>
      <c r="D40" s="112">
        <f>[36]Janeiro!$D$7</f>
        <v>22.2</v>
      </c>
      <c r="E40" s="112">
        <f>[36]Janeiro!$D$8</f>
        <v>22.6</v>
      </c>
      <c r="F40" s="112">
        <f>[36]Janeiro!$D$9</f>
        <v>20.6</v>
      </c>
      <c r="G40" s="112">
        <f>[36]Janeiro!$D$10</f>
        <v>20.6</v>
      </c>
      <c r="H40" s="112">
        <f>[36]Janeiro!$D$11</f>
        <v>21.8</v>
      </c>
      <c r="I40" s="112">
        <f>[36]Janeiro!$D$12</f>
        <v>21.4</v>
      </c>
      <c r="J40" s="112">
        <f>[36]Janeiro!$D$13</f>
        <v>23.6</v>
      </c>
      <c r="K40" s="112">
        <f>[36]Janeiro!$D$14</f>
        <v>21.3</v>
      </c>
      <c r="L40" s="112">
        <f>[36]Janeiro!$D$15</f>
        <v>23.7</v>
      </c>
      <c r="M40" s="112">
        <f>[36]Janeiro!$D$16</f>
        <v>23.1</v>
      </c>
      <c r="N40" s="112">
        <f>[36]Janeiro!$D$17</f>
        <v>22.4</v>
      </c>
      <c r="O40" s="112">
        <f>[36]Janeiro!$D$18</f>
        <v>23.7</v>
      </c>
      <c r="P40" s="112">
        <f>[36]Janeiro!$D$19</f>
        <v>23.9</v>
      </c>
      <c r="Q40" s="112">
        <f>[36]Janeiro!$D$20</f>
        <v>24</v>
      </c>
      <c r="R40" s="112">
        <f>[36]Janeiro!$D$21</f>
        <v>23.8</v>
      </c>
      <c r="S40" s="112">
        <f>[36]Janeiro!$D$22</f>
        <v>23.1</v>
      </c>
      <c r="T40" s="112">
        <f>[36]Janeiro!$D$23</f>
        <v>24.1</v>
      </c>
      <c r="U40" s="112">
        <f>[36]Janeiro!$D$24</f>
        <v>24.3</v>
      </c>
      <c r="V40" s="112">
        <f>[36]Janeiro!$D$25</f>
        <v>20.7</v>
      </c>
      <c r="W40" s="112">
        <f>[36]Janeiro!$D$26</f>
        <v>21.7</v>
      </c>
      <c r="X40" s="110">
        <f>[36]Janeiro!$D$27</f>
        <v>21.3</v>
      </c>
      <c r="Y40" s="110">
        <f>[36]Janeiro!$D$28</f>
        <v>20.8</v>
      </c>
      <c r="Z40" s="110">
        <f>[36]Janeiro!$D$29</f>
        <v>18.5</v>
      </c>
      <c r="AA40" s="110">
        <f>[36]Janeiro!$D$30</f>
        <v>17.399999999999999</v>
      </c>
      <c r="AB40" s="110">
        <f>[36]Janeiro!$D$31</f>
        <v>16.8</v>
      </c>
      <c r="AC40" s="110">
        <f>[36]Janeiro!$D$32</f>
        <v>17</v>
      </c>
      <c r="AD40" s="110">
        <f>[36]Janeiro!$D$33</f>
        <v>15.6</v>
      </c>
      <c r="AE40" s="110">
        <f>[36]Janeiro!$D$34</f>
        <v>17.8</v>
      </c>
      <c r="AF40" s="110">
        <f>[36]Janeiro!$D$35</f>
        <v>20.2</v>
      </c>
      <c r="AG40" s="117">
        <f t="shared" si="3"/>
        <v>15.6</v>
      </c>
      <c r="AH40" s="116">
        <f t="shared" si="4"/>
        <v>21.364516129032253</v>
      </c>
      <c r="AJ40" t="s">
        <v>35</v>
      </c>
      <c r="AK40" t="s">
        <v>35</v>
      </c>
      <c r="AL40" t="s">
        <v>35</v>
      </c>
    </row>
    <row r="41" spans="1:39" x14ac:dyDescent="0.2">
      <c r="A41" s="48" t="s">
        <v>136</v>
      </c>
      <c r="B41" s="112">
        <f>[37]Janeiro!$D$5</f>
        <v>22.5</v>
      </c>
      <c r="C41" s="112">
        <f>[37]Janeiro!$D$6</f>
        <v>22.5</v>
      </c>
      <c r="D41" s="112">
        <f>[37]Janeiro!$D$7</f>
        <v>22.4</v>
      </c>
      <c r="E41" s="112">
        <f>[37]Janeiro!$D$8</f>
        <v>22.6</v>
      </c>
      <c r="F41" s="112">
        <f>[37]Janeiro!$D$9</f>
        <v>20.399999999999999</v>
      </c>
      <c r="G41" s="112">
        <f>[37]Janeiro!$D$10</f>
        <v>20.6</v>
      </c>
      <c r="H41" s="112">
        <f>[37]Janeiro!$D$11</f>
        <v>21.4</v>
      </c>
      <c r="I41" s="112">
        <f>[37]Janeiro!$D$12</f>
        <v>21</v>
      </c>
      <c r="J41" s="112">
        <f>[37]Janeiro!$D$13</f>
        <v>22.9</v>
      </c>
      <c r="K41" s="112">
        <f>[37]Janeiro!$D$14</f>
        <v>21.6</v>
      </c>
      <c r="L41" s="112">
        <f>[37]Janeiro!$D$15</f>
        <v>24.2</v>
      </c>
      <c r="M41" s="112">
        <f>[37]Janeiro!$D$16</f>
        <v>22.8</v>
      </c>
      <c r="N41" s="112">
        <f>[37]Janeiro!$D$17</f>
        <v>22.9</v>
      </c>
      <c r="O41" s="112">
        <f>[37]Janeiro!$D$18</f>
        <v>24.5</v>
      </c>
      <c r="P41" s="112">
        <f>[37]Janeiro!$D$19</f>
        <v>21.8</v>
      </c>
      <c r="Q41" s="112">
        <f>[37]Janeiro!$D$20</f>
        <v>22.4</v>
      </c>
      <c r="R41" s="112">
        <f>[37]Janeiro!$D$21</f>
        <v>23.1</v>
      </c>
      <c r="S41" s="112">
        <f>[37]Janeiro!$D$22</f>
        <v>22.9</v>
      </c>
      <c r="T41" s="112">
        <f>[37]Janeiro!$D$23</f>
        <v>24.6</v>
      </c>
      <c r="U41" s="112">
        <f>[37]Janeiro!$D$24</f>
        <v>22.1</v>
      </c>
      <c r="V41" s="112">
        <f>[37]Janeiro!$D$25</f>
        <v>22.3</v>
      </c>
      <c r="W41" s="112">
        <f>[37]Janeiro!$D$26</f>
        <v>22.6</v>
      </c>
      <c r="X41" s="110">
        <f>[37]Janeiro!$D$27</f>
        <v>22.3</v>
      </c>
      <c r="Y41" s="110">
        <f>[37]Janeiro!$D$28</f>
        <v>20.5</v>
      </c>
      <c r="Z41" s="110">
        <f>[37]Janeiro!$D$29</f>
        <v>17.899999999999999</v>
      </c>
      <c r="AA41" s="110">
        <f>[37]Janeiro!$D$30</f>
        <v>18</v>
      </c>
      <c r="AB41" s="110">
        <f>[37]Janeiro!$D$31</f>
        <v>18.2</v>
      </c>
      <c r="AC41" s="110">
        <f>[37]Janeiro!$D$32</f>
        <v>17.2</v>
      </c>
      <c r="AD41" s="110">
        <f>[37]Janeiro!$D$33</f>
        <v>18.2</v>
      </c>
      <c r="AE41" s="110">
        <f>[37]Janeiro!$D$34</f>
        <v>17.899999999999999</v>
      </c>
      <c r="AF41" s="110">
        <f>[37]Janeiro!$D$35</f>
        <v>32.700000000000003</v>
      </c>
      <c r="AG41" s="117">
        <f t="shared" si="3"/>
        <v>17.2</v>
      </c>
      <c r="AH41" s="116">
        <f t="shared" si="4"/>
        <v>21.838709677419359</v>
      </c>
      <c r="AJ41" t="s">
        <v>35</v>
      </c>
    </row>
    <row r="42" spans="1:39" x14ac:dyDescent="0.2">
      <c r="A42" s="48" t="s">
        <v>18</v>
      </c>
      <c r="B42" s="112">
        <f>[38]Janeiro!$D$5</f>
        <v>21.7</v>
      </c>
      <c r="C42" s="112">
        <f>[38]Janeiro!$D$6</f>
        <v>21.3</v>
      </c>
      <c r="D42" s="112">
        <f>[38]Janeiro!$D$7</f>
        <v>21.9</v>
      </c>
      <c r="E42" s="112">
        <f>[38]Janeiro!$D$8</f>
        <v>21.7</v>
      </c>
      <c r="F42" s="112">
        <f>[38]Janeiro!$D$9</f>
        <v>20.3</v>
      </c>
      <c r="G42" s="112">
        <f>[38]Janeiro!$D$10</f>
        <v>20.7</v>
      </c>
      <c r="H42" s="112">
        <f>[38]Janeiro!$D$11</f>
        <v>21.5</v>
      </c>
      <c r="I42" s="112">
        <f>[38]Janeiro!$D$12</f>
        <v>22.1</v>
      </c>
      <c r="J42" s="112">
        <f>[38]Janeiro!$D$13</f>
        <v>21.7</v>
      </c>
      <c r="K42" s="112">
        <f>[38]Janeiro!$D$14</f>
        <v>21.5</v>
      </c>
      <c r="L42" s="112">
        <f>[38]Janeiro!$D$15</f>
        <v>22.2</v>
      </c>
      <c r="M42" s="112">
        <f>[38]Janeiro!$D$16</f>
        <v>21.9</v>
      </c>
      <c r="N42" s="112">
        <f>[38]Janeiro!$D$17</f>
        <v>21.6</v>
      </c>
      <c r="O42" s="112">
        <f>[38]Janeiro!$D$18</f>
        <v>22.3</v>
      </c>
      <c r="P42" s="112">
        <f>[38]Janeiro!$D$19</f>
        <v>21.3</v>
      </c>
      <c r="Q42" s="112">
        <f>[38]Janeiro!$D$20</f>
        <v>21.2</v>
      </c>
      <c r="R42" s="112">
        <f>[38]Janeiro!$D$21</f>
        <v>22.7</v>
      </c>
      <c r="S42" s="112">
        <f>[38]Janeiro!$D$22</f>
        <v>21.5</v>
      </c>
      <c r="T42" s="112">
        <f>[38]Janeiro!$D$23</f>
        <v>21.8</v>
      </c>
      <c r="U42" s="112">
        <f>[38]Janeiro!$D$24</f>
        <v>21.9</v>
      </c>
      <c r="V42" s="112">
        <f>[38]Janeiro!$D$25</f>
        <v>21.6</v>
      </c>
      <c r="W42" s="112">
        <f>[38]Janeiro!$D$26</f>
        <v>21.2</v>
      </c>
      <c r="X42" s="110">
        <f>[38]Janeiro!$D$27</f>
        <v>20.2</v>
      </c>
      <c r="Y42" s="110">
        <f>[38]Janeiro!$D$28</f>
        <v>21.8</v>
      </c>
      <c r="Z42" s="110">
        <f>[38]Janeiro!$D$29</f>
        <v>18</v>
      </c>
      <c r="AA42" s="110">
        <f>[38]Janeiro!$D$30</f>
        <v>19</v>
      </c>
      <c r="AB42" s="110">
        <f>[38]Janeiro!$D$31</f>
        <v>18.5</v>
      </c>
      <c r="AC42" s="110">
        <f>[38]Janeiro!$D$32</f>
        <v>18.100000000000001</v>
      </c>
      <c r="AD42" s="110">
        <f>[38]Janeiro!$D$33</f>
        <v>18.100000000000001</v>
      </c>
      <c r="AE42" s="110">
        <f>[38]Janeiro!$D$34</f>
        <v>20.7</v>
      </c>
      <c r="AF42" s="110">
        <f>[38]Janeiro!$D$35</f>
        <v>17.5</v>
      </c>
      <c r="AG42" s="117">
        <f t="shared" ref="AG42" si="5">MIN(B42:AF42)</f>
        <v>17.5</v>
      </c>
      <c r="AH42" s="116">
        <f t="shared" ref="AH42" si="6">AVERAGE(B42:AF42)</f>
        <v>20.887096774193552</v>
      </c>
      <c r="AJ42" t="s">
        <v>35</v>
      </c>
      <c r="AL42" s="12" t="s">
        <v>35</v>
      </c>
    </row>
    <row r="43" spans="1:39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/>
      <c r="R43" s="112"/>
      <c r="S43" s="112"/>
      <c r="T43" s="112"/>
      <c r="U43" s="112"/>
      <c r="V43" s="112"/>
      <c r="W43" s="112"/>
      <c r="X43" s="110"/>
      <c r="Y43" s="110"/>
      <c r="Z43" s="110"/>
      <c r="AA43" s="110"/>
      <c r="AB43" s="110"/>
      <c r="AC43" s="110"/>
      <c r="AD43" s="110"/>
      <c r="AE43" s="110"/>
      <c r="AF43" s="110"/>
      <c r="AG43" s="115" t="s">
        <v>197</v>
      </c>
      <c r="AH43" s="116" t="s">
        <v>197</v>
      </c>
      <c r="AL43" t="s">
        <v>35</v>
      </c>
      <c r="AM43" t="s">
        <v>35</v>
      </c>
    </row>
    <row r="44" spans="1:39" x14ac:dyDescent="0.2">
      <c r="A44" s="48" t="s">
        <v>19</v>
      </c>
      <c r="B44" s="112">
        <f>[39]Janeiro!$D$5</f>
        <v>20.5</v>
      </c>
      <c r="C44" s="112">
        <f>[39]Janeiro!$D$6</f>
        <v>20.399999999999999</v>
      </c>
      <c r="D44" s="112">
        <f>[39]Janeiro!$D$7</f>
        <v>20.9</v>
      </c>
      <c r="E44" s="112">
        <f>[39]Janeiro!$D$8</f>
        <v>21</v>
      </c>
      <c r="F44" s="112">
        <f>[39]Janeiro!$D$9</f>
        <v>20.399999999999999</v>
      </c>
      <c r="G44" s="112">
        <f>[39]Janeiro!$D$10</f>
        <v>20.9</v>
      </c>
      <c r="H44" s="112">
        <f>[39]Janeiro!$D$11</f>
        <v>22</v>
      </c>
      <c r="I44" s="112">
        <f>[39]Janeiro!$D$12</f>
        <v>22</v>
      </c>
      <c r="J44" s="112">
        <f>[39]Janeiro!$D$13</f>
        <v>21.9</v>
      </c>
      <c r="K44" s="112">
        <f>[39]Janeiro!$D$14</f>
        <v>21.1</v>
      </c>
      <c r="L44" s="112">
        <f>[39]Janeiro!$D$15</f>
        <v>22.6</v>
      </c>
      <c r="M44" s="112">
        <f>[39]Janeiro!$D$16</f>
        <v>20.6</v>
      </c>
      <c r="N44" s="112">
        <f>[39]Janeiro!$D$17</f>
        <v>22.2</v>
      </c>
      <c r="O44" s="112">
        <f>[39]Janeiro!$D$18</f>
        <v>23</v>
      </c>
      <c r="P44" s="112">
        <f>[39]Janeiro!$D$19</f>
        <v>21.9</v>
      </c>
      <c r="Q44" s="112">
        <f>[39]Janeiro!$D$20</f>
        <v>22.4</v>
      </c>
      <c r="R44" s="112">
        <f>[39]Janeiro!$D$21</f>
        <v>23.7</v>
      </c>
      <c r="S44" s="112">
        <f>[39]Janeiro!$D$22</f>
        <v>23.1</v>
      </c>
      <c r="T44" s="112">
        <f>[39]Janeiro!$D$23</f>
        <v>23.3</v>
      </c>
      <c r="U44" s="112">
        <f>[39]Janeiro!$D$24</f>
        <v>22.4</v>
      </c>
      <c r="V44" s="112">
        <f>[39]Janeiro!$D$25</f>
        <v>21.4</v>
      </c>
      <c r="W44" s="112">
        <f>[39]Janeiro!$D$26</f>
        <v>21.6</v>
      </c>
      <c r="X44" s="110">
        <f>[39]Janeiro!$D$27</f>
        <v>18.399999999999999</v>
      </c>
      <c r="Y44" s="110">
        <f>[39]Janeiro!$D$28</f>
        <v>18</v>
      </c>
      <c r="Z44" s="110">
        <f>[39]Janeiro!$D$29</f>
        <v>17.2</v>
      </c>
      <c r="AA44" s="110">
        <f>[39]Janeiro!$D$30</f>
        <v>16.8</v>
      </c>
      <c r="AB44" s="110">
        <f>[39]Janeiro!$D$31</f>
        <v>16.899999999999999</v>
      </c>
      <c r="AC44" s="110">
        <f>[39]Janeiro!$D$32</f>
        <v>16.5</v>
      </c>
      <c r="AD44" s="110">
        <f>[39]Janeiro!$D$33</f>
        <v>17.8</v>
      </c>
      <c r="AE44" s="110">
        <f>[39]Janeiro!$D$34</f>
        <v>18.2</v>
      </c>
      <c r="AF44" s="110">
        <f>[39]Janeiro!$D$35</f>
        <v>19.2</v>
      </c>
      <c r="AG44" s="117">
        <f t="shared" si="3"/>
        <v>16.5</v>
      </c>
      <c r="AH44" s="116">
        <f t="shared" si="4"/>
        <v>20.590322580645161</v>
      </c>
      <c r="AI44" s="12" t="s">
        <v>35</v>
      </c>
      <c r="AJ44" t="s">
        <v>35</v>
      </c>
    </row>
    <row r="45" spans="1:39" x14ac:dyDescent="0.2">
      <c r="A45" s="48" t="s">
        <v>23</v>
      </c>
      <c r="B45" s="112">
        <f>[40]Janeiro!$D$5</f>
        <v>22.6</v>
      </c>
      <c r="C45" s="112">
        <f>[40]Janeiro!$D$6</f>
        <v>21.7</v>
      </c>
      <c r="D45" s="112">
        <f>[40]Janeiro!$D$7</f>
        <v>22.4</v>
      </c>
      <c r="E45" s="112">
        <f>[40]Janeiro!$D$8</f>
        <v>22.2</v>
      </c>
      <c r="F45" s="112">
        <f>[40]Janeiro!$D$9</f>
        <v>21.5</v>
      </c>
      <c r="G45" s="112">
        <f>[40]Janeiro!$D$10</f>
        <v>24</v>
      </c>
      <c r="H45" s="112">
        <f>[40]Janeiro!$D$11</f>
        <v>23.8</v>
      </c>
      <c r="I45" s="112">
        <f>[40]Janeiro!$D$12</f>
        <v>24.2</v>
      </c>
      <c r="J45" s="112">
        <f>[40]Janeiro!$D$13</f>
        <v>24</v>
      </c>
      <c r="K45" s="112">
        <f>[40]Janeiro!$D$14</f>
        <v>22.2</v>
      </c>
      <c r="L45" s="112">
        <f>[40]Janeiro!$D$15</f>
        <v>21.8</v>
      </c>
      <c r="M45" s="112">
        <f>[40]Janeiro!$D$16</f>
        <v>21.5</v>
      </c>
      <c r="N45" s="112">
        <f>[40]Janeiro!$D$17</f>
        <v>22.8</v>
      </c>
      <c r="O45" s="112">
        <f>[40]Janeiro!$D$18</f>
        <v>23.6</v>
      </c>
      <c r="P45" s="112">
        <f>[40]Janeiro!$D$19</f>
        <v>23.8</v>
      </c>
      <c r="Q45" s="112">
        <f>[40]Janeiro!$D$20</f>
        <v>23.3</v>
      </c>
      <c r="R45" s="112">
        <f>[40]Janeiro!$D$21</f>
        <v>23.7</v>
      </c>
      <c r="S45" s="112">
        <f>[40]Janeiro!$D$22</f>
        <v>24</v>
      </c>
      <c r="T45" s="112">
        <f>[40]Janeiro!$D$23</f>
        <v>25.5</v>
      </c>
      <c r="U45" s="112">
        <f>[40]Janeiro!$D$24</f>
        <v>22.7</v>
      </c>
      <c r="V45" s="112">
        <f>[40]Janeiro!$D$25</f>
        <v>22.3</v>
      </c>
      <c r="W45" s="112">
        <f>[40]Janeiro!$D$26</f>
        <v>22.7</v>
      </c>
      <c r="X45" s="110">
        <f>[40]Janeiro!$D$27</f>
        <v>21.8</v>
      </c>
      <c r="Y45" s="110">
        <f>[40]Janeiro!$D$28</f>
        <v>20.9</v>
      </c>
      <c r="Z45" s="110">
        <f>[40]Janeiro!$D$29</f>
        <v>17.3</v>
      </c>
      <c r="AA45" s="110">
        <f>[40]Janeiro!$D$30</f>
        <v>17.3</v>
      </c>
      <c r="AB45" s="110">
        <f>[40]Janeiro!$D$31</f>
        <v>17.399999999999999</v>
      </c>
      <c r="AC45" s="110">
        <f>[40]Janeiro!$D$32</f>
        <v>17.2</v>
      </c>
      <c r="AD45" s="110">
        <f>[40]Janeiro!$D$33</f>
        <v>18.3</v>
      </c>
      <c r="AE45" s="110">
        <f>[40]Janeiro!$D$34</f>
        <v>22.5</v>
      </c>
      <c r="AF45" s="110">
        <f>[40]Janeiro!$D$35</f>
        <v>20.5</v>
      </c>
      <c r="AG45" s="117">
        <f t="shared" si="3"/>
        <v>17.2</v>
      </c>
      <c r="AH45" s="116">
        <f t="shared" si="4"/>
        <v>21.919354838709673</v>
      </c>
    </row>
    <row r="46" spans="1:39" x14ac:dyDescent="0.2">
      <c r="A46" s="48" t="s">
        <v>34</v>
      </c>
      <c r="B46" s="112">
        <f>[41]Janeiro!$D$5</f>
        <v>22</v>
      </c>
      <c r="C46" s="112">
        <f>[41]Janeiro!$D$6</f>
        <v>22.2</v>
      </c>
      <c r="D46" s="112">
        <f>[41]Janeiro!$D$7</f>
        <v>21.5</v>
      </c>
      <c r="E46" s="112">
        <f>[41]Janeiro!$D$8</f>
        <v>22.1</v>
      </c>
      <c r="F46" s="112">
        <f>[41]Janeiro!$D$9</f>
        <v>20.3</v>
      </c>
      <c r="G46" s="112">
        <f>[41]Janeiro!$D$10</f>
        <v>22.2</v>
      </c>
      <c r="H46" s="112">
        <f>[41]Janeiro!$D$11</f>
        <v>22.2</v>
      </c>
      <c r="I46" s="112">
        <f>[41]Janeiro!$D$12</f>
        <v>23.1</v>
      </c>
      <c r="J46" s="112">
        <f>[41]Janeiro!$D$13</f>
        <v>22.7</v>
      </c>
      <c r="K46" s="112">
        <f>[41]Janeiro!$D$14</f>
        <v>23.2</v>
      </c>
      <c r="L46" s="112">
        <f>[41]Janeiro!$D$15</f>
        <v>21.7</v>
      </c>
      <c r="M46" s="112">
        <f>[41]Janeiro!$D$16</f>
        <v>21.9</v>
      </c>
      <c r="N46" s="112">
        <f>[41]Janeiro!$D$17</f>
        <v>22</v>
      </c>
      <c r="O46" s="112">
        <f>[41]Janeiro!$D$18</f>
        <v>23.5</v>
      </c>
      <c r="P46" s="112">
        <f>[41]Janeiro!$D$19</f>
        <v>22.9</v>
      </c>
      <c r="Q46" s="112">
        <f>[41]Janeiro!$D$20</f>
        <v>22.1</v>
      </c>
      <c r="R46" s="112">
        <f>[41]Janeiro!$D$21</f>
        <v>23.5</v>
      </c>
      <c r="S46" s="112">
        <f>[41]Janeiro!$D$22</f>
        <v>22.1</v>
      </c>
      <c r="T46" s="112">
        <f>[41]Janeiro!$D$23</f>
        <v>22.8</v>
      </c>
      <c r="U46" s="112">
        <f>[41]Janeiro!$D$24</f>
        <v>23.5</v>
      </c>
      <c r="V46" s="112">
        <f>[41]Janeiro!$D$25</f>
        <v>23.4</v>
      </c>
      <c r="W46" s="112">
        <f>[41]Janeiro!$D$26</f>
        <v>23.5</v>
      </c>
      <c r="X46" s="110">
        <f>[41]Janeiro!$D$27</f>
        <v>22.1</v>
      </c>
      <c r="Y46" s="110">
        <f>[41]Janeiro!$D$28</f>
        <v>22</v>
      </c>
      <c r="Z46" s="110">
        <f>[41]Janeiro!$D$29</f>
        <v>22.5</v>
      </c>
      <c r="AA46" s="110">
        <f>[41]Janeiro!$D$30</f>
        <v>20.3</v>
      </c>
      <c r="AB46" s="110">
        <f>[41]Janeiro!$D$31</f>
        <v>18.899999999999999</v>
      </c>
      <c r="AC46" s="110">
        <f>[41]Janeiro!$D$32</f>
        <v>18.7</v>
      </c>
      <c r="AD46" s="110">
        <f>[41]Janeiro!$D$33</f>
        <v>20.399999999999999</v>
      </c>
      <c r="AE46" s="110">
        <f>[41]Janeiro!$D$34</f>
        <v>21.3</v>
      </c>
      <c r="AF46" s="110">
        <f>[41]Janeiro!$D$35</f>
        <v>19.7</v>
      </c>
      <c r="AG46" s="117">
        <f t="shared" si="3"/>
        <v>18.7</v>
      </c>
      <c r="AH46" s="116">
        <f t="shared" si="4"/>
        <v>21.945161290322581</v>
      </c>
      <c r="AI46" s="12" t="s">
        <v>35</v>
      </c>
      <c r="AJ46" t="s">
        <v>35</v>
      </c>
      <c r="AL46" t="s">
        <v>35</v>
      </c>
    </row>
    <row r="47" spans="1:39" x14ac:dyDescent="0.2">
      <c r="A47" s="48" t="s">
        <v>20</v>
      </c>
      <c r="B47" s="112">
        <f>[42]Janeiro!$D$5</f>
        <v>23</v>
      </c>
      <c r="C47" s="112">
        <f>[42]Janeiro!$D$6</f>
        <v>24.8</v>
      </c>
      <c r="D47" s="112">
        <f>[42]Janeiro!$D$7</f>
        <v>24.1</v>
      </c>
      <c r="E47" s="112">
        <f>[42]Janeiro!$D$8</f>
        <v>24.3</v>
      </c>
      <c r="F47" s="112">
        <f>[42]Janeiro!$D$9</f>
        <v>25.4</v>
      </c>
      <c r="G47" s="112">
        <f>[42]Janeiro!$D$10</f>
        <v>23.1</v>
      </c>
      <c r="H47" s="112">
        <f>[42]Janeiro!$D$11</f>
        <v>26</v>
      </c>
      <c r="I47" s="112">
        <f>[42]Janeiro!$D$12</f>
        <v>26.2</v>
      </c>
      <c r="J47" s="112">
        <f>[42]Janeiro!$D$13</f>
        <v>26.1</v>
      </c>
      <c r="K47" s="112">
        <f>[42]Janeiro!$D$14</f>
        <v>21.8</v>
      </c>
      <c r="L47" s="112">
        <f>[42]Janeiro!$D$15</f>
        <v>25</v>
      </c>
      <c r="M47" s="112">
        <f>[42]Janeiro!$D$16</f>
        <v>23.6</v>
      </c>
      <c r="N47" s="112">
        <f>[42]Janeiro!$D$17</f>
        <v>23.3</v>
      </c>
      <c r="O47" s="112">
        <f>[42]Janeiro!$D$18</f>
        <v>25.7</v>
      </c>
      <c r="P47" s="112">
        <f>[42]Janeiro!$D$19</f>
        <v>23.6</v>
      </c>
      <c r="Q47" s="112">
        <f>[42]Janeiro!$D$20</f>
        <v>24.5</v>
      </c>
      <c r="R47" s="112">
        <f>[42]Janeiro!$D$21</f>
        <v>26.3</v>
      </c>
      <c r="S47" s="112">
        <f>[42]Janeiro!$D$22</f>
        <v>26.3</v>
      </c>
      <c r="T47" s="112">
        <f>[42]Janeiro!$D$23</f>
        <v>22.6</v>
      </c>
      <c r="U47" s="112">
        <f>[42]Janeiro!$D$24</f>
        <v>23.4</v>
      </c>
      <c r="V47" s="112">
        <f>[42]Janeiro!$D$25</f>
        <v>22.2</v>
      </c>
      <c r="W47" s="112">
        <f>[42]Janeiro!$D$26</f>
        <v>24.4</v>
      </c>
      <c r="X47" s="110">
        <f>[42]Janeiro!$D$27</f>
        <v>23.3</v>
      </c>
      <c r="Y47" s="110">
        <f>[42]Janeiro!$D$28</f>
        <v>20.7</v>
      </c>
      <c r="Z47" s="110">
        <f>[42]Janeiro!$D$29</f>
        <v>18.8</v>
      </c>
      <c r="AA47" s="110">
        <f>[42]Janeiro!$D$30</f>
        <v>18.3</v>
      </c>
      <c r="AB47" s="110">
        <f>[42]Janeiro!$D$31</f>
        <v>19.2</v>
      </c>
      <c r="AC47" s="110">
        <f>[42]Janeiro!$D$32</f>
        <v>21.4</v>
      </c>
      <c r="AD47" s="110">
        <f>[42]Janeiro!$D$33</f>
        <v>21.4</v>
      </c>
      <c r="AE47" s="110">
        <f>[42]Janeiro!$D$34</f>
        <v>21.9</v>
      </c>
      <c r="AF47" s="110">
        <f>[42]Janeiro!$D$5</f>
        <v>23</v>
      </c>
      <c r="AG47" s="117">
        <f t="shared" si="3"/>
        <v>18.3</v>
      </c>
      <c r="AH47" s="116">
        <f t="shared" si="4"/>
        <v>23.345161290322579</v>
      </c>
    </row>
    <row r="48" spans="1:39" s="5" customFormat="1" ht="17.100000000000001" customHeight="1" x14ac:dyDescent="0.2">
      <c r="A48" s="49" t="s">
        <v>199</v>
      </c>
      <c r="B48" s="113">
        <f t="shared" ref="B48:AG48" si="7">MIN(B5:B47)</f>
        <v>20.5</v>
      </c>
      <c r="C48" s="113">
        <f t="shared" si="7"/>
        <v>19.8</v>
      </c>
      <c r="D48" s="113">
        <f t="shared" si="7"/>
        <v>20.3</v>
      </c>
      <c r="E48" s="113">
        <f t="shared" si="7"/>
        <v>20</v>
      </c>
      <c r="F48" s="113">
        <f t="shared" si="7"/>
        <v>18.8</v>
      </c>
      <c r="G48" s="113">
        <f t="shared" si="7"/>
        <v>18.8</v>
      </c>
      <c r="H48" s="113">
        <f t="shared" si="7"/>
        <v>20</v>
      </c>
      <c r="I48" s="113">
        <f t="shared" si="7"/>
        <v>19.5</v>
      </c>
      <c r="J48" s="113">
        <f t="shared" si="7"/>
        <v>20.3</v>
      </c>
      <c r="K48" s="113">
        <f t="shared" si="7"/>
        <v>19.399999999999999</v>
      </c>
      <c r="L48" s="113">
        <f t="shared" si="7"/>
        <v>20.6</v>
      </c>
      <c r="M48" s="113">
        <f t="shared" si="7"/>
        <v>20.6</v>
      </c>
      <c r="N48" s="113">
        <f t="shared" si="7"/>
        <v>20.5</v>
      </c>
      <c r="O48" s="113">
        <f t="shared" si="7"/>
        <v>21.2</v>
      </c>
      <c r="P48" s="113">
        <f t="shared" si="7"/>
        <v>20</v>
      </c>
      <c r="Q48" s="113">
        <f t="shared" si="7"/>
        <v>19.899999999999999</v>
      </c>
      <c r="R48" s="113">
        <f t="shared" si="7"/>
        <v>20.8</v>
      </c>
      <c r="S48" s="113">
        <f t="shared" si="7"/>
        <v>20.8</v>
      </c>
      <c r="T48" s="113">
        <f t="shared" si="7"/>
        <v>20.9</v>
      </c>
      <c r="U48" s="113">
        <f t="shared" si="7"/>
        <v>20.7</v>
      </c>
      <c r="V48" s="113">
        <f t="shared" si="7"/>
        <v>20.7</v>
      </c>
      <c r="W48" s="113">
        <f t="shared" si="7"/>
        <v>18.8</v>
      </c>
      <c r="X48" s="113">
        <f t="shared" si="7"/>
        <v>18.399999999999999</v>
      </c>
      <c r="Y48" s="113">
        <f t="shared" si="7"/>
        <v>18</v>
      </c>
      <c r="Z48" s="113">
        <f t="shared" si="7"/>
        <v>15.9</v>
      </c>
      <c r="AA48" s="113">
        <f t="shared" si="7"/>
        <v>15</v>
      </c>
      <c r="AB48" s="113">
        <f t="shared" si="7"/>
        <v>14.6</v>
      </c>
      <c r="AC48" s="113">
        <f t="shared" si="7"/>
        <v>14.8</v>
      </c>
      <c r="AD48" s="113">
        <f t="shared" si="7"/>
        <v>15.6</v>
      </c>
      <c r="AE48" s="113">
        <f t="shared" si="7"/>
        <v>16</v>
      </c>
      <c r="AF48" s="113">
        <f t="shared" si="7"/>
        <v>17.5</v>
      </c>
      <c r="AG48" s="117">
        <f t="shared" si="7"/>
        <v>14.6</v>
      </c>
      <c r="AH48" s="116">
        <f>AVERAGE(AH5:AH47)</f>
        <v>22.01747154279413</v>
      </c>
      <c r="AL48" s="5" t="s">
        <v>35</v>
      </c>
    </row>
    <row r="49" spans="1:39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45"/>
      <c r="AF49" s="50"/>
      <c r="AG49" s="43"/>
      <c r="AH49" s="44"/>
    </row>
    <row r="50" spans="1:39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L50" t="s">
        <v>35</v>
      </c>
      <c r="AM50" t="s">
        <v>35</v>
      </c>
    </row>
    <row r="51" spans="1:39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9" x14ac:dyDescent="0.2">
      <c r="A52" s="142" t="s">
        <v>251</v>
      </c>
      <c r="B52" s="142"/>
      <c r="C52" s="142"/>
      <c r="D52" s="142"/>
      <c r="E52" s="142"/>
      <c r="F52" s="142"/>
      <c r="G52" s="14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9" x14ac:dyDescent="0.2">
      <c r="A53" s="142" t="s">
        <v>252</v>
      </c>
      <c r="B53" s="142"/>
      <c r="C53" s="142"/>
      <c r="D53" s="142"/>
      <c r="E53" s="142"/>
      <c r="F53" s="142"/>
      <c r="G53" s="142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45"/>
      <c r="AG53" s="43"/>
      <c r="AH53" s="44"/>
      <c r="AK53" t="s">
        <v>35</v>
      </c>
      <c r="AL53" t="s">
        <v>35</v>
      </c>
    </row>
    <row r="54" spans="1:39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46"/>
      <c r="AG54" s="43"/>
      <c r="AH54" s="44"/>
      <c r="AL54" t="s">
        <v>35</v>
      </c>
    </row>
    <row r="55" spans="1:39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  <c r="AL55" s="12" t="s">
        <v>35</v>
      </c>
    </row>
    <row r="56" spans="1:39" x14ac:dyDescent="0.2">
      <c r="AJ56" t="s">
        <v>35</v>
      </c>
    </row>
    <row r="58" spans="1:39" x14ac:dyDescent="0.2">
      <c r="AD58" s="2" t="s">
        <v>35</v>
      </c>
    </row>
    <row r="59" spans="1:39" x14ac:dyDescent="0.2">
      <c r="AL59" s="12" t="s">
        <v>35</v>
      </c>
    </row>
    <row r="60" spans="1:39" x14ac:dyDescent="0.2">
      <c r="AI60" s="12" t="s">
        <v>35</v>
      </c>
      <c r="AJ60" t="s">
        <v>35</v>
      </c>
      <c r="AM60" s="12" t="s">
        <v>35</v>
      </c>
    </row>
    <row r="63" spans="1:39" x14ac:dyDescent="0.2">
      <c r="I63" s="2" t="s">
        <v>35</v>
      </c>
      <c r="Y63" s="2" t="s">
        <v>35</v>
      </c>
      <c r="AB63" s="2" t="s">
        <v>35</v>
      </c>
      <c r="AI63" t="s">
        <v>35</v>
      </c>
    </row>
    <row r="70" spans="35:39" x14ac:dyDescent="0.2">
      <c r="AI70" s="12" t="s">
        <v>35</v>
      </c>
      <c r="AM70" t="s">
        <v>35</v>
      </c>
    </row>
    <row r="71" spans="35:39" x14ac:dyDescent="0.2">
      <c r="AM71" s="12" t="s">
        <v>35</v>
      </c>
    </row>
  </sheetData>
  <mergeCells count="36">
    <mergeCell ref="C3:C4"/>
    <mergeCell ref="D3:D4"/>
    <mergeCell ref="N3:N4"/>
    <mergeCell ref="A52:G52"/>
    <mergeCell ref="A53:G53"/>
    <mergeCell ref="A2:A4"/>
    <mergeCell ref="G3:G4"/>
    <mergeCell ref="H3:H4"/>
    <mergeCell ref="B3:B4"/>
    <mergeCell ref="E3:E4"/>
    <mergeCell ref="F3:F4"/>
    <mergeCell ref="I3:I4"/>
    <mergeCell ref="K3:K4"/>
    <mergeCell ref="L3:L4"/>
    <mergeCell ref="M3:M4"/>
    <mergeCell ref="AE3:AE4"/>
    <mergeCell ref="Z3:Z4"/>
    <mergeCell ref="U3:U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S3:S4"/>
    <mergeCell ref="J3:J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G38" sqref="AG38"/>
    </sheetView>
  </sheetViews>
  <sheetFormatPr defaultRowHeight="12.75" x14ac:dyDescent="0.2"/>
  <cols>
    <col min="1" max="1" width="19.7109375" style="2" bestFit="1" customWidth="1"/>
    <col min="2" max="2" width="6.85546875" style="2" bestFit="1" customWidth="1"/>
    <col min="3" max="5" width="5.42578125" style="2" bestFit="1" customWidth="1"/>
    <col min="6" max="6" width="6.85546875" style="2" bestFit="1" customWidth="1"/>
    <col min="7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33" t="s">
        <v>207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5"/>
    </row>
    <row r="2" spans="1:37" s="4" customFormat="1" ht="20.100000000000001" customHeight="1" x14ac:dyDescent="0.2">
      <c r="A2" s="136" t="s">
        <v>21</v>
      </c>
      <c r="B2" s="138" t="s">
        <v>250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9"/>
    </row>
    <row r="3" spans="1:37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37">
        <v>31</v>
      </c>
      <c r="AG3" s="146" t="s">
        <v>26</v>
      </c>
    </row>
    <row r="4" spans="1:37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46"/>
    </row>
    <row r="5" spans="1:37" s="5" customFormat="1" x14ac:dyDescent="0.2">
      <c r="A5" s="48" t="s">
        <v>30</v>
      </c>
      <c r="B5" s="110">
        <f>[1]Janeiro!$E$5</f>
        <v>81.625</v>
      </c>
      <c r="C5" s="110">
        <f>[1]Janeiro!$E$6</f>
        <v>74</v>
      </c>
      <c r="D5" s="110">
        <f>[1]Janeiro!$E$7</f>
        <v>73.583333333333329</v>
      </c>
      <c r="E5" s="110">
        <f>[1]Janeiro!$E$8</f>
        <v>68.625</v>
      </c>
      <c r="F5" s="110">
        <f>[1]Janeiro!$E$9</f>
        <v>65.833333333333329</v>
      </c>
      <c r="G5" s="110">
        <f>[1]Janeiro!$E$10</f>
        <v>63.625</v>
      </c>
      <c r="H5" s="110">
        <f>[1]Janeiro!$E$11</f>
        <v>64.416666666666671</v>
      </c>
      <c r="I5" s="110">
        <f>[1]Janeiro!$E$12</f>
        <v>67.458333333333329</v>
      </c>
      <c r="J5" s="110">
        <f>[1]Janeiro!$E$13</f>
        <v>61.125</v>
      </c>
      <c r="K5" s="110">
        <f>[1]Janeiro!$E$14</f>
        <v>70.75</v>
      </c>
      <c r="L5" s="110">
        <f>[1]Janeiro!$E$15</f>
        <v>80.916666666666671</v>
      </c>
      <c r="M5" s="110">
        <f>[1]Janeiro!$E$16</f>
        <v>87.541666666666671</v>
      </c>
      <c r="N5" s="110">
        <f>[1]Janeiro!$E$17</f>
        <v>84.666666666666671</v>
      </c>
      <c r="O5" s="110">
        <f>[1]Janeiro!$E$18</f>
        <v>86.083333333333329</v>
      </c>
      <c r="P5" s="110">
        <f>[1]Janeiro!$E$19</f>
        <v>87.916666666666671</v>
      </c>
      <c r="Q5" s="110">
        <f>[1]Janeiro!$E$20</f>
        <v>76.041666666666671</v>
      </c>
      <c r="R5" s="110">
        <f>[1]Janeiro!$E$21</f>
        <v>72.75</v>
      </c>
      <c r="S5" s="110">
        <f>[1]Janeiro!$E$22</f>
        <v>66.5</v>
      </c>
      <c r="T5" s="110">
        <f>[1]Janeiro!$E$23</f>
        <v>73.416666666666671</v>
      </c>
      <c r="U5" s="110">
        <f>[1]Janeiro!$E$24</f>
        <v>83.833333333333329</v>
      </c>
      <c r="V5" s="110">
        <f>[1]Janeiro!$E$25</f>
        <v>87.458333333333329</v>
      </c>
      <c r="W5" s="110">
        <f>[1]Janeiro!$E$26</f>
        <v>97.666666666666671</v>
      </c>
      <c r="X5" s="110">
        <f>[1]Janeiro!$E$27</f>
        <v>84.916666666666671</v>
      </c>
      <c r="Y5" s="110">
        <f>[1]Janeiro!$E$28</f>
        <v>77.833333333333329</v>
      </c>
      <c r="Z5" s="110">
        <f>[1]Janeiro!$E$29</f>
        <v>72</v>
      </c>
      <c r="AA5" s="110">
        <f>[1]Janeiro!$E$30</f>
        <v>68.166666666666671</v>
      </c>
      <c r="AB5" s="110">
        <f>[1]Janeiro!$E$31</f>
        <v>65.208333333333329</v>
      </c>
      <c r="AC5" s="110">
        <f>[1]Janeiro!$E$32</f>
        <v>61.458333333333336</v>
      </c>
      <c r="AD5" s="110">
        <f>[1]Janeiro!$E$33</f>
        <v>60.791666666666664</v>
      </c>
      <c r="AE5" s="110">
        <f>[1]Janeiro!$E$34</f>
        <v>67.208333333333329</v>
      </c>
      <c r="AF5" s="110">
        <f>[1]Janeiro!$E$35</f>
        <v>66.291666666666671</v>
      </c>
      <c r="AG5" s="118">
        <f t="shared" ref="AG5:AG47" si="1">AVERAGE(B5:AF5)</f>
        <v>74.184139784946225</v>
      </c>
    </row>
    <row r="6" spans="1:37" x14ac:dyDescent="0.2">
      <c r="A6" s="48" t="s">
        <v>0</v>
      </c>
      <c r="B6" s="112">
        <f>[2]Janeiro!$E$5</f>
        <v>74.041666666666671</v>
      </c>
      <c r="C6" s="112">
        <f>[2]Janeiro!$E$6</f>
        <v>82.958333333333329</v>
      </c>
      <c r="D6" s="112">
        <f>[2]Janeiro!$E$7</f>
        <v>78.416666666666671</v>
      </c>
      <c r="E6" s="112">
        <f>[2]Janeiro!$E$8</f>
        <v>70.416666666666671</v>
      </c>
      <c r="F6" s="112">
        <f>[2]Janeiro!$E$9</f>
        <v>64.541666666666671</v>
      </c>
      <c r="G6" s="112">
        <f>[2]Janeiro!$E$10</f>
        <v>61.541666666666664</v>
      </c>
      <c r="H6" s="112">
        <f>[2]Janeiro!$E$11</f>
        <v>61.041666666666664</v>
      </c>
      <c r="I6" s="112">
        <f>[2]Janeiro!$E$12</f>
        <v>62.583333333333336</v>
      </c>
      <c r="J6" s="112">
        <f>[2]Janeiro!$E$13</f>
        <v>64.916666666666671</v>
      </c>
      <c r="K6" s="112">
        <f>[2]Janeiro!$E$14</f>
        <v>66.208333333333329</v>
      </c>
      <c r="L6" s="112">
        <f>[2]Janeiro!$E$15</f>
        <v>83.666666666666671</v>
      </c>
      <c r="M6" s="112">
        <f>[2]Janeiro!$E$16</f>
        <v>76.708333333333329</v>
      </c>
      <c r="N6" s="112">
        <f>[2]Janeiro!$E$17</f>
        <v>78.041666666666671</v>
      </c>
      <c r="O6" s="112">
        <f>[2]Janeiro!$E$18</f>
        <v>71.125</v>
      </c>
      <c r="P6" s="112">
        <f>[2]Janeiro!$E$19</f>
        <v>81.166666666666671</v>
      </c>
      <c r="Q6" s="112">
        <f>[2]Janeiro!$E$20</f>
        <v>76.875</v>
      </c>
      <c r="R6" s="112">
        <f>[2]Janeiro!$E$21</f>
        <v>68.541666666666671</v>
      </c>
      <c r="S6" s="112">
        <f>[2]Janeiro!$E$22</f>
        <v>65.125</v>
      </c>
      <c r="T6" s="112">
        <f>[2]Janeiro!$E$23</f>
        <v>62.5</v>
      </c>
      <c r="U6" s="112">
        <f>[2]Janeiro!$E$24</f>
        <v>81.708333333333329</v>
      </c>
      <c r="V6" s="112">
        <f>[2]Janeiro!$E$25</f>
        <v>84.791666666666671</v>
      </c>
      <c r="W6" s="112">
        <f>[2]Janeiro!$E$26</f>
        <v>88.041666666666671</v>
      </c>
      <c r="X6" s="112">
        <f>[2]Janeiro!$E$27</f>
        <v>86.208333333333329</v>
      </c>
      <c r="Y6" s="112">
        <f>[2]Janeiro!$E$28</f>
        <v>78.208333333333329</v>
      </c>
      <c r="Z6" s="112">
        <f>[2]Janeiro!$E$29</f>
        <v>68.416666666666671</v>
      </c>
      <c r="AA6" s="112">
        <f>[2]Janeiro!$E$30</f>
        <v>66.666666666666671</v>
      </c>
      <c r="AB6" s="112">
        <f>[2]Janeiro!$E$31</f>
        <v>66.916666666666671</v>
      </c>
      <c r="AC6" s="112">
        <f>[2]Janeiro!$E$32</f>
        <v>58.416666666666664</v>
      </c>
      <c r="AD6" s="112">
        <f>[2]Janeiro!$E$33</f>
        <v>56.041666666666664</v>
      </c>
      <c r="AE6" s="112">
        <f>[2]Janeiro!$E$34</f>
        <v>55.875</v>
      </c>
      <c r="AF6" s="112">
        <f>[2]Janeiro!$E$35</f>
        <v>66.208333333333329</v>
      </c>
      <c r="AG6" s="118">
        <f t="shared" si="1"/>
        <v>71.223118279569903</v>
      </c>
    </row>
    <row r="7" spans="1:37" x14ac:dyDescent="0.2">
      <c r="A7" s="48" t="s">
        <v>85</v>
      </c>
      <c r="B7" s="112">
        <f>[3]Janeiro!$E$5</f>
        <v>76.333333333333329</v>
      </c>
      <c r="C7" s="112">
        <f>[3]Janeiro!$E$6</f>
        <v>86.375</v>
      </c>
      <c r="D7" s="112">
        <f>[3]Janeiro!$E$7</f>
        <v>78.375</v>
      </c>
      <c r="E7" s="112">
        <f>[3]Janeiro!$E$8</f>
        <v>73.75</v>
      </c>
      <c r="F7" s="112">
        <f>[3]Janeiro!$E$9</f>
        <v>76.25</v>
      </c>
      <c r="G7" s="112">
        <f>[3]Janeiro!$E$10</f>
        <v>64.291666666666671</v>
      </c>
      <c r="H7" s="112">
        <f>[3]Janeiro!$E$11</f>
        <v>65.541666666666671</v>
      </c>
      <c r="I7" s="112">
        <f>[3]Janeiro!$E$12</f>
        <v>65.826086956521735</v>
      </c>
      <c r="J7" s="112">
        <f>[3]Janeiro!$E$13</f>
        <v>66.625</v>
      </c>
      <c r="K7" s="112">
        <f>[3]Janeiro!$E$14</f>
        <v>70.958333333333329</v>
      </c>
      <c r="L7" s="112">
        <f>[3]Janeiro!$E$15</f>
        <v>83.583333333333329</v>
      </c>
      <c r="M7" s="112">
        <f>[3]Janeiro!$E$16</f>
        <v>87.166666666666671</v>
      </c>
      <c r="N7" s="112">
        <f>[3]Janeiro!$E$17</f>
        <v>85.833333333333329</v>
      </c>
      <c r="O7" s="112">
        <f>[3]Janeiro!$E$18</f>
        <v>87.125</v>
      </c>
      <c r="P7" s="112">
        <f>[3]Janeiro!$E$19</f>
        <v>91.625</v>
      </c>
      <c r="Q7" s="112">
        <f>[3]Janeiro!$E$20</f>
        <v>81.916666666666671</v>
      </c>
      <c r="R7" s="112">
        <f>[3]Janeiro!$E$21</f>
        <v>76.833333333333329</v>
      </c>
      <c r="S7" s="112">
        <f>[3]Janeiro!$E$22</f>
        <v>73.375</v>
      </c>
      <c r="T7" s="112">
        <f>[3]Janeiro!$E$23</f>
        <v>74.333333333333329</v>
      </c>
      <c r="U7" s="112">
        <f>[3]Janeiro!$E$24</f>
        <v>86.75</v>
      </c>
      <c r="V7" s="112">
        <f>[3]Janeiro!$E$25</f>
        <v>89.041666666666671</v>
      </c>
      <c r="W7" s="112">
        <f>[3]Janeiro!$E$26</f>
        <v>95.666666666666671</v>
      </c>
      <c r="X7" s="112">
        <f>[3]Janeiro!$E$27</f>
        <v>96.166666666666671</v>
      </c>
      <c r="Y7" s="112">
        <f>[3]Janeiro!$E$28</f>
        <v>82.291666666666671</v>
      </c>
      <c r="Z7" s="112">
        <f>[3]Janeiro!$E$29</f>
        <v>73.375</v>
      </c>
      <c r="AA7" s="112">
        <f>[3]Janeiro!$E$30</f>
        <v>70.391304347826093</v>
      </c>
      <c r="AB7" s="112">
        <f>[3]Janeiro!$E$31</f>
        <v>64.583333333333329</v>
      </c>
      <c r="AC7" s="112">
        <f>[3]Janeiro!$E$32</f>
        <v>60.083333333333336</v>
      </c>
      <c r="AD7" s="112">
        <f>[3]Janeiro!$E$33</f>
        <v>62.25</v>
      </c>
      <c r="AE7" s="112">
        <f>[3]Janeiro!$E$34</f>
        <v>53.666666666666664</v>
      </c>
      <c r="AF7" s="112">
        <f>[3]Janeiro!$E$35</f>
        <v>65.625</v>
      </c>
      <c r="AG7" s="118">
        <f t="shared" si="1"/>
        <v>76.322872837774682</v>
      </c>
    </row>
    <row r="8" spans="1:37" x14ac:dyDescent="0.2">
      <c r="A8" s="48" t="s">
        <v>1</v>
      </c>
      <c r="B8" s="112">
        <f>[4]Janeiro!$E$5</f>
        <v>81.708333333333329</v>
      </c>
      <c r="C8" s="112">
        <f>[4]Janeiro!$E$6</f>
        <v>78.75</v>
      </c>
      <c r="D8" s="112">
        <f>[4]Janeiro!$E$7</f>
        <v>85.083333333333329</v>
      </c>
      <c r="E8" s="112">
        <f>[4]Janeiro!$E$8</f>
        <v>73.541666666666671</v>
      </c>
      <c r="F8" s="112">
        <f>[4]Janeiro!$E$9</f>
        <v>67.666666666666671</v>
      </c>
      <c r="G8" s="112">
        <f>[4]Janeiro!$E$10</f>
        <v>66.333333333333329</v>
      </c>
      <c r="H8" s="112">
        <f>[4]Janeiro!$E$11</f>
        <v>64.75</v>
      </c>
      <c r="I8" s="112">
        <f>[4]Janeiro!$E$12</f>
        <v>61.416666666666664</v>
      </c>
      <c r="J8" s="112">
        <f>[4]Janeiro!$E$13</f>
        <v>65.958333333333329</v>
      </c>
      <c r="K8" s="112">
        <f>[4]Janeiro!$E$14</f>
        <v>57.25</v>
      </c>
      <c r="L8" s="112">
        <f>[4]Janeiro!$E$15</f>
        <v>65.916666666666671</v>
      </c>
      <c r="M8" s="112">
        <f>[4]Janeiro!$E$16</f>
        <v>75.875</v>
      </c>
      <c r="N8" s="112">
        <f>[4]Janeiro!$E$17</f>
        <v>73.916666666666671</v>
      </c>
      <c r="O8" s="112">
        <f>[4]Janeiro!$E$18</f>
        <v>75.041666666666671</v>
      </c>
      <c r="P8" s="112">
        <f>[4]Janeiro!$E$19</f>
        <v>70.375</v>
      </c>
      <c r="Q8" s="112">
        <f>[4]Janeiro!$E$20</f>
        <v>65.708333333333329</v>
      </c>
      <c r="R8" s="112">
        <f>[4]Janeiro!$E$21</f>
        <v>69.833333333333329</v>
      </c>
      <c r="S8" s="112">
        <f>[4]Janeiro!$E$22</f>
        <v>65.333333333333329</v>
      </c>
      <c r="T8" s="112">
        <f>[4]Janeiro!$E$23</f>
        <v>62.958333333333336</v>
      </c>
      <c r="U8" s="112">
        <f>[4]Janeiro!$E$24</f>
        <v>62.958333333333336</v>
      </c>
      <c r="V8" s="112">
        <f>[4]Janeiro!$E$25</f>
        <v>77.625</v>
      </c>
      <c r="W8" s="112">
        <f>[4]Janeiro!$E$26</f>
        <v>86.583333333333329</v>
      </c>
      <c r="X8" s="112">
        <f>[4]Janeiro!$E$27</f>
        <v>84</v>
      </c>
      <c r="Y8" s="112">
        <f>[4]Janeiro!$E$28</f>
        <v>72.125</v>
      </c>
      <c r="Z8" s="112">
        <f>[4]Janeiro!$E$29</f>
        <v>58.333333333333336</v>
      </c>
      <c r="AA8" s="112">
        <f>[4]Janeiro!$E$30</f>
        <v>53.583333333333336</v>
      </c>
      <c r="AB8" s="112">
        <f>[4]Janeiro!$E$31</f>
        <v>50.708333333333336</v>
      </c>
      <c r="AC8" s="112">
        <f>[4]Janeiro!$E$32</f>
        <v>55.791666666666664</v>
      </c>
      <c r="AD8" s="112">
        <f>[4]Janeiro!$E$33</f>
        <v>58.708333333333336</v>
      </c>
      <c r="AE8" s="112">
        <f>[4]Janeiro!$E$34</f>
        <v>58.5</v>
      </c>
      <c r="AF8" s="112">
        <f>[4]Janeiro!$E$35</f>
        <v>66.416666666666671</v>
      </c>
      <c r="AG8" s="118">
        <f t="shared" si="1"/>
        <v>68.153225806451587</v>
      </c>
    </row>
    <row r="9" spans="1:37" x14ac:dyDescent="0.2">
      <c r="A9" s="48" t="s">
        <v>146</v>
      </c>
      <c r="B9" s="112">
        <f>[5]Janeiro!$E$5</f>
        <v>73.958333333333329</v>
      </c>
      <c r="C9" s="112">
        <f>[5]Janeiro!$E$6</f>
        <v>84.375</v>
      </c>
      <c r="D9" s="112">
        <f>[5]Janeiro!$E$7</f>
        <v>79.869565217391298</v>
      </c>
      <c r="E9" s="112">
        <f>[5]Janeiro!$E$8</f>
        <v>72.125</v>
      </c>
      <c r="F9" s="112">
        <f>[5]Janeiro!$E$9</f>
        <v>59.25</v>
      </c>
      <c r="G9" s="112">
        <f>[5]Janeiro!$E$10</f>
        <v>52.875</v>
      </c>
      <c r="H9" s="112">
        <f>[5]Janeiro!$E$11</f>
        <v>53.541666666666664</v>
      </c>
      <c r="I9" s="112">
        <f>[5]Janeiro!$E$12</f>
        <v>61.958333333333336</v>
      </c>
      <c r="J9" s="112">
        <f>[5]Janeiro!$E$13</f>
        <v>61.208333333333336</v>
      </c>
      <c r="K9" s="112">
        <f>[5]Janeiro!$E$14</f>
        <v>65</v>
      </c>
      <c r="L9" s="112">
        <f>[5]Janeiro!$E$15</f>
        <v>78.458333333333329</v>
      </c>
      <c r="M9" s="112">
        <f>[5]Janeiro!$E$16</f>
        <v>79.75</v>
      </c>
      <c r="N9" s="112">
        <f>[5]Janeiro!$E$17</f>
        <v>81.333333333333329</v>
      </c>
      <c r="O9" s="112">
        <f>[5]Janeiro!$E$18</f>
        <v>75.125</v>
      </c>
      <c r="P9" s="112">
        <f>[5]Janeiro!$E$19</f>
        <v>68.041666666666671</v>
      </c>
      <c r="Q9" s="112">
        <f>[5]Janeiro!$E$20</f>
        <v>73.5</v>
      </c>
      <c r="R9" s="112">
        <f>[5]Janeiro!$E$21</f>
        <v>63.625</v>
      </c>
      <c r="S9" s="112">
        <f>[5]Janeiro!$E$22</f>
        <v>61.041666666666664</v>
      </c>
      <c r="T9" s="112">
        <f>[5]Janeiro!$E$23</f>
        <v>58.958333333333336</v>
      </c>
      <c r="U9" s="112">
        <f>[5]Janeiro!$E$24</f>
        <v>83.791666666666671</v>
      </c>
      <c r="V9" s="112">
        <f>[5]Janeiro!$E$25</f>
        <v>83.916666666666671</v>
      </c>
      <c r="W9" s="112">
        <f>[5]Janeiro!$E$26</f>
        <v>87.75</v>
      </c>
      <c r="X9" s="112">
        <f>[5]Janeiro!$E$27</f>
        <v>86.333333333333329</v>
      </c>
      <c r="Y9" s="112">
        <f>[5]Janeiro!$E$28</f>
        <v>79.791666666666671</v>
      </c>
      <c r="Z9" s="112">
        <f>[5]Janeiro!$E$29</f>
        <v>68.25</v>
      </c>
      <c r="AA9" s="112">
        <f>[5]Janeiro!$E$30</f>
        <v>67.75</v>
      </c>
      <c r="AB9" s="112">
        <f>[5]Janeiro!$E$31</f>
        <v>60.913043478260867</v>
      </c>
      <c r="AC9" s="112">
        <f>[5]Janeiro!$E$32</f>
        <v>54.217391304347828</v>
      </c>
      <c r="AD9" s="112">
        <f>[5]Janeiro!$E$33</f>
        <v>46.166666666666664</v>
      </c>
      <c r="AE9" s="112">
        <f>[5]Janeiro!$E$34</f>
        <v>49.291666666666664</v>
      </c>
      <c r="AF9" s="112">
        <f>[5]Janeiro!$E$35</f>
        <v>60.541666666666664</v>
      </c>
      <c r="AG9" s="118">
        <f t="shared" si="1"/>
        <v>68.797043010752688</v>
      </c>
      <c r="AK9" t="s">
        <v>35</v>
      </c>
    </row>
    <row r="10" spans="1:37" x14ac:dyDescent="0.2">
      <c r="A10" s="48" t="s">
        <v>91</v>
      </c>
      <c r="B10" s="112">
        <f>[6]Janeiro!$E$5</f>
        <v>88.958333333333329</v>
      </c>
      <c r="C10" s="112">
        <f>[6]Janeiro!$E$6</f>
        <v>89.826086956521735</v>
      </c>
      <c r="D10" s="112">
        <f>[6]Janeiro!$E$7</f>
        <v>88.75</v>
      </c>
      <c r="E10" s="112">
        <f>[6]Janeiro!$E$8</f>
        <v>84.208333333333329</v>
      </c>
      <c r="F10" s="112">
        <f>[6]Janeiro!$E$9</f>
        <v>76.791666666666671</v>
      </c>
      <c r="G10" s="112">
        <f>[6]Janeiro!$E$10</f>
        <v>73.166666666666671</v>
      </c>
      <c r="H10" s="112">
        <f>[6]Janeiro!$E$11</f>
        <v>74.208333333333329</v>
      </c>
      <c r="I10" s="112">
        <f>[6]Janeiro!$E$12</f>
        <v>72.25</v>
      </c>
      <c r="J10" s="112">
        <f>[6]Janeiro!$E$13</f>
        <v>72.708333333333329</v>
      </c>
      <c r="K10" s="112">
        <f>[6]Janeiro!$E$14</f>
        <v>79.791666666666671</v>
      </c>
      <c r="L10" s="112">
        <f>[6]Janeiro!$E$15</f>
        <v>82.125</v>
      </c>
      <c r="M10" s="112">
        <f>[6]Janeiro!$E$16</f>
        <v>94.916666666666671</v>
      </c>
      <c r="N10" s="112">
        <f>[6]Janeiro!$E$17</f>
        <v>90.833333333333329</v>
      </c>
      <c r="O10" s="112">
        <f>[6]Janeiro!$E$18</f>
        <v>82.625</v>
      </c>
      <c r="P10" s="112">
        <f>[6]Janeiro!$E$19</f>
        <v>90.083333333333329</v>
      </c>
      <c r="Q10" s="112">
        <f>[6]Janeiro!$E$20</f>
        <v>82.75</v>
      </c>
      <c r="R10" s="112">
        <f>[6]Janeiro!$E$21</f>
        <v>81.291666666666671</v>
      </c>
      <c r="S10" s="112">
        <f>[6]Janeiro!$E$22</f>
        <v>77.75</v>
      </c>
      <c r="T10" s="112">
        <f>[6]Janeiro!$E$23</f>
        <v>78.083333333333329</v>
      </c>
      <c r="U10" s="112">
        <f>[6]Janeiro!$E$24</f>
        <v>79.083333333333329</v>
      </c>
      <c r="V10" s="112">
        <f>[6]Janeiro!$E$25</f>
        <v>88.916666666666671</v>
      </c>
      <c r="W10" s="112">
        <f>[6]Janeiro!$E$26</f>
        <v>93.708333333333329</v>
      </c>
      <c r="X10" s="112">
        <f>[6]Janeiro!$E$27</f>
        <v>89.291666666666671</v>
      </c>
      <c r="Y10" s="112">
        <f>[6]Janeiro!$E$28</f>
        <v>83.208333333333329</v>
      </c>
      <c r="Z10" s="112">
        <f>[6]Janeiro!$E$29</f>
        <v>79.375</v>
      </c>
      <c r="AA10" s="112">
        <f>[6]Janeiro!$E$30</f>
        <v>75.208333333333329</v>
      </c>
      <c r="AB10" s="112">
        <f>[6]Janeiro!$E$31</f>
        <v>72.166666666666671</v>
      </c>
      <c r="AC10" s="112">
        <f>[6]Janeiro!$E$32</f>
        <v>68.416666666666671</v>
      </c>
      <c r="AD10" s="112">
        <f>[6]Janeiro!$E$33</f>
        <v>57.583333333333336</v>
      </c>
      <c r="AE10" s="112">
        <f>[6]Janeiro!$E$34</f>
        <v>77.5</v>
      </c>
      <c r="AF10" s="112">
        <f>[6]Janeiro!$E$35</f>
        <v>75.125</v>
      </c>
      <c r="AG10" s="118">
        <f t="shared" si="1"/>
        <v>80.667776998597475</v>
      </c>
    </row>
    <row r="11" spans="1:37" x14ac:dyDescent="0.2">
      <c r="A11" s="48" t="s">
        <v>49</v>
      </c>
      <c r="B11" s="112">
        <f>[7]Janeiro!$E$5</f>
        <v>61.833333333333336</v>
      </c>
      <c r="C11" s="112">
        <f>[7]Janeiro!$E$6</f>
        <v>62.611111111111114</v>
      </c>
      <c r="D11" s="112">
        <f>[7]Janeiro!$E$7</f>
        <v>54.769230769230766</v>
      </c>
      <c r="E11" s="112">
        <f>[7]Janeiro!$E$8</f>
        <v>63.083333333333336</v>
      </c>
      <c r="F11" s="112">
        <f>[7]Janeiro!$E$9</f>
        <v>66.458333333333329</v>
      </c>
      <c r="G11" s="112">
        <f>[7]Janeiro!$E$10</f>
        <v>61.375</v>
      </c>
      <c r="H11" s="112">
        <f>[7]Janeiro!$E$11</f>
        <v>53.75</v>
      </c>
      <c r="I11" s="112">
        <f>[7]Janeiro!$E$12</f>
        <v>57.739130434782609</v>
      </c>
      <c r="J11" s="112">
        <f>[7]Janeiro!$E$13</f>
        <v>58.25</v>
      </c>
      <c r="K11" s="112">
        <f>[7]Janeiro!$E$14</f>
        <v>60.5</v>
      </c>
      <c r="L11" s="112">
        <f>[7]Janeiro!$E$15</f>
        <v>70.708333333333329</v>
      </c>
      <c r="M11" s="112">
        <f>[7]Janeiro!$E$16</f>
        <v>76.833333333333329</v>
      </c>
      <c r="N11" s="112">
        <f>[7]Janeiro!$E$17</f>
        <v>68.181818181818187</v>
      </c>
      <c r="O11" s="112">
        <f>[7]Janeiro!$E$18</f>
        <v>73.333333333333329</v>
      </c>
      <c r="P11" s="112">
        <f>[7]Janeiro!$E$19</f>
        <v>67</v>
      </c>
      <c r="Q11" s="112">
        <f>[7]Janeiro!$E$20</f>
        <v>68</v>
      </c>
      <c r="R11" s="112">
        <f>[7]Janeiro!$E$21</f>
        <v>63.958333333333336</v>
      </c>
      <c r="S11" s="112">
        <f>[7]Janeiro!$E$22</f>
        <v>59.25</v>
      </c>
      <c r="T11" s="112">
        <f>[7]Janeiro!$E$23</f>
        <v>66.400000000000006</v>
      </c>
      <c r="U11" s="112">
        <f>[7]Janeiro!$E$24</f>
        <v>92</v>
      </c>
      <c r="V11" s="112">
        <f>[7]Janeiro!$E$25</f>
        <v>69.5</v>
      </c>
      <c r="W11" s="112">
        <f>[7]Janeiro!$E$26</f>
        <v>79.75</v>
      </c>
      <c r="X11" s="112">
        <f>[7]Janeiro!$E$27</f>
        <v>80.75</v>
      </c>
      <c r="Y11" s="112">
        <f>[7]Janeiro!$E$28</f>
        <v>69.166666666666671</v>
      </c>
      <c r="Z11" s="112">
        <f>[7]Janeiro!$E$29</f>
        <v>64.650000000000006</v>
      </c>
      <c r="AA11" s="112">
        <f>[7]Janeiro!$E$30</f>
        <v>63.208333333333336</v>
      </c>
      <c r="AB11" s="112">
        <f>[7]Janeiro!$E$31</f>
        <v>62.666666666666664</v>
      </c>
      <c r="AC11" s="112">
        <f>[7]Janeiro!$E$32</f>
        <v>58.375</v>
      </c>
      <c r="AD11" s="112">
        <f>[7]Janeiro!$E$33</f>
        <v>57.833333333333336</v>
      </c>
      <c r="AE11" s="112">
        <f>[7]Janeiro!$E$34</f>
        <v>52.208333333333336</v>
      </c>
      <c r="AF11" s="112">
        <f>[7]Janeiro!$E$35</f>
        <v>59.208333333333336</v>
      </c>
      <c r="AG11" s="118">
        <f t="shared" si="1"/>
        <v>65.269396467643318</v>
      </c>
    </row>
    <row r="12" spans="1:37" x14ac:dyDescent="0.2">
      <c r="A12" s="48" t="s">
        <v>94</v>
      </c>
      <c r="B12" s="112">
        <f>[8]Janeiro!$E$5</f>
        <v>88.375</v>
      </c>
      <c r="C12" s="112">
        <f>[8]Janeiro!$E$6</f>
        <v>87.083333333333329</v>
      </c>
      <c r="D12" s="112">
        <f>[8]Janeiro!$E$7</f>
        <v>82.708333333333329</v>
      </c>
      <c r="E12" s="112">
        <f>[8]Janeiro!$E$8</f>
        <v>81.166666666666671</v>
      </c>
      <c r="F12" s="112">
        <f>[8]Janeiro!$E$9</f>
        <v>70.416666666666671</v>
      </c>
      <c r="G12" s="112">
        <f>[8]Janeiro!$E$10</f>
        <v>62.666666666666664</v>
      </c>
      <c r="H12" s="112">
        <f>[8]Janeiro!$E$11</f>
        <v>66.75</v>
      </c>
      <c r="I12" s="112">
        <f>[8]Janeiro!$E$12</f>
        <v>61.125</v>
      </c>
      <c r="J12" s="112">
        <f>[8]Janeiro!$E$13</f>
        <v>62.666666666666664</v>
      </c>
      <c r="K12" s="112">
        <f>[8]Janeiro!$E$14</f>
        <v>64.333333333333329</v>
      </c>
      <c r="L12" s="112">
        <f>[8]Janeiro!$E$15</f>
        <v>77.333333333333329</v>
      </c>
      <c r="M12" s="112">
        <f>[8]Janeiro!$E$16</f>
        <v>81.625</v>
      </c>
      <c r="N12" s="112">
        <f>[8]Janeiro!$E$17</f>
        <v>79.958333333333329</v>
      </c>
      <c r="O12" s="112">
        <f>[8]Janeiro!$E$18</f>
        <v>79.708333333333329</v>
      </c>
      <c r="P12" s="112">
        <f>[8]Janeiro!$E$19</f>
        <v>75.260869565217391</v>
      </c>
      <c r="Q12" s="112">
        <f>[8]Janeiro!$E$20</f>
        <v>69.25</v>
      </c>
      <c r="R12" s="112">
        <f>[8]Janeiro!$E$21</f>
        <v>67.791666666666671</v>
      </c>
      <c r="S12" s="112">
        <f>[8]Janeiro!$E$22</f>
        <v>66.458333333333329</v>
      </c>
      <c r="T12" s="112">
        <f>[8]Janeiro!$E$23</f>
        <v>55.791666666666664</v>
      </c>
      <c r="U12" s="112">
        <f>[8]Janeiro!$E$24</f>
        <v>67.541666666666671</v>
      </c>
      <c r="V12" s="112">
        <f>[8]Janeiro!$E$25</f>
        <v>81.875</v>
      </c>
      <c r="W12" s="112">
        <f>[8]Janeiro!$E$26</f>
        <v>96.75</v>
      </c>
      <c r="X12" s="112">
        <f>[8]Janeiro!$E$27</f>
        <v>83.458333333333329</v>
      </c>
      <c r="Y12" s="112">
        <f>[8]Janeiro!$E$28</f>
        <v>72.333333333333329</v>
      </c>
      <c r="Z12" s="112">
        <f>[8]Janeiro!$E$29</f>
        <v>64.791666666666671</v>
      </c>
      <c r="AA12" s="112">
        <f>[8]Janeiro!$E$30</f>
        <v>62</v>
      </c>
      <c r="AB12" s="112">
        <f>[8]Janeiro!$E$31</f>
        <v>61</v>
      </c>
      <c r="AC12" s="112">
        <f>[8]Janeiro!$E$32</f>
        <v>55.708333333333336</v>
      </c>
      <c r="AD12" s="112">
        <f>[8]Janeiro!$E$33</f>
        <v>52.875</v>
      </c>
      <c r="AE12" s="112">
        <f>[8]Janeiro!$E$34</f>
        <v>62.125</v>
      </c>
      <c r="AF12" s="112">
        <f>[8]Janeiro!$E$35</f>
        <v>69.166666666666671</v>
      </c>
      <c r="AG12" s="118">
        <f t="shared" si="1"/>
        <v>71.293361383824205</v>
      </c>
    </row>
    <row r="13" spans="1:37" x14ac:dyDescent="0.2">
      <c r="A13" s="48" t="s">
        <v>101</v>
      </c>
      <c r="B13" s="112">
        <f>[9]Janeiro!$E$5</f>
        <v>76.541666666666671</v>
      </c>
      <c r="C13" s="112">
        <f>[9]Janeiro!$E$6</f>
        <v>84.583333333333329</v>
      </c>
      <c r="D13" s="112">
        <f>[9]Janeiro!$E$7</f>
        <v>78.75</v>
      </c>
      <c r="E13" s="112">
        <f>[9]Janeiro!$E$8</f>
        <v>75.173913043478265</v>
      </c>
      <c r="F13" s="112">
        <f>[9]Janeiro!$E$9</f>
        <v>67.791666666666671</v>
      </c>
      <c r="G13" s="112">
        <f>[9]Janeiro!$E$10</f>
        <v>61.291666666666664</v>
      </c>
      <c r="H13" s="112">
        <f>[9]Janeiro!$E$11</f>
        <v>53.583333333333336</v>
      </c>
      <c r="I13" s="112">
        <f>[9]Janeiro!$E$12</f>
        <v>58.708333333333336</v>
      </c>
      <c r="J13" s="112">
        <f>[9]Janeiro!$E$13</f>
        <v>56.5</v>
      </c>
      <c r="K13" s="112">
        <f>[9]Janeiro!$E$14</f>
        <v>68.833333333333329</v>
      </c>
      <c r="L13" s="112">
        <f>[9]Janeiro!$E$15</f>
        <v>74.5</v>
      </c>
      <c r="M13" s="112">
        <f>[9]Janeiro!$E$16</f>
        <v>84.565217391304344</v>
      </c>
      <c r="N13" s="112">
        <f>[9]Janeiro!$E$17</f>
        <v>80.625</v>
      </c>
      <c r="O13" s="112">
        <f>[9]Janeiro!$E$18</f>
        <v>74.041666666666671</v>
      </c>
      <c r="P13" s="112">
        <f>[9]Janeiro!$E$19</f>
        <v>85.958333333333329</v>
      </c>
      <c r="Q13" s="112">
        <f>[9]Janeiro!$E$20</f>
        <v>80</v>
      </c>
      <c r="R13" s="112">
        <f>[9]Janeiro!$E$21</f>
        <v>74.291666666666671</v>
      </c>
      <c r="S13" s="112">
        <f>[9]Janeiro!$E$22</f>
        <v>66.833333333333329</v>
      </c>
      <c r="T13" s="112">
        <f>[9]Janeiro!$E$23</f>
        <v>66.25</v>
      </c>
      <c r="U13" s="112">
        <f>[9]Janeiro!$E$24</f>
        <v>87.916666666666671</v>
      </c>
      <c r="V13" s="112">
        <f>[9]Janeiro!$E$25</f>
        <v>88.5</v>
      </c>
      <c r="W13" s="112">
        <f>[9]Janeiro!$E$26</f>
        <v>95.130434782608702</v>
      </c>
      <c r="X13" s="112">
        <f>[9]Janeiro!$E$27</f>
        <v>92.782608695652172</v>
      </c>
      <c r="Y13" s="112">
        <f>[9]Janeiro!$E$28</f>
        <v>81.458333333333329</v>
      </c>
      <c r="Z13" s="112">
        <f>[9]Janeiro!$E$29</f>
        <v>73.347826086956516</v>
      </c>
      <c r="AA13" s="112">
        <f>[9]Janeiro!$E$30</f>
        <v>69</v>
      </c>
      <c r="AB13" s="112">
        <f>[9]Janeiro!$E$31</f>
        <v>64.416666666666671</v>
      </c>
      <c r="AC13" s="112">
        <f>[9]Janeiro!$E$32</f>
        <v>59.791666666666664</v>
      </c>
      <c r="AD13" s="112">
        <f>[9]Janeiro!$E$33</f>
        <v>56.5</v>
      </c>
      <c r="AE13" s="112">
        <f>[9]Janeiro!$E$34</f>
        <v>49.958333333333336</v>
      </c>
      <c r="AF13" s="112">
        <f>[9]Janeiro!$E$35</f>
        <v>69</v>
      </c>
      <c r="AG13" s="118">
        <f t="shared" si="1"/>
        <v>72.794354838709694</v>
      </c>
      <c r="AK13" t="s">
        <v>35</v>
      </c>
    </row>
    <row r="14" spans="1:37" x14ac:dyDescent="0.2">
      <c r="A14" s="48" t="s">
        <v>147</v>
      </c>
      <c r="B14" s="112">
        <f>[10]Janeiro!$E$5</f>
        <v>82.111111111111114</v>
      </c>
      <c r="C14" s="112">
        <f>[10]Janeiro!$E$6</f>
        <v>81.545454545454547</v>
      </c>
      <c r="D14" s="112">
        <f>[10]Janeiro!$E$7</f>
        <v>74.833333333333329</v>
      </c>
      <c r="E14" s="112">
        <f>[10]Janeiro!$E$8</f>
        <v>84.6</v>
      </c>
      <c r="F14" s="112">
        <f>[10]Janeiro!$E$9</f>
        <v>78.615384615384613</v>
      </c>
      <c r="G14" s="112">
        <f>[10]Janeiro!$E$10</f>
        <v>67</v>
      </c>
      <c r="H14" s="112">
        <f>[10]Janeiro!$E$11</f>
        <v>68</v>
      </c>
      <c r="I14" s="112">
        <f>[10]Janeiro!$E$12</f>
        <v>73.55</v>
      </c>
      <c r="J14" s="112">
        <f>[10]Janeiro!$E$13</f>
        <v>78.529411764705884</v>
      </c>
      <c r="K14" s="112">
        <f>[10]Janeiro!$E$14</f>
        <v>79.058823529411768</v>
      </c>
      <c r="L14" s="112">
        <f>[10]Janeiro!$E$15</f>
        <v>84</v>
      </c>
      <c r="M14" s="112">
        <f>[10]Janeiro!$E$16</f>
        <v>87</v>
      </c>
      <c r="N14" s="112">
        <f>[10]Janeiro!$E$17</f>
        <v>79.285714285714292</v>
      </c>
      <c r="O14" s="112">
        <f>[10]Janeiro!$E$18</f>
        <v>69.818181818181813</v>
      </c>
      <c r="P14" s="112">
        <f>[10]Janeiro!$E$19</f>
        <v>82.142857142857139</v>
      </c>
      <c r="Q14" s="112">
        <f>[10]Janeiro!$E$20</f>
        <v>73.099999999999994</v>
      </c>
      <c r="R14" s="112">
        <f>[10]Janeiro!$E$21</f>
        <v>84.333333333333329</v>
      </c>
      <c r="S14" s="112">
        <f>[10]Janeiro!$E$22</f>
        <v>64.230769230769226</v>
      </c>
      <c r="T14" s="112">
        <f>[10]Janeiro!$E$23</f>
        <v>70.642857142857139</v>
      </c>
      <c r="U14" s="112">
        <f>[10]Janeiro!$E$24</f>
        <v>82.066666666666663</v>
      </c>
      <c r="V14" s="112">
        <f>[10]Janeiro!$E$25</f>
        <v>83.888888888888886</v>
      </c>
      <c r="W14" s="112">
        <f>[10]Janeiro!$E$26</f>
        <v>94.5</v>
      </c>
      <c r="X14" s="112">
        <f>[10]Janeiro!$E$27</f>
        <v>75.272727272727266</v>
      </c>
      <c r="Y14" s="112">
        <f>[10]Janeiro!$E$28</f>
        <v>72.07692307692308</v>
      </c>
      <c r="Z14" s="112">
        <f>[10]Janeiro!$E$29</f>
        <v>64.928571428571431</v>
      </c>
      <c r="AA14" s="112">
        <f>[10]Janeiro!$E$30</f>
        <v>62.4</v>
      </c>
      <c r="AB14" s="112" t="s">
        <v>197</v>
      </c>
      <c r="AC14" s="112" t="s">
        <v>197</v>
      </c>
      <c r="AD14" s="112" t="s">
        <v>197</v>
      </c>
      <c r="AE14" s="112" t="s">
        <v>197</v>
      </c>
      <c r="AF14" s="112" t="s">
        <v>197</v>
      </c>
      <c r="AG14" s="118">
        <f t="shared" si="1"/>
        <v>76.828115737957361</v>
      </c>
      <c r="AI14" s="128"/>
    </row>
    <row r="15" spans="1:37" x14ac:dyDescent="0.2">
      <c r="A15" s="48" t="s">
        <v>2</v>
      </c>
      <c r="B15" s="112">
        <f>[11]Janeiro!$E$5</f>
        <v>81.333333333333329</v>
      </c>
      <c r="C15" s="112">
        <f>[11]Janeiro!$E$6</f>
        <v>82.625</v>
      </c>
      <c r="D15" s="112">
        <f>[11]Janeiro!$E$7</f>
        <v>78.958333333333329</v>
      </c>
      <c r="E15" s="112">
        <f>[11]Janeiro!$E$8</f>
        <v>79.791666666666671</v>
      </c>
      <c r="F15" s="112">
        <f>[11]Janeiro!$E$9</f>
        <v>70.125</v>
      </c>
      <c r="G15" s="112">
        <f>[11]Janeiro!$E$10</f>
        <v>65.291666666666671</v>
      </c>
      <c r="H15" s="112">
        <f>[11]Janeiro!$E$11</f>
        <v>63.041666666666664</v>
      </c>
      <c r="I15" s="112">
        <f>[11]Janeiro!$E$12</f>
        <v>59.166666666666664</v>
      </c>
      <c r="J15" s="112">
        <f>[11]Janeiro!$E$13</f>
        <v>62.791666666666664</v>
      </c>
      <c r="K15" s="112">
        <f>[11]Janeiro!$E$14</f>
        <v>67.875</v>
      </c>
      <c r="L15" s="112">
        <f>[11]Janeiro!$E$15</f>
        <v>71.666666666666671</v>
      </c>
      <c r="M15" s="112">
        <f>[11]Janeiro!$E$16</f>
        <v>84.541666666666671</v>
      </c>
      <c r="N15" s="112">
        <f>[11]Janeiro!$E$17</f>
        <v>82.5</v>
      </c>
      <c r="O15" s="112">
        <f>[11]Janeiro!$E$18</f>
        <v>74.791666666666671</v>
      </c>
      <c r="P15" s="112">
        <f>[11]Janeiro!$E$19</f>
        <v>76.833333333333329</v>
      </c>
      <c r="Q15" s="112">
        <f>[11]Janeiro!$E$20</f>
        <v>69.041666666666671</v>
      </c>
      <c r="R15" s="112">
        <f>[11]Janeiro!$E$21</f>
        <v>68.625</v>
      </c>
      <c r="S15" s="112">
        <f>[11]Janeiro!$E$22</f>
        <v>66.25</v>
      </c>
      <c r="T15" s="112">
        <f>[11]Janeiro!$E$23</f>
        <v>61.541666666666664</v>
      </c>
      <c r="U15" s="112">
        <f>[11]Janeiro!$E$24</f>
        <v>63.833333333333336</v>
      </c>
      <c r="V15" s="112">
        <f>[11]Janeiro!$E$25</f>
        <v>74.416666666666671</v>
      </c>
      <c r="W15" s="112">
        <f>[11]Janeiro!$E$26</f>
        <v>81.083333333333329</v>
      </c>
      <c r="X15" s="112">
        <f>[11]Janeiro!$E$27</f>
        <v>86.791666666666671</v>
      </c>
      <c r="Y15" s="112">
        <f>[11]Janeiro!$E$28</f>
        <v>74</v>
      </c>
      <c r="Z15" s="112">
        <f>[11]Janeiro!$E$29</f>
        <v>61.958333333333336</v>
      </c>
      <c r="AA15" s="112">
        <f>[11]Janeiro!$E$30</f>
        <v>55.833333333333336</v>
      </c>
      <c r="AB15" s="112">
        <f>[11]Janeiro!$E$31</f>
        <v>51.666666666666664</v>
      </c>
      <c r="AC15" s="112">
        <f>[11]Janeiro!$E$32</f>
        <v>50.708333333333336</v>
      </c>
      <c r="AD15" s="112">
        <f>[11]Janeiro!$E$33</f>
        <v>49.916666666666664</v>
      </c>
      <c r="AE15" s="112">
        <f>[11]Janeiro!$E$34</f>
        <v>61.5</v>
      </c>
      <c r="AF15" s="112">
        <f>[11]Janeiro!$E$35</f>
        <v>69.958333333333329</v>
      </c>
      <c r="AG15" s="118">
        <f t="shared" si="1"/>
        <v>69.305107526881727</v>
      </c>
      <c r="AI15" s="12" t="s">
        <v>35</v>
      </c>
    </row>
    <row r="16" spans="1:37" x14ac:dyDescent="0.2">
      <c r="A16" s="48" t="s">
        <v>3</v>
      </c>
      <c r="B16" s="112">
        <f>[12]Janeiro!$E$5</f>
        <v>82.958333333333329</v>
      </c>
      <c r="C16" s="112">
        <f>[12]Janeiro!$E$6</f>
        <v>72.416666666666671</v>
      </c>
      <c r="D16" s="112">
        <f>[12]Janeiro!$E$7</f>
        <v>75.166666666666671</v>
      </c>
      <c r="E16" s="112">
        <f>[12]Janeiro!$E$8</f>
        <v>72.916666666666671</v>
      </c>
      <c r="F16" s="112">
        <f>[12]Janeiro!$E$9</f>
        <v>74.791666666666671</v>
      </c>
      <c r="G16" s="112">
        <f>[12]Janeiro!$E$10</f>
        <v>67.375</v>
      </c>
      <c r="H16" s="112">
        <f>[12]Janeiro!$E$11</f>
        <v>64.375</v>
      </c>
      <c r="I16" s="112">
        <f>[12]Janeiro!$E$12</f>
        <v>65.083333333333329</v>
      </c>
      <c r="J16" s="112">
        <f>[12]Janeiro!$E$13</f>
        <v>65.833333333333329</v>
      </c>
      <c r="K16" s="112">
        <f>[12]Janeiro!$E$14</f>
        <v>77.583333333333329</v>
      </c>
      <c r="L16" s="112">
        <f>[12]Janeiro!$E$15</f>
        <v>77.291666666666671</v>
      </c>
      <c r="M16" s="112">
        <f>[12]Janeiro!$E$16</f>
        <v>77.125</v>
      </c>
      <c r="N16" s="112">
        <f>[12]Janeiro!$E$17</f>
        <v>80.428571428571431</v>
      </c>
      <c r="O16" s="112">
        <f>[12]Janeiro!$E$18</f>
        <v>79.375</v>
      </c>
      <c r="P16" s="112">
        <f>[12]Janeiro!$E$19</f>
        <v>73.736842105263165</v>
      </c>
      <c r="Q16" s="112">
        <f>[12]Janeiro!$E$20</f>
        <v>66</v>
      </c>
      <c r="R16" s="112">
        <f>[12]Janeiro!$E$21</f>
        <v>60.833333333333336</v>
      </c>
      <c r="S16" s="112">
        <f>[12]Janeiro!$E$22</f>
        <v>63.4</v>
      </c>
      <c r="T16" s="112">
        <f>[12]Janeiro!$E$23</f>
        <v>75.041666666666671</v>
      </c>
      <c r="U16" s="112">
        <f>[12]Janeiro!$E$24</f>
        <v>68.538461538461533</v>
      </c>
      <c r="V16" s="112">
        <f>[12]Janeiro!$E$25</f>
        <v>60.833333333333336</v>
      </c>
      <c r="W16" s="112">
        <f>[12]Janeiro!$E$26</f>
        <v>68.454545454545453</v>
      </c>
      <c r="X16" s="112">
        <f>[12]Janeiro!$E$27</f>
        <v>63.5</v>
      </c>
      <c r="Y16" s="112">
        <f>[12]Janeiro!$E$28</f>
        <v>67.928571428571431</v>
      </c>
      <c r="Z16" s="112">
        <f>[12]Janeiro!$E$29</f>
        <v>60.9375</v>
      </c>
      <c r="AA16" s="112">
        <f>[12]Janeiro!$E$30</f>
        <v>64.375</v>
      </c>
      <c r="AB16" s="112">
        <f>[12]Janeiro!$E$31</f>
        <v>67.708333333333329</v>
      </c>
      <c r="AC16" s="112">
        <f>[12]Janeiro!$E$32</f>
        <v>61.739130434782609</v>
      </c>
      <c r="AD16" s="112">
        <f>[12]Janeiro!$E$33</f>
        <v>55.875</v>
      </c>
      <c r="AE16" s="112">
        <f>[12]Janeiro!$E$34</f>
        <v>63.75</v>
      </c>
      <c r="AF16" s="112">
        <f>[12]Janeiro!$E$35</f>
        <v>60</v>
      </c>
      <c r="AG16" s="118">
        <f>AVERAGE(B16:AF16)</f>
        <v>68.882966313662209</v>
      </c>
      <c r="AI16" s="12"/>
    </row>
    <row r="17" spans="1:37" x14ac:dyDescent="0.2">
      <c r="A17" s="48" t="s">
        <v>4</v>
      </c>
      <c r="B17" s="112">
        <f>[13]Janeiro!$E$5</f>
        <v>81.38095238095238</v>
      </c>
      <c r="C17" s="112">
        <f>[13]Janeiro!$E$6</f>
        <v>80.875</v>
      </c>
      <c r="D17" s="112">
        <f>[13]Janeiro!$E$7</f>
        <v>76.954545454545453</v>
      </c>
      <c r="E17" s="112">
        <f>[13]Janeiro!$E$8</f>
        <v>77.260869565217391</v>
      </c>
      <c r="F17" s="112">
        <f>[13]Janeiro!$E$9</f>
        <v>76.652173913043484</v>
      </c>
      <c r="G17" s="112">
        <f>[13]Janeiro!$E$10</f>
        <v>73.409090909090907</v>
      </c>
      <c r="H17" s="112">
        <f>[13]Janeiro!$E$11</f>
        <v>68.045454545454547</v>
      </c>
      <c r="I17" s="112">
        <f>[13]Janeiro!$E$12</f>
        <v>72.80952380952381</v>
      </c>
      <c r="J17" s="112">
        <f>[13]Janeiro!$E$13</f>
        <v>67.909090909090907</v>
      </c>
      <c r="K17" s="112">
        <f>[13]Janeiro!$E$14</f>
        <v>77.130434782608702</v>
      </c>
      <c r="L17" s="112">
        <f>[13]Janeiro!$E$15</f>
        <v>80.61904761904762</v>
      </c>
      <c r="M17" s="112">
        <f>[13]Janeiro!$E$16</f>
        <v>78</v>
      </c>
      <c r="N17" s="112">
        <f>[13]Janeiro!$E$17</f>
        <v>84.05</v>
      </c>
      <c r="O17" s="112">
        <f>[13]Janeiro!$E$18</f>
        <v>79.590909090909093</v>
      </c>
      <c r="P17" s="112">
        <f>[13]Janeiro!$E$19</f>
        <v>77.090909090909093</v>
      </c>
      <c r="Q17" s="112">
        <f>[13]Janeiro!$E$20</f>
        <v>75.38095238095238</v>
      </c>
      <c r="R17" s="112">
        <f>[13]Janeiro!$E$21</f>
        <v>72.909090909090907</v>
      </c>
      <c r="S17" s="112">
        <f>[13]Janeiro!$E$22</f>
        <v>72.61904761904762</v>
      </c>
      <c r="T17" s="112">
        <f>[13]Janeiro!$E$23</f>
        <v>68.714285714285708</v>
      </c>
      <c r="U17" s="112">
        <f>[13]Janeiro!$E$24</f>
        <v>74.739130434782609</v>
      </c>
      <c r="V17" s="112">
        <f>[13]Janeiro!$E$25</f>
        <v>78.590909090909093</v>
      </c>
      <c r="W17" s="112">
        <f>[13]Janeiro!$E$26</f>
        <v>81.181818181818187</v>
      </c>
      <c r="X17" s="112">
        <f>[13]Janeiro!$E$27</f>
        <v>81.181818181818187</v>
      </c>
      <c r="Y17" s="112">
        <f>[13]Janeiro!$E$28</f>
        <v>83.36363636363636</v>
      </c>
      <c r="Z17" s="112">
        <f>[13]Janeiro!$E$29</f>
        <v>73.304347826086953</v>
      </c>
      <c r="AA17" s="112">
        <f>[13]Janeiro!$E$30</f>
        <v>68.347826086956516</v>
      </c>
      <c r="AB17" s="112">
        <f>[13]Janeiro!$E$31</f>
        <v>59.521739130434781</v>
      </c>
      <c r="AC17" s="112">
        <f>[13]Janeiro!$E$32</f>
        <v>54</v>
      </c>
      <c r="AD17" s="112">
        <f>[13]Janeiro!$E$33</f>
        <v>49.454545454545453</v>
      </c>
      <c r="AE17" s="112">
        <f>[13]Janeiro!$E$34</f>
        <v>67.409090909090907</v>
      </c>
      <c r="AF17" s="112">
        <f>[13]Janeiro!$E$35</f>
        <v>61.333333333333336</v>
      </c>
      <c r="AG17" s="118">
        <f t="shared" si="1"/>
        <v>73.349341086683296</v>
      </c>
      <c r="AI17" t="s">
        <v>35</v>
      </c>
    </row>
    <row r="18" spans="1:37" x14ac:dyDescent="0.2">
      <c r="A18" s="48" t="s">
        <v>5</v>
      </c>
      <c r="B18" s="112">
        <f>[14]Janeiro!$E$5</f>
        <v>76.181818181818187</v>
      </c>
      <c r="C18" s="112">
        <f>[14]Janeiro!$E$6</f>
        <v>83.25</v>
      </c>
      <c r="D18" s="112">
        <f>[14]Janeiro!$E$7</f>
        <v>73.55</v>
      </c>
      <c r="E18" s="112">
        <f>[14]Janeiro!$E$8</f>
        <v>72.61904761904762</v>
      </c>
      <c r="F18" s="112">
        <f>[14]Janeiro!$E$9</f>
        <v>70.434782608695656</v>
      </c>
      <c r="G18" s="112">
        <f>[14]Janeiro!$E$10</f>
        <v>64.095238095238102</v>
      </c>
      <c r="H18" s="112">
        <f>[14]Janeiro!$E$11</f>
        <v>64</v>
      </c>
      <c r="I18" s="112">
        <f>[14]Janeiro!$E$12</f>
        <v>63.047619047619051</v>
      </c>
      <c r="J18" s="112">
        <f>[14]Janeiro!$E$13</f>
        <v>63.272727272727273</v>
      </c>
      <c r="K18" s="112">
        <f>[14]Janeiro!$E$14</f>
        <v>62.363636363636367</v>
      </c>
      <c r="L18" s="112">
        <f>[14]Janeiro!$E$15</f>
        <v>65.761904761904759</v>
      </c>
      <c r="M18" s="112">
        <f>[14]Janeiro!$E$16</f>
        <v>72.7</v>
      </c>
      <c r="N18" s="112">
        <f>[14]Janeiro!$E$17</f>
        <v>78.650000000000006</v>
      </c>
      <c r="O18" s="112">
        <f>[14]Janeiro!$E$18</f>
        <v>69.400000000000006</v>
      </c>
      <c r="P18" s="112">
        <f>[14]Janeiro!$E$19</f>
        <v>65.38095238095238</v>
      </c>
      <c r="Q18" s="112">
        <f>[14]Janeiro!$E$20</f>
        <v>66.599999999999994</v>
      </c>
      <c r="R18" s="112">
        <f>[14]Janeiro!$E$21</f>
        <v>66</v>
      </c>
      <c r="S18" s="112">
        <f>[14]Janeiro!$E$22</f>
        <v>61.363636363636367</v>
      </c>
      <c r="T18" s="112">
        <f>[14]Janeiro!$E$23</f>
        <v>56.045454545454547</v>
      </c>
      <c r="U18" s="112">
        <f>[14]Janeiro!$E$24</f>
        <v>60.041666666666664</v>
      </c>
      <c r="V18" s="112">
        <f>[14]Janeiro!$E$25</f>
        <v>57.409090909090907</v>
      </c>
      <c r="W18" s="112">
        <f>[14]Janeiro!$E$26</f>
        <v>77.909090909090907</v>
      </c>
      <c r="X18" s="112">
        <f>[14]Janeiro!$E$27</f>
        <v>80.347826086956516</v>
      </c>
      <c r="Y18" s="112">
        <f>[14]Janeiro!$E$28</f>
        <v>62.045454545454547</v>
      </c>
      <c r="Z18" s="112">
        <f>[14]Janeiro!$E$29</f>
        <v>45.5</v>
      </c>
      <c r="AA18" s="112">
        <f>[14]Janeiro!$E$30</f>
        <v>50.291666666666664</v>
      </c>
      <c r="AB18" s="112">
        <f>[14]Janeiro!$E$31</f>
        <v>54.285714285714285</v>
      </c>
      <c r="AC18" s="112">
        <f>[14]Janeiro!$E$32</f>
        <v>48.571428571428569</v>
      </c>
      <c r="AD18" s="112">
        <f>[14]Janeiro!$E$33</f>
        <v>62.333333333333336</v>
      </c>
      <c r="AE18" s="112">
        <f>[14]Janeiro!$E$34</f>
        <v>68.086956521739125</v>
      </c>
      <c r="AF18" s="112">
        <f>[14]Janeiro!$E$35</f>
        <v>62.5</v>
      </c>
      <c r="AG18" s="118">
        <f t="shared" si="1"/>
        <v>65.291582120544248</v>
      </c>
      <c r="AH18" s="12" t="s">
        <v>35</v>
      </c>
    </row>
    <row r="19" spans="1:37" x14ac:dyDescent="0.2">
      <c r="A19" s="48" t="s">
        <v>33</v>
      </c>
      <c r="B19" s="112">
        <f>[15]Janeiro!$E$5</f>
        <v>92.041666666666671</v>
      </c>
      <c r="C19" s="112">
        <f>[15]Janeiro!$E$6</f>
        <v>85.416666666666671</v>
      </c>
      <c r="D19" s="112">
        <f>[15]Janeiro!$E$7</f>
        <v>84.166666666666671</v>
      </c>
      <c r="E19" s="112">
        <f>[15]Janeiro!$E$8</f>
        <v>85.041666666666671</v>
      </c>
      <c r="F19" s="112">
        <f>[15]Janeiro!$E$9</f>
        <v>78.458333333333329</v>
      </c>
      <c r="G19" s="112">
        <f>[15]Janeiro!$E$10</f>
        <v>76.541666666666671</v>
      </c>
      <c r="H19" s="112">
        <f>[15]Janeiro!$E$11</f>
        <v>72.791666666666671</v>
      </c>
      <c r="I19" s="112">
        <f>[15]Janeiro!$E$12</f>
        <v>76.916666666666671</v>
      </c>
      <c r="J19" s="112">
        <f>[15]Janeiro!$E$13</f>
        <v>73.869565217391298</v>
      </c>
      <c r="K19" s="112">
        <f>[15]Janeiro!$E$14</f>
        <v>84.208333333333329</v>
      </c>
      <c r="L19" s="112">
        <f>[15]Janeiro!$E$15</f>
        <v>86.958333333333329</v>
      </c>
      <c r="M19" s="112">
        <f>[15]Janeiro!$E$16</f>
        <v>86.875</v>
      </c>
      <c r="N19" s="112">
        <f>[15]Janeiro!$E$17</f>
        <v>92.708333333333329</v>
      </c>
      <c r="O19" s="112">
        <f>[15]Janeiro!$E$18</f>
        <v>86.625</v>
      </c>
      <c r="P19" s="112">
        <f>[15]Janeiro!$E$19</f>
        <v>81.625</v>
      </c>
      <c r="Q19" s="112">
        <f>[15]Janeiro!$E$20</f>
        <v>85.291666666666671</v>
      </c>
      <c r="R19" s="112">
        <f>[15]Janeiro!$E$21</f>
        <v>76.75</v>
      </c>
      <c r="S19" s="112">
        <f>[15]Janeiro!$E$22</f>
        <v>79.916666666666671</v>
      </c>
      <c r="T19" s="112">
        <f>[15]Janeiro!$E$23</f>
        <v>73.666666666666671</v>
      </c>
      <c r="U19" s="112">
        <f>[15]Janeiro!$E$24</f>
        <v>75.291666666666671</v>
      </c>
      <c r="V19" s="112">
        <f>[15]Janeiro!$E$25</f>
        <v>81.875</v>
      </c>
      <c r="W19" s="112">
        <f>[15]Janeiro!$E$26</f>
        <v>88.166666666666671</v>
      </c>
      <c r="X19" s="112">
        <f>[15]Janeiro!$E$27</f>
        <v>88.333333333333329</v>
      </c>
      <c r="Y19" s="112">
        <f>[15]Janeiro!$E$28</f>
        <v>84.125</v>
      </c>
      <c r="Z19" s="112">
        <f>[15]Janeiro!$E$29</f>
        <v>68.75</v>
      </c>
      <c r="AA19" s="112">
        <f>[15]Janeiro!$E$30</f>
        <v>64.791666666666671</v>
      </c>
      <c r="AB19" s="112">
        <f>[15]Janeiro!$E$31</f>
        <v>61</v>
      </c>
      <c r="AC19" s="112">
        <f>[15]Janeiro!$E$32</f>
        <v>56.708333333333336</v>
      </c>
      <c r="AD19" s="112">
        <f>[15]Janeiro!$E$33</f>
        <v>55.25</v>
      </c>
      <c r="AE19" s="112">
        <f>[15]Janeiro!$E$34</f>
        <v>72.75</v>
      </c>
      <c r="AF19" s="112">
        <f>[15]Janeiro!$E$35</f>
        <v>70.708333333333329</v>
      </c>
      <c r="AG19" s="118">
        <f t="shared" si="1"/>
        <v>78.310308555399743</v>
      </c>
      <c r="AI19" t="s">
        <v>35</v>
      </c>
      <c r="AJ19" t="s">
        <v>35</v>
      </c>
    </row>
    <row r="20" spans="1:37" x14ac:dyDescent="0.2">
      <c r="A20" s="48" t="s">
        <v>6</v>
      </c>
      <c r="B20" s="112">
        <f>[16]Janeiro!$E$5</f>
        <v>82.909090909090907</v>
      </c>
      <c r="C20" s="112">
        <f>[16]Janeiro!$E$6</f>
        <v>82.958333333333329</v>
      </c>
      <c r="D20" s="112">
        <f>[16]Janeiro!$E$7</f>
        <v>74.75</v>
      </c>
      <c r="E20" s="112">
        <f>[16]Janeiro!$E$8</f>
        <v>75.545454545454547</v>
      </c>
      <c r="F20" s="112">
        <f>[16]Janeiro!$E$9</f>
        <v>72.333333333333329</v>
      </c>
      <c r="G20" s="112">
        <f>[16]Janeiro!$E$10</f>
        <v>74.454545454545453</v>
      </c>
      <c r="H20" s="112">
        <f>[16]Janeiro!$E$11</f>
        <v>70.043478260869563</v>
      </c>
      <c r="I20" s="112">
        <f>[16]Janeiro!$E$12</f>
        <v>69.13636363636364</v>
      </c>
      <c r="J20" s="112">
        <f>[16]Janeiro!$E$13</f>
        <v>67.3</v>
      </c>
      <c r="K20" s="112">
        <f>[16]Janeiro!$E$14</f>
        <v>67.043478260869563</v>
      </c>
      <c r="L20" s="112">
        <f>[16]Janeiro!$E$15</f>
        <v>88.181818181818187</v>
      </c>
      <c r="M20" s="112">
        <f>[16]Janeiro!$E$16</f>
        <v>85.4</v>
      </c>
      <c r="N20" s="112">
        <f>[16]Janeiro!$E$17</f>
        <v>82.238095238095241</v>
      </c>
      <c r="O20" s="112">
        <f>[16]Janeiro!$E$18</f>
        <v>76.227272727272734</v>
      </c>
      <c r="P20" s="112">
        <f>[16]Janeiro!$E$19</f>
        <v>82.523809523809518</v>
      </c>
      <c r="Q20" s="112">
        <f>[16]Janeiro!$E$20</f>
        <v>74.904761904761898</v>
      </c>
      <c r="R20" s="112">
        <f>[16]Janeiro!$E$21</f>
        <v>80.409090909090907</v>
      </c>
      <c r="S20" s="112">
        <f>[16]Janeiro!$E$22</f>
        <v>73.260869565217391</v>
      </c>
      <c r="T20" s="112">
        <f>[16]Janeiro!$E$23</f>
        <v>72.318181818181813</v>
      </c>
      <c r="U20" s="112">
        <f>[16]Janeiro!$E$24</f>
        <v>69.521739130434781</v>
      </c>
      <c r="V20" s="112">
        <f>[16]Janeiro!$E$25</f>
        <v>75.043478260869563</v>
      </c>
      <c r="W20" s="112">
        <f>[16]Janeiro!$E$26</f>
        <v>90.772727272727266</v>
      </c>
      <c r="X20" s="112">
        <f>[16]Janeiro!$E$27</f>
        <v>80.272727272727266</v>
      </c>
      <c r="Y20" s="112">
        <f>[16]Janeiro!$E$28</f>
        <v>73.727272727272734</v>
      </c>
      <c r="Z20" s="112">
        <f>[16]Janeiro!$E$29</f>
        <v>62.523809523809526</v>
      </c>
      <c r="AA20" s="112">
        <f>[16]Janeiro!$E$30</f>
        <v>61.75</v>
      </c>
      <c r="AB20" s="112">
        <f>[16]Janeiro!$E$31</f>
        <v>62.363636363636367</v>
      </c>
      <c r="AC20" s="112">
        <f>[16]Janeiro!$E$32</f>
        <v>55.38095238095238</v>
      </c>
      <c r="AD20" s="112">
        <f>[16]Janeiro!$E$33</f>
        <v>60</v>
      </c>
      <c r="AE20" s="112">
        <f>[16]Janeiro!$E$34</f>
        <v>73.347826086956516</v>
      </c>
      <c r="AF20" s="112">
        <f>[16]Janeiro!$E$35</f>
        <v>75.13636363636364</v>
      </c>
      <c r="AG20" s="118">
        <f t="shared" si="1"/>
        <v>73.928339040576063</v>
      </c>
      <c r="AK20" t="s">
        <v>35</v>
      </c>
    </row>
    <row r="21" spans="1:37" x14ac:dyDescent="0.2">
      <c r="A21" s="48" t="s">
        <v>7</v>
      </c>
      <c r="B21" s="112">
        <f>[17]Janeiro!$E$5</f>
        <v>75.708333333333329</v>
      </c>
      <c r="C21" s="112">
        <f>[17]Janeiro!$E$6</f>
        <v>85.208333333333329</v>
      </c>
      <c r="D21" s="112">
        <f>[17]Janeiro!$E$7</f>
        <v>78.75</v>
      </c>
      <c r="E21" s="112">
        <f>[17]Janeiro!$E$8</f>
        <v>73.25</v>
      </c>
      <c r="F21" s="112">
        <f>[17]Janeiro!$E$9</f>
        <v>68.375</v>
      </c>
      <c r="G21" s="112">
        <f>[17]Janeiro!$E$10</f>
        <v>61.416666666666664</v>
      </c>
      <c r="H21" s="112">
        <f>[17]Janeiro!$E$11</f>
        <v>62.583333333333336</v>
      </c>
      <c r="I21" s="112">
        <f>[17]Janeiro!$E$12</f>
        <v>66.583333333333329</v>
      </c>
      <c r="J21" s="112">
        <f>[17]Janeiro!$E$13</f>
        <v>66.166666666666671</v>
      </c>
      <c r="K21" s="112">
        <f>[17]Janeiro!$E$14</f>
        <v>67.833333333333329</v>
      </c>
      <c r="L21" s="112">
        <f>[17]Janeiro!$E$15</f>
        <v>81.541666666666671</v>
      </c>
      <c r="M21" s="112">
        <f>[17]Janeiro!$E$16</f>
        <v>84.958333333333329</v>
      </c>
      <c r="N21" s="112">
        <f>[17]Janeiro!$E$17</f>
        <v>79.416666666666671</v>
      </c>
      <c r="O21" s="112">
        <f>[17]Janeiro!$E$18</f>
        <v>75.583333333333329</v>
      </c>
      <c r="P21" s="112">
        <f>[17]Janeiro!$E$19</f>
        <v>86</v>
      </c>
      <c r="Q21" s="112">
        <f>[17]Janeiro!$E$20</f>
        <v>80.208333333333329</v>
      </c>
      <c r="R21" s="112">
        <f>[17]Janeiro!$E$21</f>
        <v>76.333333333333329</v>
      </c>
      <c r="S21" s="112">
        <f>[17]Janeiro!$E$22</f>
        <v>71.125</v>
      </c>
      <c r="T21" s="112">
        <f>[17]Janeiro!$E$23</f>
        <v>61.541666666666664</v>
      </c>
      <c r="U21" s="112">
        <f>[17]Janeiro!$E$24</f>
        <v>77</v>
      </c>
      <c r="V21" s="112">
        <f>[17]Janeiro!$E$25</f>
        <v>86.458333333333329</v>
      </c>
      <c r="W21" s="112">
        <f>[17]Janeiro!$E$26</f>
        <v>85.625</v>
      </c>
      <c r="X21" s="112">
        <f>[17]Janeiro!$E$27</f>
        <v>88.5</v>
      </c>
      <c r="Y21" s="112">
        <f>[17]Janeiro!$E$28</f>
        <v>76.583333333333329</v>
      </c>
      <c r="Z21" s="112">
        <f>[17]Janeiro!$E$29</f>
        <v>67.791666666666671</v>
      </c>
      <c r="AA21" s="112">
        <f>[17]Janeiro!$E$30</f>
        <v>64.458333333333329</v>
      </c>
      <c r="AB21" s="112">
        <f>[17]Janeiro!$E$31</f>
        <v>58.208333333333336</v>
      </c>
      <c r="AC21" s="112">
        <f>[17]Janeiro!$E$32</f>
        <v>54.916666666666664</v>
      </c>
      <c r="AD21" s="112">
        <f>[17]Janeiro!$E$33</f>
        <v>46.5</v>
      </c>
      <c r="AE21" s="112">
        <f>[17]Janeiro!$E$34</f>
        <v>46.75</v>
      </c>
      <c r="AF21" s="112">
        <f>[17]Janeiro!$E$35</f>
        <v>69.5</v>
      </c>
      <c r="AG21" s="118">
        <f t="shared" si="1"/>
        <v>71.770161290322562</v>
      </c>
    </row>
    <row r="22" spans="1:37" x14ac:dyDescent="0.2">
      <c r="A22" s="48" t="s">
        <v>148</v>
      </c>
      <c r="B22" s="112">
        <f>[18]Janeiro!$E$5</f>
        <v>82.708333333333329</v>
      </c>
      <c r="C22" s="112">
        <f>[18]Janeiro!$E$6</f>
        <v>85.25</v>
      </c>
      <c r="D22" s="112">
        <f>[18]Janeiro!$E$7</f>
        <v>81.375</v>
      </c>
      <c r="E22" s="112">
        <f>[18]Janeiro!$E$8</f>
        <v>78.826086956521735</v>
      </c>
      <c r="F22" s="112">
        <f>[18]Janeiro!$E$9</f>
        <v>77.833333333333329</v>
      </c>
      <c r="G22" s="112">
        <f>[18]Janeiro!$E$10</f>
        <v>68.833333333333329</v>
      </c>
      <c r="H22" s="112">
        <f>[18]Janeiro!$E$11</f>
        <v>71.125</v>
      </c>
      <c r="I22" s="112">
        <f>[18]Janeiro!$E$12</f>
        <v>72.086956521739125</v>
      </c>
      <c r="J22" s="112">
        <f>[18]Janeiro!$E$13</f>
        <v>71.5</v>
      </c>
      <c r="K22" s="112">
        <f>[18]Janeiro!$E$14</f>
        <v>76.739130434782609</v>
      </c>
      <c r="L22" s="112">
        <f>[18]Janeiro!$E$15</f>
        <v>85.666666666666671</v>
      </c>
      <c r="M22" s="112">
        <f>[18]Janeiro!$E$16</f>
        <v>84.458333333333329</v>
      </c>
      <c r="N22" s="112">
        <f>[18]Janeiro!$E$17</f>
        <v>85</v>
      </c>
      <c r="O22" s="112">
        <f>[18]Janeiro!$E$18</f>
        <v>84.083333333333329</v>
      </c>
      <c r="P22" s="112">
        <f>[18]Janeiro!$E$19</f>
        <v>91.083333333333329</v>
      </c>
      <c r="Q22" s="112">
        <f>[18]Janeiro!$E$20</f>
        <v>80.826086956521735</v>
      </c>
      <c r="R22" s="112">
        <f>[18]Janeiro!$E$21</f>
        <v>80.541666666666671</v>
      </c>
      <c r="S22" s="112">
        <f>[18]Janeiro!$E$22</f>
        <v>76</v>
      </c>
      <c r="T22" s="112">
        <f>[18]Janeiro!$E$23</f>
        <v>75.416666666666671</v>
      </c>
      <c r="U22" s="112">
        <f>[18]Janeiro!$E$24</f>
        <v>89.583333333333329</v>
      </c>
      <c r="V22" s="112">
        <f>[18]Janeiro!$E$25</f>
        <v>86.173913043478265</v>
      </c>
      <c r="W22" s="112">
        <f>[18]Janeiro!$E$26</f>
        <v>94.958333333333329</v>
      </c>
      <c r="X22" s="112">
        <f>[18]Janeiro!$E$27</f>
        <v>93.541666666666671</v>
      </c>
      <c r="Y22" s="112">
        <f>[18]Janeiro!$E$28</f>
        <v>81.083333333333329</v>
      </c>
      <c r="Z22" s="112">
        <f>[18]Janeiro!$E$29</f>
        <v>74.166666666666671</v>
      </c>
      <c r="AA22" s="112">
        <f>[18]Janeiro!$E$30</f>
        <v>68.375</v>
      </c>
      <c r="AB22" s="112">
        <f>[18]Janeiro!$E$31</f>
        <v>67.833333333333329</v>
      </c>
      <c r="AC22" s="112">
        <f>[18]Janeiro!$E$32</f>
        <v>63.541666666666664</v>
      </c>
      <c r="AD22" s="112">
        <f>[18]Janeiro!$E$33</f>
        <v>64</v>
      </c>
      <c r="AE22" s="112">
        <f>[18]Janeiro!$E$34</f>
        <v>57.739130434782609</v>
      </c>
      <c r="AF22" s="112">
        <f>[18]Janeiro!$E$35</f>
        <v>72.875</v>
      </c>
      <c r="AG22" s="118">
        <f t="shared" si="1"/>
        <v>78.168536699392249</v>
      </c>
      <c r="AI22" t="s">
        <v>35</v>
      </c>
      <c r="AK22" t="s">
        <v>35</v>
      </c>
    </row>
    <row r="23" spans="1:37" x14ac:dyDescent="0.2">
      <c r="A23" s="48" t="s">
        <v>149</v>
      </c>
      <c r="B23" s="112">
        <f>[19]Janeiro!$E$5</f>
        <v>83.25</v>
      </c>
      <c r="C23" s="112">
        <f>[19]Janeiro!$E$6</f>
        <v>81.75</v>
      </c>
      <c r="D23" s="112">
        <f>[19]Janeiro!$E$7</f>
        <v>77.625</v>
      </c>
      <c r="E23" s="112">
        <f>[19]Janeiro!$E$8</f>
        <v>70.333333333333329</v>
      </c>
      <c r="F23" s="112">
        <f>[19]Janeiro!$E$9</f>
        <v>69.333333333333329</v>
      </c>
      <c r="G23" s="112">
        <f>[19]Janeiro!$E$10</f>
        <v>65.608695652173907</v>
      </c>
      <c r="H23" s="112">
        <f>[19]Janeiro!$E$11</f>
        <v>63.208333333333336</v>
      </c>
      <c r="I23" s="112">
        <f>[19]Janeiro!$E$12</f>
        <v>63.416666666666664</v>
      </c>
      <c r="J23" s="112">
        <f>[19]Janeiro!$E$13</f>
        <v>65.217391304347828</v>
      </c>
      <c r="K23" s="112">
        <f>[19]Janeiro!$E$14</f>
        <v>70.25</v>
      </c>
      <c r="L23" s="112">
        <f>[19]Janeiro!$E$15</f>
        <v>80.826086956521735</v>
      </c>
      <c r="M23" s="112">
        <f>[19]Janeiro!$E$16</f>
        <v>81.083333333333329</v>
      </c>
      <c r="N23" s="112">
        <f>[19]Janeiro!$E$17</f>
        <v>81.958333333333329</v>
      </c>
      <c r="O23" s="112">
        <f>[19]Janeiro!$E$18</f>
        <v>73.541666666666671</v>
      </c>
      <c r="P23" s="112">
        <f>[19]Janeiro!$E$19</f>
        <v>85.041666666666671</v>
      </c>
      <c r="Q23" s="112">
        <f>[19]Janeiro!$E$20</f>
        <v>77.458333333333329</v>
      </c>
      <c r="R23" s="112" t="s">
        <v>197</v>
      </c>
      <c r="S23" s="112">
        <f>[19]Janeiro!$E$22</f>
        <v>78.958333333333329</v>
      </c>
      <c r="T23" s="112">
        <f>[19]Janeiro!$E$23</f>
        <v>84.875</v>
      </c>
      <c r="U23" s="112">
        <f>[19]Janeiro!$E$24</f>
        <v>84.166666666666671</v>
      </c>
      <c r="V23" s="112">
        <f>[19]Janeiro!$E$25</f>
        <v>84.208333333333329</v>
      </c>
      <c r="W23" s="112">
        <f>[19]Janeiro!$E$26</f>
        <v>88.291666666666671</v>
      </c>
      <c r="X23" s="112">
        <f>[19]Janeiro!$E$27</f>
        <v>86.75</v>
      </c>
      <c r="Y23" s="112">
        <f>[19]Janeiro!$E$28</f>
        <v>78.833333333333329</v>
      </c>
      <c r="Z23" s="112">
        <f>[19]Janeiro!$E$29</f>
        <v>71</v>
      </c>
      <c r="AA23" s="112">
        <f>[19]Janeiro!$E$30</f>
        <v>69.956521739130437</v>
      </c>
      <c r="AB23" s="112">
        <f>[19]Janeiro!$E$31</f>
        <v>70.583333333333329</v>
      </c>
      <c r="AC23" s="112">
        <f>[19]Janeiro!$E$32</f>
        <v>68.041666666666671</v>
      </c>
      <c r="AD23" s="112">
        <f>[19]Janeiro!$E$33</f>
        <v>63.875</v>
      </c>
      <c r="AE23" s="112">
        <f>[19]Janeiro!$E$34</f>
        <v>61.958333333333336</v>
      </c>
      <c r="AF23" s="112">
        <f>[19]Janeiro!$E$35</f>
        <v>65.833333333333329</v>
      </c>
      <c r="AG23" s="118">
        <f t="shared" si="1"/>
        <v>74.907789855072465</v>
      </c>
      <c r="AH23" s="12" t="s">
        <v>35</v>
      </c>
      <c r="AK23" t="s">
        <v>35</v>
      </c>
    </row>
    <row r="24" spans="1:37" x14ac:dyDescent="0.2">
      <c r="A24" s="48" t="s">
        <v>150</v>
      </c>
      <c r="B24" s="112">
        <f>[20]Janeiro!$E$5</f>
        <v>81.833333333333329</v>
      </c>
      <c r="C24" s="112">
        <f>[20]Janeiro!$E$6</f>
        <v>90.875</v>
      </c>
      <c r="D24" s="112">
        <f>[20]Janeiro!$E$7</f>
        <v>83.041666666666671</v>
      </c>
      <c r="E24" s="112">
        <f>[20]Janeiro!$E$8</f>
        <v>74.666666666666671</v>
      </c>
      <c r="F24" s="112">
        <f>[20]Janeiro!$E$9</f>
        <v>73.583333333333329</v>
      </c>
      <c r="G24" s="112">
        <f>[20]Janeiro!$E$10</f>
        <v>67.5</v>
      </c>
      <c r="H24" s="112">
        <f>[20]Janeiro!$E$11</f>
        <v>70.458333333333329</v>
      </c>
      <c r="I24" s="112">
        <f>[20]Janeiro!$E$12</f>
        <v>73.666666666666671</v>
      </c>
      <c r="J24" s="112">
        <f>[20]Janeiro!$E$13</f>
        <v>73.041666666666671</v>
      </c>
      <c r="K24" s="112">
        <f>[20]Janeiro!$E$14</f>
        <v>72.208333333333329</v>
      </c>
      <c r="L24" s="112">
        <f>[20]Janeiro!$E$15</f>
        <v>87.25</v>
      </c>
      <c r="M24" s="112">
        <f>[20]Janeiro!$E$16</f>
        <v>86.875</v>
      </c>
      <c r="N24" s="112">
        <f>[20]Janeiro!$E$17</f>
        <v>83.791666666666671</v>
      </c>
      <c r="O24" s="112">
        <f>[20]Janeiro!$E$18</f>
        <v>79.541666666666671</v>
      </c>
      <c r="P24" s="112">
        <f>[20]Janeiro!$E$19</f>
        <v>90.458333333333329</v>
      </c>
      <c r="Q24" s="112">
        <f>[20]Janeiro!$E$20</f>
        <v>83</v>
      </c>
      <c r="R24" s="112">
        <f>[20]Janeiro!$E$21</f>
        <v>80.625</v>
      </c>
      <c r="S24" s="112">
        <f>[20]Janeiro!$E$22</f>
        <v>78.458333333333329</v>
      </c>
      <c r="T24" s="112">
        <f>[20]Janeiro!$E$23</f>
        <v>72.458333333333329</v>
      </c>
      <c r="U24" s="112">
        <f>[20]Janeiro!$E$24</f>
        <v>86.416666666666671</v>
      </c>
      <c r="V24" s="112">
        <f>[20]Janeiro!$E$25</f>
        <v>89.666666666666671</v>
      </c>
      <c r="W24" s="112">
        <f>[20]Janeiro!$E$26</f>
        <v>89.291666666666671</v>
      </c>
      <c r="X24" s="112">
        <f>[20]Janeiro!$E$27</f>
        <v>90.041666666666671</v>
      </c>
      <c r="Y24" s="112">
        <f>[20]Janeiro!$E$28</f>
        <v>81.739130434782609</v>
      </c>
      <c r="Z24" s="112">
        <f>[20]Janeiro!$E$29</f>
        <v>71.208333333333329</v>
      </c>
      <c r="AA24" s="112">
        <f>[20]Janeiro!$E$30</f>
        <v>68.625</v>
      </c>
      <c r="AB24" s="112">
        <f>[20]Janeiro!$E$31</f>
        <v>63.708333333333336</v>
      </c>
      <c r="AC24" s="112">
        <f>[20]Janeiro!$E$32</f>
        <v>59</v>
      </c>
      <c r="AD24" s="112">
        <f>[20]Janeiro!$E$33</f>
        <v>52</v>
      </c>
      <c r="AE24" s="112">
        <f>[20]Janeiro!$E$34</f>
        <v>51.75</v>
      </c>
      <c r="AF24" s="112">
        <f>[20]Janeiro!$E$35</f>
        <v>75.541666666666671</v>
      </c>
      <c r="AG24" s="118">
        <f t="shared" si="1"/>
        <v>76.849111734455349</v>
      </c>
      <c r="AJ24" t="s">
        <v>35</v>
      </c>
      <c r="AK24" t="s">
        <v>35</v>
      </c>
    </row>
    <row r="25" spans="1:37" x14ac:dyDescent="0.2">
      <c r="A25" s="48" t="s">
        <v>8</v>
      </c>
      <c r="B25" s="112">
        <f>[21]Janeiro!$E$5</f>
        <v>78.75</v>
      </c>
      <c r="C25" s="112">
        <f>[21]Janeiro!$E$6</f>
        <v>75.470588235294116</v>
      </c>
      <c r="D25" s="112">
        <f>[21]Janeiro!$E$7</f>
        <v>65.733333333333334</v>
      </c>
      <c r="E25" s="112">
        <f>[21]Janeiro!$E$8</f>
        <v>69.86363636363636</v>
      </c>
      <c r="F25" s="112">
        <f>[21]Janeiro!$E$9</f>
        <v>67.458333333333329</v>
      </c>
      <c r="G25" s="112">
        <f>[21]Janeiro!$E$10</f>
        <v>66.791666666666671</v>
      </c>
      <c r="H25" s="112">
        <f>[21]Janeiro!$E$11</f>
        <v>61</v>
      </c>
      <c r="I25" s="112">
        <f>[21]Janeiro!$E$12</f>
        <v>63.666666666666664</v>
      </c>
      <c r="J25" s="112">
        <f>[21]Janeiro!$E$13</f>
        <v>61.565217391304351</v>
      </c>
      <c r="K25" s="112">
        <f>[21]Janeiro!$E$14</f>
        <v>71.904761904761898</v>
      </c>
      <c r="L25" s="112">
        <f>[21]Janeiro!$E$15</f>
        <v>77.454545454545453</v>
      </c>
      <c r="M25" s="112">
        <f>[21]Janeiro!$E$16</f>
        <v>77.349999999999994</v>
      </c>
      <c r="N25" s="112">
        <f>[21]Janeiro!$E$17</f>
        <v>72.857142857142861</v>
      </c>
      <c r="O25" s="112">
        <f>[21]Janeiro!$E$18</f>
        <v>75.2</v>
      </c>
      <c r="P25" s="112">
        <f>[21]Janeiro!$E$19</f>
        <v>79.615384615384613</v>
      </c>
      <c r="Q25" s="112">
        <f>[21]Janeiro!$E$20</f>
        <v>66.84615384615384</v>
      </c>
      <c r="R25" s="112">
        <f>[21]Janeiro!$E$21</f>
        <v>74.904761904761898</v>
      </c>
      <c r="S25" s="112">
        <f>[21]Janeiro!$E$22</f>
        <v>62.928571428571431</v>
      </c>
      <c r="T25" s="112">
        <f>[21]Janeiro!$E$23</f>
        <v>86.38095238095238</v>
      </c>
      <c r="U25" s="112">
        <f>[21]Janeiro!$E$24</f>
        <v>82.2</v>
      </c>
      <c r="V25" s="112">
        <f>[21]Janeiro!$E$25</f>
        <v>76.916666666666671</v>
      </c>
      <c r="W25" s="112">
        <f>[21]Janeiro!$E$26</f>
        <v>92.615384615384613</v>
      </c>
      <c r="X25" s="112">
        <f>[21]Janeiro!$E$27</f>
        <v>80.727272727272734</v>
      </c>
      <c r="Y25" s="112">
        <f>[21]Janeiro!$E$28</f>
        <v>63.92307692307692</v>
      </c>
      <c r="Z25" s="112">
        <f>[21]Janeiro!$E$29</f>
        <v>72.590909090909093</v>
      </c>
      <c r="AA25" s="112">
        <f>[21]Janeiro!$E$30</f>
        <v>70.913043478260875</v>
      </c>
      <c r="AB25" s="112">
        <f>[21]Janeiro!$E$31</f>
        <v>67.608695652173907</v>
      </c>
      <c r="AC25" s="112">
        <f>[21]Janeiro!$E$32</f>
        <v>66.761904761904759</v>
      </c>
      <c r="AD25" s="112">
        <f>[21]Janeiro!$E$33</f>
        <v>65.173913043478265</v>
      </c>
      <c r="AE25" s="112">
        <f>[21]Janeiro!$E$34</f>
        <v>53.857142857142854</v>
      </c>
      <c r="AF25" s="112">
        <f>[21]Janeiro!$E$35</f>
        <v>63.25</v>
      </c>
      <c r="AG25" s="118">
        <f t="shared" si="1"/>
        <v>71.363862135444506</v>
      </c>
    </row>
    <row r="26" spans="1:37" x14ac:dyDescent="0.2">
      <c r="A26" s="48" t="s">
        <v>9</v>
      </c>
      <c r="B26" s="112">
        <f>[22]Janeiro!$E$5</f>
        <v>70.958333333333329</v>
      </c>
      <c r="C26" s="112">
        <f>[22]Janeiro!$E$6</f>
        <v>78.25</v>
      </c>
      <c r="D26" s="112">
        <f>[22]Janeiro!$E$7</f>
        <v>71.916666666666671</v>
      </c>
      <c r="E26" s="112">
        <f>[22]Janeiro!$E$8</f>
        <v>65.458333333333329</v>
      </c>
      <c r="F26" s="112">
        <f>[22]Janeiro!$E$9</f>
        <v>65.958333333333329</v>
      </c>
      <c r="G26" s="112">
        <f>[22]Janeiro!$E$10</f>
        <v>58.583333333333336</v>
      </c>
      <c r="H26" s="112">
        <f>[22]Janeiro!$E$11</f>
        <v>56.083333333333336</v>
      </c>
      <c r="I26" s="112">
        <f>[22]Janeiro!$E$12</f>
        <v>62.791666666666664</v>
      </c>
      <c r="J26" s="112">
        <f>[22]Janeiro!$E$13</f>
        <v>61.652173913043477</v>
      </c>
      <c r="K26" s="112">
        <f>[22]Janeiro!$E$14</f>
        <v>68.041666666666671</v>
      </c>
      <c r="L26" s="112">
        <f>[22]Janeiro!$E$15</f>
        <v>74.916666666666671</v>
      </c>
      <c r="M26" s="112">
        <f>[22]Janeiro!$E$16</f>
        <v>79.25</v>
      </c>
      <c r="N26" s="112">
        <f>[22]Janeiro!$E$17</f>
        <v>77.166666666666671</v>
      </c>
      <c r="O26" s="112">
        <f>[22]Janeiro!$E$18</f>
        <v>77.75</v>
      </c>
      <c r="P26" s="112">
        <f>[22]Janeiro!$E$19</f>
        <v>79.083333333333329</v>
      </c>
      <c r="Q26" s="112">
        <f>[22]Janeiro!$E$20</f>
        <v>70.583333333333329</v>
      </c>
      <c r="R26" s="112">
        <f>[22]Janeiro!$E$21</f>
        <v>69.041666666666671</v>
      </c>
      <c r="S26" s="112">
        <f>[22]Janeiro!$E$22</f>
        <v>64.625</v>
      </c>
      <c r="T26" s="112">
        <f>[22]Janeiro!$E$23</f>
        <v>63.875</v>
      </c>
      <c r="U26" s="112">
        <f>[22]Janeiro!$E$24</f>
        <v>79.875</v>
      </c>
      <c r="V26" s="112">
        <f>[22]Janeiro!$E$25</f>
        <v>80.708333333333329</v>
      </c>
      <c r="W26" s="112">
        <f>[22]Janeiro!$E$26</f>
        <v>83.875</v>
      </c>
      <c r="X26" s="112">
        <f>[22]Janeiro!$E$27</f>
        <v>90.958333333333329</v>
      </c>
      <c r="Y26" s="112">
        <f>[22]Janeiro!$E$28</f>
        <v>75.833333333333329</v>
      </c>
      <c r="Z26" s="112">
        <f>[22]Janeiro!$E$29</f>
        <v>65.625</v>
      </c>
      <c r="AA26" s="112">
        <f>[22]Janeiro!$E$30</f>
        <v>65.291666666666671</v>
      </c>
      <c r="AB26" s="112">
        <f>[22]Janeiro!$E$31</f>
        <v>60.208333333333336</v>
      </c>
      <c r="AC26" s="112">
        <f>[22]Janeiro!$E$32</f>
        <v>53.458333333333336</v>
      </c>
      <c r="AD26" s="112">
        <f>[22]Janeiro!$E$33</f>
        <v>54.083333333333336</v>
      </c>
      <c r="AE26" s="112">
        <f>[22]Janeiro!$E$34</f>
        <v>42.375</v>
      </c>
      <c r="AF26" s="112">
        <f>[22]Janeiro!$E$35</f>
        <v>59.958333333333336</v>
      </c>
      <c r="AG26" s="118">
        <f t="shared" si="1"/>
        <v>68.652758298270214</v>
      </c>
      <c r="AJ26" t="s">
        <v>35</v>
      </c>
    </row>
    <row r="27" spans="1:37" x14ac:dyDescent="0.2">
      <c r="A27" s="48" t="s">
        <v>32</v>
      </c>
      <c r="B27" s="112">
        <f>[23]Janeiro!$E$5</f>
        <v>72.944444444444443</v>
      </c>
      <c r="C27" s="112">
        <f>[23]Janeiro!$E$6</f>
        <v>79.727272727272734</v>
      </c>
      <c r="D27" s="112">
        <f>[23]Janeiro!$E$7</f>
        <v>63.230769230769234</v>
      </c>
      <c r="E27" s="112">
        <f>[23]Janeiro!$E$8</f>
        <v>66.150000000000006</v>
      </c>
      <c r="F27" s="112">
        <f>[23]Janeiro!$E$9</f>
        <v>49.764705882352942</v>
      </c>
      <c r="G27" s="112">
        <f>[23]Janeiro!$E$10</f>
        <v>56.041666666666664</v>
      </c>
      <c r="H27" s="112">
        <f>[23]Janeiro!$E$11</f>
        <v>56.260869565217391</v>
      </c>
      <c r="I27" s="112">
        <f>[23]Janeiro!$E$12</f>
        <v>54.916666666666664</v>
      </c>
      <c r="J27" s="112">
        <f>[23]Janeiro!$E$13</f>
        <v>49.666666666666664</v>
      </c>
      <c r="K27" s="112">
        <f>[23]Janeiro!$E$14</f>
        <v>51.375</v>
      </c>
      <c r="L27" s="112">
        <f>[23]Janeiro!$E$15</f>
        <v>60.416666666666664</v>
      </c>
      <c r="M27" s="112">
        <f>[23]Janeiro!$E$16</f>
        <v>65.772727272727266</v>
      </c>
      <c r="N27" s="112">
        <f>[23]Janeiro!$E$17</f>
        <v>71.07692307692308</v>
      </c>
      <c r="O27" s="112">
        <f>[23]Janeiro!$E$18</f>
        <v>65.875</v>
      </c>
      <c r="P27" s="112">
        <f>[23]Janeiro!$E$19</f>
        <v>63.958333333333336</v>
      </c>
      <c r="Q27" s="112">
        <f>[23]Janeiro!$E$20</f>
        <v>57.75</v>
      </c>
      <c r="R27" s="112">
        <f>[23]Janeiro!$E$21</f>
        <v>61.208333333333336</v>
      </c>
      <c r="S27" s="112">
        <f>[23]Janeiro!$E$22</f>
        <v>59.652173913043477</v>
      </c>
      <c r="T27" s="112">
        <f>[23]Janeiro!$E$23</f>
        <v>48.791666666666664</v>
      </c>
      <c r="U27" s="112">
        <f>[23]Janeiro!$E$24</f>
        <v>66.375</v>
      </c>
      <c r="V27" s="112">
        <f>[23]Janeiro!$E$25</f>
        <v>71</v>
      </c>
      <c r="W27" s="112">
        <f>[23]Janeiro!$E$26</f>
        <v>86</v>
      </c>
      <c r="X27" s="112">
        <f>[23]Janeiro!$E$27</f>
        <v>63.533333333333331</v>
      </c>
      <c r="Y27" s="112">
        <f>[23]Janeiro!$E$28</f>
        <v>65.083333333333329</v>
      </c>
      <c r="Z27" s="112">
        <f>[23]Janeiro!$E$29</f>
        <v>58.666666666666664</v>
      </c>
      <c r="AA27" s="112">
        <f>[23]Janeiro!$E$30</f>
        <v>51.625</v>
      </c>
      <c r="AB27" s="112">
        <f>[23]Janeiro!$E$31</f>
        <v>47.541666666666664</v>
      </c>
      <c r="AC27" s="112">
        <f>[23]Janeiro!$E$32</f>
        <v>47.416666666666664</v>
      </c>
      <c r="AD27" s="112">
        <f>[23]Janeiro!$E$33</f>
        <v>46.166666666666664</v>
      </c>
      <c r="AE27" s="112">
        <f>[23]Janeiro!$E$34</f>
        <v>52.416666666666664</v>
      </c>
      <c r="AF27" s="112">
        <f>[23]Janeiro!$E$35</f>
        <v>57.125</v>
      </c>
      <c r="AG27" s="118">
        <f t="shared" si="1"/>
        <v>60.242899552024227</v>
      </c>
      <c r="AK27" t="s">
        <v>35</v>
      </c>
    </row>
    <row r="28" spans="1:37" x14ac:dyDescent="0.2">
      <c r="A28" s="48" t="s">
        <v>10</v>
      </c>
      <c r="B28" s="112">
        <f>[24]Janeiro!$E$5</f>
        <v>79.958333333333329</v>
      </c>
      <c r="C28" s="112">
        <f>[24]Janeiro!$E$6</f>
        <v>82.416666666666671</v>
      </c>
      <c r="D28" s="112">
        <f>[24]Janeiro!$E$7</f>
        <v>77.791666666666671</v>
      </c>
      <c r="E28" s="112">
        <f>[24]Janeiro!$E$8</f>
        <v>68.125</v>
      </c>
      <c r="F28" s="112">
        <f>[24]Janeiro!$E$9</f>
        <v>64.25</v>
      </c>
      <c r="G28" s="112">
        <f>[24]Janeiro!$E$10</f>
        <v>61.083333333333336</v>
      </c>
      <c r="H28" s="112">
        <f>[24]Janeiro!$E$11</f>
        <v>56.125</v>
      </c>
      <c r="I28" s="112">
        <f>[24]Janeiro!$E$12</f>
        <v>62.625</v>
      </c>
      <c r="J28" s="112">
        <f>[24]Janeiro!$E$13</f>
        <v>61.041666666666664</v>
      </c>
      <c r="K28" s="112">
        <f>[24]Janeiro!$E$14</f>
        <v>69.666666666666671</v>
      </c>
      <c r="L28" s="112">
        <f>[24]Janeiro!$E$15</f>
        <v>76.583333333333329</v>
      </c>
      <c r="M28" s="112">
        <f>[24]Janeiro!$E$16</f>
        <v>79.75</v>
      </c>
      <c r="N28" s="112">
        <f>[24]Janeiro!$E$17</f>
        <v>79.291666666666671</v>
      </c>
      <c r="O28" s="112">
        <f>[24]Janeiro!$E$18</f>
        <v>71.75</v>
      </c>
      <c r="P28" s="112">
        <f>[24]Janeiro!$E$19</f>
        <v>83.166666666666671</v>
      </c>
      <c r="Q28" s="112">
        <f>[24]Janeiro!$E$20</f>
        <v>76.166666666666671</v>
      </c>
      <c r="R28" s="112">
        <f>[24]Janeiro!$E$21</f>
        <v>73.625</v>
      </c>
      <c r="S28" s="112">
        <f>[24]Janeiro!$E$22</f>
        <v>69.166666666666671</v>
      </c>
      <c r="T28" s="112">
        <f>[24]Janeiro!$E$23</f>
        <v>75.125</v>
      </c>
      <c r="U28" s="112">
        <f>[24]Janeiro!$E$24</f>
        <v>84.583333333333329</v>
      </c>
      <c r="V28" s="112">
        <f>[24]Janeiro!$E$25</f>
        <v>85.916666666666671</v>
      </c>
      <c r="W28" s="112">
        <f>[24]Janeiro!$E$26</f>
        <v>95.708333333333329</v>
      </c>
      <c r="X28" s="112">
        <f>[24]Janeiro!$E$27</f>
        <v>90.416666666666671</v>
      </c>
      <c r="Y28" s="112">
        <f>[24]Janeiro!$E$28</f>
        <v>77.208333333333329</v>
      </c>
      <c r="Z28" s="112">
        <f>[24]Janeiro!$E$29</f>
        <v>69.541666666666671</v>
      </c>
      <c r="AA28" s="112">
        <f>[24]Janeiro!$E$30</f>
        <v>67.958333333333329</v>
      </c>
      <c r="AB28" s="112">
        <f>[24]Janeiro!$E$31</f>
        <v>66</v>
      </c>
      <c r="AC28" s="112">
        <f>[24]Janeiro!$E$32</f>
        <v>59.875</v>
      </c>
      <c r="AD28" s="112">
        <f>[24]Janeiro!$E$33</f>
        <v>55.125</v>
      </c>
      <c r="AE28" s="112">
        <f>[24]Janeiro!$E$34</f>
        <v>53.708333333333336</v>
      </c>
      <c r="AF28" s="112">
        <f>[24]Janeiro!$E$35</f>
        <v>67.416666666666671</v>
      </c>
      <c r="AG28" s="118">
        <f t="shared" si="1"/>
        <v>72.295698924731198</v>
      </c>
      <c r="AJ28" t="s">
        <v>35</v>
      </c>
      <c r="AK28" t="s">
        <v>35</v>
      </c>
    </row>
    <row r="29" spans="1:37" x14ac:dyDescent="0.2">
      <c r="A29" s="48" t="s">
        <v>151</v>
      </c>
      <c r="B29" s="112">
        <f>[25]Janeiro!$E$5</f>
        <v>79.478260869565219</v>
      </c>
      <c r="C29" s="112">
        <f>[25]Janeiro!$E$6</f>
        <v>87.416666666666671</v>
      </c>
      <c r="D29" s="112">
        <f>[25]Janeiro!$E$7</f>
        <v>82.5</v>
      </c>
      <c r="E29" s="112">
        <f>[25]Janeiro!$E$8</f>
        <v>77.304347826086953</v>
      </c>
      <c r="F29" s="112">
        <f>[25]Janeiro!$E$9</f>
        <v>68.916666666666671</v>
      </c>
      <c r="G29" s="112">
        <f>[25]Janeiro!$E$10</f>
        <v>67.375</v>
      </c>
      <c r="H29" s="112">
        <f>[25]Janeiro!$E$11</f>
        <v>70.208333333333329</v>
      </c>
      <c r="I29" s="112">
        <f>[25]Janeiro!$E$12</f>
        <v>74.043478260869563</v>
      </c>
      <c r="J29" s="112">
        <f>[25]Janeiro!$E$13</f>
        <v>75</v>
      </c>
      <c r="K29" s="112">
        <f>[25]Janeiro!$E$14</f>
        <v>73.291666666666671</v>
      </c>
      <c r="L29" s="112">
        <f>[25]Janeiro!$E$15</f>
        <v>84.583333333333329</v>
      </c>
      <c r="M29" s="112">
        <f>[25]Janeiro!$E$16</f>
        <v>85.541666666666671</v>
      </c>
      <c r="N29" s="112">
        <f>[25]Janeiro!$E$17</f>
        <v>84.75</v>
      </c>
      <c r="O29" s="112">
        <f>[25]Janeiro!$E$18</f>
        <v>78.083333333333329</v>
      </c>
      <c r="P29" s="112">
        <f>[25]Janeiro!$E$19</f>
        <v>84.791666666666671</v>
      </c>
      <c r="Q29" s="112">
        <f>[25]Janeiro!$E$20</f>
        <v>79.125</v>
      </c>
      <c r="R29" s="112">
        <f>[25]Janeiro!$E$21</f>
        <v>76</v>
      </c>
      <c r="S29" s="112">
        <f>[25]Janeiro!$E$22</f>
        <v>71.565217391304344</v>
      </c>
      <c r="T29" s="112">
        <f>[25]Janeiro!$E$23</f>
        <v>67.583333333333329</v>
      </c>
      <c r="U29" s="112">
        <f>[25]Janeiro!$E$24</f>
        <v>84.875</v>
      </c>
      <c r="V29" s="112">
        <f>[25]Janeiro!$E$25</f>
        <v>87.5</v>
      </c>
      <c r="W29" s="112">
        <f>[25]Janeiro!$E$26</f>
        <v>89.333333333333329</v>
      </c>
      <c r="X29" s="112">
        <f>[25]Janeiro!$E$27</f>
        <v>89.956521739130437</v>
      </c>
      <c r="Y29" s="112">
        <f>[25]Janeiro!$E$28</f>
        <v>82.541666666666671</v>
      </c>
      <c r="Z29" s="112">
        <f>[25]Janeiro!$E$29</f>
        <v>73.791666666666671</v>
      </c>
      <c r="AA29" s="112">
        <f>[25]Janeiro!$E$30</f>
        <v>72.375</v>
      </c>
      <c r="AB29" s="112">
        <f>[25]Janeiro!$E$31</f>
        <v>73.041666666666671</v>
      </c>
      <c r="AC29" s="112">
        <f>[25]Janeiro!$E$32</f>
        <v>64.541666666666671</v>
      </c>
      <c r="AD29" s="112">
        <f>[25]Janeiro!$E$33</f>
        <v>56.291666666666664</v>
      </c>
      <c r="AE29" s="112">
        <f>[25]Janeiro!$E$34</f>
        <v>54.791666666666664</v>
      </c>
      <c r="AF29" s="112">
        <f>[25]Janeiro!$E$35</f>
        <v>74.541666666666671</v>
      </c>
      <c r="AG29" s="118">
        <f t="shared" si="1"/>
        <v>76.488370733987821</v>
      </c>
      <c r="AH29" s="12" t="s">
        <v>35</v>
      </c>
      <c r="AJ29" t="s">
        <v>35</v>
      </c>
    </row>
    <row r="30" spans="1:37" x14ac:dyDescent="0.2">
      <c r="A30" s="48" t="s">
        <v>11</v>
      </c>
      <c r="B30" s="112">
        <f>[26]Janeiro!$E$5</f>
        <v>80.416666666666671</v>
      </c>
      <c r="C30" s="112">
        <f>[26]Janeiro!$E$6</f>
        <v>84.791666666666671</v>
      </c>
      <c r="D30" s="112">
        <f>[26]Janeiro!$E$7</f>
        <v>82.833333333333329</v>
      </c>
      <c r="E30" s="112">
        <f>[26]Janeiro!$E$8</f>
        <v>75.041666666666671</v>
      </c>
      <c r="F30" s="112">
        <f>[26]Janeiro!$E$9</f>
        <v>67.583333333333329</v>
      </c>
      <c r="G30" s="112">
        <f>[26]Janeiro!$E$10</f>
        <v>66.625</v>
      </c>
      <c r="H30" s="112">
        <f>[26]Janeiro!$E$11</f>
        <v>70</v>
      </c>
      <c r="I30" s="112">
        <f>[26]Janeiro!$E$12</f>
        <v>70.5</v>
      </c>
      <c r="J30" s="112">
        <f>[26]Janeiro!$E$13</f>
        <v>69.083333333333329</v>
      </c>
      <c r="K30" s="112">
        <f>[26]Janeiro!$E$14</f>
        <v>66.916666666666671</v>
      </c>
      <c r="L30" s="112">
        <f>[26]Janeiro!$E$15</f>
        <v>79.333333333333329</v>
      </c>
      <c r="M30" s="112">
        <f>[26]Janeiro!$E$16</f>
        <v>79.583333333333329</v>
      </c>
      <c r="N30" s="112">
        <f>[26]Janeiro!$E$17</f>
        <v>82</v>
      </c>
      <c r="O30" s="112">
        <f>[26]Janeiro!$E$18</f>
        <v>75.791666666666671</v>
      </c>
      <c r="P30" s="112">
        <f>[26]Janeiro!$E$19</f>
        <v>82.458333333333329</v>
      </c>
      <c r="Q30" s="112">
        <f>[26]Janeiro!$E$20</f>
        <v>77.041666666666671</v>
      </c>
      <c r="R30" s="112">
        <f>[26]Janeiro!$E$21</f>
        <v>75.541666666666671</v>
      </c>
      <c r="S30" s="112">
        <f>[26]Janeiro!$E$22</f>
        <v>70.166666666666671</v>
      </c>
      <c r="T30" s="112">
        <f>[26]Janeiro!$E$23</f>
        <v>67.541666666666671</v>
      </c>
      <c r="U30" s="112">
        <f>[26]Janeiro!$E$24</f>
        <v>80.708333333333329</v>
      </c>
      <c r="V30" s="112">
        <f>[26]Janeiro!$E$25</f>
        <v>85.833333333333329</v>
      </c>
      <c r="W30" s="112">
        <f>[26]Janeiro!$E$26</f>
        <v>87.25</v>
      </c>
      <c r="X30" s="112">
        <f>[26]Janeiro!$E$27</f>
        <v>81.208333333333329</v>
      </c>
      <c r="Y30" s="112">
        <f>[26]Janeiro!$E$28</f>
        <v>74.458333333333329</v>
      </c>
      <c r="Z30" s="112">
        <f>[26]Janeiro!$E$29</f>
        <v>69.208333333333329</v>
      </c>
      <c r="AA30" s="112">
        <f>[26]Janeiro!$E$30</f>
        <v>63.583333333333336</v>
      </c>
      <c r="AB30" s="112">
        <f>[26]Janeiro!$E$31</f>
        <v>63.708333333333336</v>
      </c>
      <c r="AC30" s="112">
        <f>[26]Janeiro!$E$32</f>
        <v>61.333333333333336</v>
      </c>
      <c r="AD30" s="112">
        <f>[26]Janeiro!$E$33</f>
        <v>55</v>
      </c>
      <c r="AE30" s="112">
        <f>[26]Janeiro!$E$34</f>
        <v>56.333333333333336</v>
      </c>
      <c r="AF30" s="112">
        <f>[26]Janeiro!$E$35</f>
        <v>74.5</v>
      </c>
      <c r="AG30" s="118">
        <f t="shared" si="1"/>
        <v>73.431451612903231</v>
      </c>
      <c r="AK30" t="s">
        <v>35</v>
      </c>
    </row>
    <row r="31" spans="1:37" s="5" customFormat="1" x14ac:dyDescent="0.2">
      <c r="A31" s="48" t="s">
        <v>12</v>
      </c>
      <c r="B31" s="112">
        <f>[27]Janeiro!$E$5</f>
        <v>79.130434782608702</v>
      </c>
      <c r="C31" s="112">
        <f>[27]Janeiro!$E$6</f>
        <v>78.041666666666671</v>
      </c>
      <c r="D31" s="112">
        <f>[27]Janeiro!$E$7</f>
        <v>79.523809523809518</v>
      </c>
      <c r="E31" s="112">
        <f>[27]Janeiro!$E$8</f>
        <v>72.590909090909093</v>
      </c>
      <c r="F31" s="112">
        <f>[27]Janeiro!$E$9</f>
        <v>68.416666666666671</v>
      </c>
      <c r="G31" s="112">
        <f>[27]Janeiro!$E$10</f>
        <v>65.434782608695656</v>
      </c>
      <c r="H31" s="112">
        <f>[27]Janeiro!$E$11</f>
        <v>64.38095238095238</v>
      </c>
      <c r="I31" s="112">
        <f>[27]Janeiro!$E$12</f>
        <v>61.238095238095241</v>
      </c>
      <c r="J31" s="112">
        <f>[27]Janeiro!$E$13</f>
        <v>58.047619047619051</v>
      </c>
      <c r="K31" s="112">
        <f>[27]Janeiro!$E$14</f>
        <v>59.666666666666664</v>
      </c>
      <c r="L31" s="112">
        <f>[27]Janeiro!$E$15</f>
        <v>68.36363636363636</v>
      </c>
      <c r="M31" s="112">
        <f>[27]Janeiro!$E$16</f>
        <v>79.086956521739125</v>
      </c>
      <c r="N31" s="112">
        <f>[27]Janeiro!$E$17</f>
        <v>78.571428571428569</v>
      </c>
      <c r="O31" s="112">
        <f>[27]Janeiro!$E$18</f>
        <v>75.666666666666671</v>
      </c>
      <c r="P31" s="112">
        <f>[27]Janeiro!$E$19</f>
        <v>70.045454545454547</v>
      </c>
      <c r="Q31" s="112">
        <f>[27]Janeiro!$E$20</f>
        <v>64.61904761904762</v>
      </c>
      <c r="R31" s="112">
        <f>[27]Janeiro!$E$21</f>
        <v>73.181818181818187</v>
      </c>
      <c r="S31" s="112">
        <f>[27]Janeiro!$E$22</f>
        <v>67.523809523809518</v>
      </c>
      <c r="T31" s="112">
        <f>[27]Janeiro!$E$23</f>
        <v>57.454545454545453</v>
      </c>
      <c r="U31" s="112">
        <f>[27]Janeiro!$E$24</f>
        <v>62.875</v>
      </c>
      <c r="V31" s="112">
        <f>[27]Janeiro!$E$25</f>
        <v>74.727272727272734</v>
      </c>
      <c r="W31" s="112">
        <f>[27]Janeiro!$E$26</f>
        <v>88.63636363636364</v>
      </c>
      <c r="X31" s="112">
        <f>[27]Janeiro!$E$27</f>
        <v>77</v>
      </c>
      <c r="Y31" s="112">
        <f>[27]Janeiro!$E$28</f>
        <v>67.523809523809518</v>
      </c>
      <c r="Z31" s="112">
        <f>[27]Janeiro!$E$29</f>
        <v>60.428571428571431</v>
      </c>
      <c r="AA31" s="112">
        <f>[27]Janeiro!$E$30</f>
        <v>56.714285714285715</v>
      </c>
      <c r="AB31" s="112">
        <f>[27]Janeiro!$E$31</f>
        <v>55.476190476190474</v>
      </c>
      <c r="AC31" s="112">
        <f>[27]Janeiro!$E$32</f>
        <v>56.260869565217391</v>
      </c>
      <c r="AD31" s="112">
        <f>[27]Janeiro!$E$33</f>
        <v>64.761904761904759</v>
      </c>
      <c r="AE31" s="112">
        <f>[27]Janeiro!$E$34</f>
        <v>65.956521739130437</v>
      </c>
      <c r="AF31" s="112">
        <f>[27]Janeiro!$E$35</f>
        <v>70.86363636363636</v>
      </c>
      <c r="AG31" s="118">
        <f t="shared" si="1"/>
        <v>68.458367485716735</v>
      </c>
    </row>
    <row r="32" spans="1:37" x14ac:dyDescent="0.2">
      <c r="A32" s="48" t="s">
        <v>13</v>
      </c>
      <c r="B32" s="112">
        <f>[28]Janeiro!$E$5</f>
        <v>81.625</v>
      </c>
      <c r="C32" s="112">
        <f>[28]Janeiro!$E$6</f>
        <v>84.875</v>
      </c>
      <c r="D32" s="112">
        <f>[28]Janeiro!$E$7</f>
        <v>77.5</v>
      </c>
      <c r="E32" s="112">
        <f>[28]Janeiro!$E$8</f>
        <v>78.208333333333329</v>
      </c>
      <c r="F32" s="112">
        <f>[28]Janeiro!$E$9</f>
        <v>74.958333333333329</v>
      </c>
      <c r="G32" s="112">
        <f>[28]Janeiro!$E$10</f>
        <v>74.166666666666671</v>
      </c>
      <c r="H32" s="112">
        <f>[28]Janeiro!$E$11</f>
        <v>70.166666666666671</v>
      </c>
      <c r="I32" s="112">
        <f>[28]Janeiro!$E$12</f>
        <v>65.333333333333329</v>
      </c>
      <c r="J32" s="112">
        <f>[28]Janeiro!$E$13</f>
        <v>66.166666666666671</v>
      </c>
      <c r="K32" s="112">
        <f>[28]Janeiro!$E$14</f>
        <v>67.833333333333329</v>
      </c>
      <c r="L32" s="112">
        <f>[28]Janeiro!$E$15</f>
        <v>73.583333333333329</v>
      </c>
      <c r="M32" s="112">
        <f>[28]Janeiro!$E$16</f>
        <v>80.958333333333329</v>
      </c>
      <c r="N32" s="112">
        <f>[28]Janeiro!$E$17</f>
        <v>83.25</v>
      </c>
      <c r="O32" s="112">
        <f>[28]Janeiro!$E$18</f>
        <v>75.666666666666671</v>
      </c>
      <c r="P32" s="112">
        <f>[28]Janeiro!$E$19</f>
        <v>71</v>
      </c>
      <c r="Q32" s="112">
        <f>[28]Janeiro!$E$20</f>
        <v>66.208333333333329</v>
      </c>
      <c r="R32" s="112">
        <f>[28]Janeiro!$E$21</f>
        <v>79.416666666666671</v>
      </c>
      <c r="S32" s="112">
        <f>[28]Janeiro!$E$22</f>
        <v>71.541666666666671</v>
      </c>
      <c r="T32" s="112">
        <f>[28]Janeiro!$E$23</f>
        <v>78.416666666666671</v>
      </c>
      <c r="U32" s="112">
        <f>[28]Janeiro!$E$24</f>
        <v>68.5</v>
      </c>
      <c r="V32" s="112">
        <f>[28]Janeiro!$E$25</f>
        <v>72.583333333333329</v>
      </c>
      <c r="W32" s="112">
        <f>[28]Janeiro!$E$26</f>
        <v>88.333333333333329</v>
      </c>
      <c r="X32" s="112">
        <f>[28]Janeiro!$E$27</f>
        <v>84.5</v>
      </c>
      <c r="Y32" s="112">
        <f>[28]Janeiro!$E$28</f>
        <v>74.083333333333329</v>
      </c>
      <c r="Z32" s="112">
        <f>[28]Janeiro!$E$29</f>
        <v>64.875</v>
      </c>
      <c r="AA32" s="112">
        <f>[28]Janeiro!$E$30</f>
        <v>60.75</v>
      </c>
      <c r="AB32" s="112">
        <f>[28]Janeiro!$E$31</f>
        <v>62.333333333333336</v>
      </c>
      <c r="AC32" s="112">
        <f>[28]Janeiro!$E$32</f>
        <v>57.25</v>
      </c>
      <c r="AD32" s="112">
        <f>[28]Janeiro!$E$33</f>
        <v>65.458333333333329</v>
      </c>
      <c r="AE32" s="112">
        <f>[28]Janeiro!$E$34</f>
        <v>72.041666666666671</v>
      </c>
      <c r="AF32" s="112">
        <f>[28]Janeiro!$E$35</f>
        <v>71.833333333333329</v>
      </c>
      <c r="AG32" s="118">
        <f t="shared" si="1"/>
        <v>73.013440860215056</v>
      </c>
      <c r="AJ32" t="s">
        <v>35</v>
      </c>
    </row>
    <row r="33" spans="1:38" x14ac:dyDescent="0.2">
      <c r="A33" s="48" t="s">
        <v>152</v>
      </c>
      <c r="B33" s="112">
        <f>[29]Janeiro!$E$5</f>
        <v>79.333333333333329</v>
      </c>
      <c r="C33" s="112">
        <f>[29]Janeiro!$E$6</f>
        <v>85.75</v>
      </c>
      <c r="D33" s="112">
        <f>[29]Janeiro!$E$7</f>
        <v>80.583333333333329</v>
      </c>
      <c r="E33" s="112">
        <f>[29]Janeiro!$E$8</f>
        <v>77.375</v>
      </c>
      <c r="F33" s="112">
        <f>[29]Janeiro!$E$9</f>
        <v>74.416666666666671</v>
      </c>
      <c r="G33" s="112">
        <f>[29]Janeiro!$E$10</f>
        <v>67.916666666666671</v>
      </c>
      <c r="H33" s="112">
        <f>[29]Janeiro!$E$11</f>
        <v>73</v>
      </c>
      <c r="I33" s="112">
        <f>[29]Janeiro!$E$12</f>
        <v>79.125</v>
      </c>
      <c r="J33" s="112">
        <f>[29]Janeiro!$E$13</f>
        <v>74.416666666666671</v>
      </c>
      <c r="K33" s="112">
        <f>[29]Janeiro!$E$14</f>
        <v>80.291666666666671</v>
      </c>
      <c r="L33" s="112">
        <f>[29]Janeiro!$E$15</f>
        <v>85.833333333333329</v>
      </c>
      <c r="M33" s="112">
        <f>[29]Janeiro!$E$16</f>
        <v>85.333333333333329</v>
      </c>
      <c r="N33" s="112">
        <f>[29]Janeiro!$E$17</f>
        <v>82.416666666666671</v>
      </c>
      <c r="O33" s="112">
        <f>[29]Janeiro!$E$18</f>
        <v>79.208333333333329</v>
      </c>
      <c r="P33" s="112">
        <f>[29]Janeiro!$E$19</f>
        <v>82.958333333333329</v>
      </c>
      <c r="Q33" s="112">
        <f>[29]Janeiro!$E$20</f>
        <v>75.458333333333329</v>
      </c>
      <c r="R33" s="112">
        <f>[29]Janeiro!$E$21</f>
        <v>74.5</v>
      </c>
      <c r="S33" s="112">
        <f>[29]Janeiro!$E$22</f>
        <v>71.333333333333329</v>
      </c>
      <c r="T33" s="112">
        <f>[29]Janeiro!$E$23</f>
        <v>69.041666666666671</v>
      </c>
      <c r="U33" s="112">
        <f>[29]Janeiro!$E$24</f>
        <v>77.708333333333329</v>
      </c>
      <c r="V33" s="112">
        <f>[29]Janeiro!$E$25</f>
        <v>85.541666666666671</v>
      </c>
      <c r="W33" s="112">
        <f>[29]Janeiro!$E$26</f>
        <v>93.458333333333329</v>
      </c>
      <c r="X33" s="112">
        <f>[29]Janeiro!$E$27</f>
        <v>88.041666666666671</v>
      </c>
      <c r="Y33" s="112">
        <f>[29]Janeiro!$E$28</f>
        <v>79.666666666666671</v>
      </c>
      <c r="Z33" s="112">
        <f>[29]Janeiro!$E$29</f>
        <v>75.416666666666671</v>
      </c>
      <c r="AA33" s="112">
        <f>[29]Janeiro!$E$30</f>
        <v>69.041666666666671</v>
      </c>
      <c r="AB33" s="112">
        <f>[29]Janeiro!$E$31</f>
        <v>70.833333333333329</v>
      </c>
      <c r="AC33" s="112">
        <f>[29]Janeiro!$E$32</f>
        <v>65.916666666666671</v>
      </c>
      <c r="AD33" s="112">
        <f>[29]Janeiro!$E$33</f>
        <v>62.75</v>
      </c>
      <c r="AE33" s="112">
        <f>[29]Janeiro!$E$34</f>
        <v>63.458333333333336</v>
      </c>
      <c r="AF33" s="112">
        <f>[29]Janeiro!$E$35</f>
        <v>72.666666666666671</v>
      </c>
      <c r="AG33" s="118">
        <f t="shared" si="1"/>
        <v>76.864247311827953</v>
      </c>
      <c r="AK33" t="s">
        <v>35</v>
      </c>
    </row>
    <row r="34" spans="1:38" x14ac:dyDescent="0.2">
      <c r="A34" s="48" t="s">
        <v>123</v>
      </c>
      <c r="B34" s="112">
        <f>[30]Janeiro!$E$5</f>
        <v>76.916666666666671</v>
      </c>
      <c r="C34" s="112">
        <f>[30]Janeiro!$E$6</f>
        <v>88.416666666666671</v>
      </c>
      <c r="D34" s="112">
        <f>[30]Janeiro!$E$7</f>
        <v>79.166666666666671</v>
      </c>
      <c r="E34" s="112">
        <f>[30]Janeiro!$E$8</f>
        <v>74.666666666666671</v>
      </c>
      <c r="F34" s="112">
        <f>[30]Janeiro!$E$9</f>
        <v>75.916666666666671</v>
      </c>
      <c r="G34" s="112">
        <f>[30]Janeiro!$E$10</f>
        <v>67.416666666666671</v>
      </c>
      <c r="H34" s="112">
        <f>[30]Janeiro!$E$11</f>
        <v>60.625</v>
      </c>
      <c r="I34" s="112">
        <f>[30]Janeiro!$E$12</f>
        <v>67.333333333333329</v>
      </c>
      <c r="J34" s="112">
        <f>[30]Janeiro!$E$13</f>
        <v>67.833333333333329</v>
      </c>
      <c r="K34" s="112">
        <f>[30]Janeiro!$E$14</f>
        <v>70.958333333333329</v>
      </c>
      <c r="L34" s="112">
        <f>[30]Janeiro!$E$15</f>
        <v>84.208333333333329</v>
      </c>
      <c r="M34" s="112">
        <f>[30]Janeiro!$E$16</f>
        <v>85.916666666666671</v>
      </c>
      <c r="N34" s="112">
        <f>[30]Janeiro!$E$17</f>
        <v>82.291666666666671</v>
      </c>
      <c r="O34" s="112">
        <f>[30]Janeiro!$E$18</f>
        <v>81.333333333333329</v>
      </c>
      <c r="P34" s="112">
        <f>[30]Janeiro!$E$19</f>
        <v>87.125</v>
      </c>
      <c r="Q34" s="112">
        <f>[30]Janeiro!$E$20</f>
        <v>76.791666666666671</v>
      </c>
      <c r="R34" s="112">
        <f>[30]Janeiro!$E$21</f>
        <v>75.958333333333329</v>
      </c>
      <c r="S34" s="112">
        <f>[30]Janeiro!$E$22</f>
        <v>71.5</v>
      </c>
      <c r="T34" s="112">
        <f>[30]Janeiro!$E$23</f>
        <v>71.791666666666671</v>
      </c>
      <c r="U34" s="112">
        <f>[30]Janeiro!$E$24</f>
        <v>89.625</v>
      </c>
      <c r="V34" s="112">
        <f>[30]Janeiro!$E$25</f>
        <v>88.333333333333329</v>
      </c>
      <c r="W34" s="112">
        <f>[30]Janeiro!$E$26</f>
        <v>94.75</v>
      </c>
      <c r="X34" s="112">
        <f>[30]Janeiro!$E$27</f>
        <v>94.333333333333329</v>
      </c>
      <c r="Y34" s="112">
        <f>[30]Janeiro!$E$28</f>
        <v>81.75</v>
      </c>
      <c r="Z34" s="112">
        <f>[30]Janeiro!$E$29</f>
        <v>75.166666666666671</v>
      </c>
      <c r="AA34" s="112">
        <f>[30]Janeiro!$E$30</f>
        <v>71.833333333333329</v>
      </c>
      <c r="AB34" s="112">
        <f>[30]Janeiro!$E$31</f>
        <v>69.75</v>
      </c>
      <c r="AC34" s="112">
        <f>[30]Janeiro!$E$32</f>
        <v>64.125</v>
      </c>
      <c r="AD34" s="112">
        <f>[30]Janeiro!$E$33</f>
        <v>60.166666666666664</v>
      </c>
      <c r="AE34" s="112">
        <f>[30]Janeiro!$E$34</f>
        <v>54.166666666666664</v>
      </c>
      <c r="AF34" s="112">
        <f>[30]Janeiro!$E$35</f>
        <v>69.083333333333329</v>
      </c>
      <c r="AG34" s="118">
        <f t="shared" si="1"/>
        <v>76.104838709677409</v>
      </c>
      <c r="AK34" t="s">
        <v>35</v>
      </c>
    </row>
    <row r="35" spans="1:38" x14ac:dyDescent="0.2">
      <c r="A35" s="48" t="s">
        <v>14</v>
      </c>
      <c r="B35" s="112">
        <f>[31]Janeiro!$E$5</f>
        <v>78.625</v>
      </c>
      <c r="C35" s="112">
        <f>[31]Janeiro!$E$6</f>
        <v>69.666666666666671</v>
      </c>
      <c r="D35" s="112">
        <f>[31]Janeiro!$E$7</f>
        <v>73.125</v>
      </c>
      <c r="E35" s="112">
        <f>[31]Janeiro!$E$8</f>
        <v>70.333333333333329</v>
      </c>
      <c r="F35" s="112">
        <f>[31]Janeiro!$E$9</f>
        <v>72.916666666666671</v>
      </c>
      <c r="G35" s="112">
        <f>[31]Janeiro!$E$10</f>
        <v>64.956521739130437</v>
      </c>
      <c r="H35" s="112">
        <f>[31]Janeiro!$E$11</f>
        <v>61.541666666666664</v>
      </c>
      <c r="I35" s="112">
        <f>[31]Janeiro!$E$12</f>
        <v>60.125</v>
      </c>
      <c r="J35" s="112">
        <f>[31]Janeiro!$E$13</f>
        <v>60.791666666666664</v>
      </c>
      <c r="K35" s="112">
        <f>[31]Janeiro!$E$14</f>
        <v>75.666666666666671</v>
      </c>
      <c r="L35" s="112">
        <f>[31]Janeiro!$E$15</f>
        <v>76.5</v>
      </c>
      <c r="M35" s="112">
        <f>[31]Janeiro!$E$16</f>
        <v>74.875</v>
      </c>
      <c r="N35" s="112">
        <f>[31]Janeiro!$E$17</f>
        <v>79.416666666666671</v>
      </c>
      <c r="O35" s="112">
        <f>[31]Janeiro!$E$18</f>
        <v>74.260869565217391</v>
      </c>
      <c r="P35" s="112">
        <f>[31]Janeiro!$E$19</f>
        <v>77.916666666666671</v>
      </c>
      <c r="Q35" s="112">
        <f>[31]Janeiro!$E$20</f>
        <v>70.625</v>
      </c>
      <c r="R35" s="112">
        <f>[31]Janeiro!$E$21</f>
        <v>65.708333333333329</v>
      </c>
      <c r="S35" s="112">
        <f>[31]Janeiro!$E$22</f>
        <v>63.041666666666664</v>
      </c>
      <c r="T35" s="112">
        <f>[31]Janeiro!$E$23</f>
        <v>68.958333333333329</v>
      </c>
      <c r="U35" s="112">
        <f>[31]Janeiro!$E$24</f>
        <v>71.291666666666671</v>
      </c>
      <c r="V35" s="112">
        <f>[31]Janeiro!$E$25</f>
        <v>74.739130434782609</v>
      </c>
      <c r="W35" s="112">
        <f>[31]Janeiro!$E$26</f>
        <v>80.25</v>
      </c>
      <c r="X35" s="112">
        <f>[31]Janeiro!$E$27</f>
        <v>80.958333333333329</v>
      </c>
      <c r="Y35" s="112">
        <f>[31]Janeiro!$E$28</f>
        <v>74.833333333333329</v>
      </c>
      <c r="Z35" s="112">
        <f>[31]Janeiro!$E$29</f>
        <v>69.333333333333329</v>
      </c>
      <c r="AA35" s="112">
        <f>[31]Janeiro!$E$30</f>
        <v>63</v>
      </c>
      <c r="AB35" s="112">
        <f>[31]Janeiro!$E$31</f>
        <v>66.791666666666671</v>
      </c>
      <c r="AC35" s="112">
        <f>[31]Janeiro!$E$32</f>
        <v>69.958333333333329</v>
      </c>
      <c r="AD35" s="112">
        <f>[31]Janeiro!$E$33</f>
        <v>63.047619047619051</v>
      </c>
      <c r="AE35" s="112">
        <f>[31]Janeiro!$E$34</f>
        <v>59.375</v>
      </c>
      <c r="AF35" s="112">
        <f>[31]Janeiro!$E$35</f>
        <v>56</v>
      </c>
      <c r="AG35" s="118">
        <f t="shared" si="1"/>
        <v>69.955778735056427</v>
      </c>
      <c r="AI35" t="s">
        <v>35</v>
      </c>
      <c r="AK35" t="s">
        <v>35</v>
      </c>
    </row>
    <row r="36" spans="1:38" x14ac:dyDescent="0.2">
      <c r="A36" s="48" t="s">
        <v>153</v>
      </c>
      <c r="B36" s="112">
        <f>[32]Janeiro!$E$5</f>
        <v>85.652173913043484</v>
      </c>
      <c r="C36" s="112">
        <f>[32]Janeiro!$E$6</f>
        <v>88.545454545454547</v>
      </c>
      <c r="D36" s="112">
        <f>[32]Janeiro!$E$7</f>
        <v>84.478260869565219</v>
      </c>
      <c r="E36" s="112">
        <f>[32]Janeiro!$E$8</f>
        <v>81.913043478260875</v>
      </c>
      <c r="F36" s="112">
        <f>[32]Janeiro!$E$9</f>
        <v>81.086956521739125</v>
      </c>
      <c r="G36" s="112">
        <f>[32]Janeiro!$E$10</f>
        <v>84.086956521739125</v>
      </c>
      <c r="H36" s="112">
        <f>[32]Janeiro!$E$11</f>
        <v>77.217391304347828</v>
      </c>
      <c r="I36" s="112">
        <f>[32]Janeiro!$E$12</f>
        <v>79.285714285714292</v>
      </c>
      <c r="J36" s="112">
        <f>[32]Janeiro!$E$13</f>
        <v>72.125</v>
      </c>
      <c r="K36" s="112">
        <f>[32]Janeiro!$E$14</f>
        <v>73.782608695652172</v>
      </c>
      <c r="L36" s="112">
        <f>[32]Janeiro!$E$15</f>
        <v>85.608695652173907</v>
      </c>
      <c r="M36" s="112">
        <f>[32]Janeiro!$E$16</f>
        <v>87.958333333333329</v>
      </c>
      <c r="N36" s="112">
        <f>[32]Janeiro!$E$17</f>
        <v>85.75</v>
      </c>
      <c r="O36" s="112">
        <f>[32]Janeiro!$E$18</f>
        <v>82.217391304347828</v>
      </c>
      <c r="P36" s="112">
        <f>[32]Janeiro!$E$19</f>
        <v>87.391304347826093</v>
      </c>
      <c r="Q36" s="112">
        <f>[32]Janeiro!$E$20</f>
        <v>81.86363636363636</v>
      </c>
      <c r="R36" s="112">
        <f>[32]Janeiro!$E$21</f>
        <v>83</v>
      </c>
      <c r="S36" s="112">
        <f>[32]Janeiro!$E$22</f>
        <v>79.666666666666671</v>
      </c>
      <c r="T36" s="112">
        <f>[32]Janeiro!$E$23</f>
        <v>77.25</v>
      </c>
      <c r="U36" s="112">
        <f>[32]Janeiro!$E$24</f>
        <v>75.521739130434781</v>
      </c>
      <c r="V36" s="112">
        <f>[32]Janeiro!$E$25</f>
        <v>80.25</v>
      </c>
      <c r="W36" s="112">
        <f>[32]Janeiro!$E$26</f>
        <v>87.173913043478265</v>
      </c>
      <c r="X36" s="112">
        <f>[32]Janeiro!$E$27</f>
        <v>85.666666666666671</v>
      </c>
      <c r="Y36" s="112">
        <f>[32]Janeiro!$E$28</f>
        <v>80.400000000000006</v>
      </c>
      <c r="Z36" s="112">
        <f>[32]Janeiro!$E$29</f>
        <v>70</v>
      </c>
      <c r="AA36" s="112">
        <f>[32]Janeiro!$E$30</f>
        <v>72.318181818181813</v>
      </c>
      <c r="AB36" s="112">
        <f>[32]Janeiro!$E$31</f>
        <v>66.086956521739125</v>
      </c>
      <c r="AC36" s="112">
        <f>[32]Janeiro!$E$32</f>
        <v>66.695652173913047</v>
      </c>
      <c r="AD36" s="112">
        <f>[32]Janeiro!$E$33</f>
        <v>70.478260869565219</v>
      </c>
      <c r="AE36" s="112">
        <f>[32]Janeiro!$E$34</f>
        <v>82</v>
      </c>
      <c r="AF36" s="112">
        <f>[32]Janeiro!$E$35</f>
        <v>78.869565217391298</v>
      </c>
      <c r="AG36" s="118">
        <f t="shared" si="1"/>
        <v>79.817436233705507</v>
      </c>
      <c r="AI36" t="s">
        <v>35</v>
      </c>
      <c r="AJ36" t="s">
        <v>35</v>
      </c>
      <c r="AK36" s="12" t="s">
        <v>35</v>
      </c>
    </row>
    <row r="37" spans="1:38" x14ac:dyDescent="0.2">
      <c r="A37" s="48" t="s">
        <v>15</v>
      </c>
      <c r="B37" s="112">
        <f>[33]Janeiro!$E$5</f>
        <v>73.208333333333329</v>
      </c>
      <c r="C37" s="112">
        <f>[33]Janeiro!$E$6</f>
        <v>81.541666666666671</v>
      </c>
      <c r="D37" s="112">
        <f>[33]Janeiro!$E$7</f>
        <v>77.083333333333329</v>
      </c>
      <c r="E37" s="112">
        <f>[33]Janeiro!$E$8</f>
        <v>66.625</v>
      </c>
      <c r="F37" s="112">
        <f>[33]Janeiro!$E$9</f>
        <v>52.458333333333336</v>
      </c>
      <c r="G37" s="112">
        <f>[33]Janeiro!$E$10</f>
        <v>49.208333333333336</v>
      </c>
      <c r="H37" s="112">
        <f>[33]Janeiro!$E$11</f>
        <v>50.541666666666664</v>
      </c>
      <c r="I37" s="112">
        <f>[33]Janeiro!$E$12</f>
        <v>59.583333333333336</v>
      </c>
      <c r="J37" s="112">
        <f>[33]Janeiro!$E$13</f>
        <v>61.291666666666664</v>
      </c>
      <c r="K37" s="112">
        <f>[33]Janeiro!$E$14</f>
        <v>64</v>
      </c>
      <c r="L37" s="112">
        <f>[33]Janeiro!$E$15</f>
        <v>77.75</v>
      </c>
      <c r="M37" s="112">
        <f>[33]Janeiro!$E$16</f>
        <v>81.958333333333329</v>
      </c>
      <c r="N37" s="112">
        <f>[33]Janeiro!$E$17</f>
        <v>80.583333333333329</v>
      </c>
      <c r="O37" s="112">
        <f>[33]Janeiro!$E$18</f>
        <v>75.333333333333329</v>
      </c>
      <c r="P37" s="112">
        <f>[33]Janeiro!$E$19</f>
        <v>69.041666666666671</v>
      </c>
      <c r="Q37" s="112">
        <f>[33]Janeiro!$E$20</f>
        <v>74.083333333333329</v>
      </c>
      <c r="R37" s="112">
        <f>[33]Janeiro!$E$21</f>
        <v>61.166666666666664</v>
      </c>
      <c r="S37" s="112">
        <f>[33]Janeiro!$E$22</f>
        <v>58.625</v>
      </c>
      <c r="T37" s="112">
        <f>[33]Janeiro!$E$23</f>
        <v>52.666666666666664</v>
      </c>
      <c r="U37" s="112">
        <f>[33]Janeiro!$E$24</f>
        <v>77.791666666666671</v>
      </c>
      <c r="V37" s="112">
        <f>[33]Janeiro!$E$25</f>
        <v>84</v>
      </c>
      <c r="W37" s="112">
        <f>[33]Janeiro!$E$26</f>
        <v>84.416666666666671</v>
      </c>
      <c r="X37" s="112">
        <f>[33]Janeiro!$E$27</f>
        <v>81.083333333333329</v>
      </c>
      <c r="Y37" s="112">
        <f>[33]Janeiro!$E$28</f>
        <v>76.166666666666671</v>
      </c>
      <c r="Z37" s="112">
        <f>[33]Janeiro!$E$29</f>
        <v>62.625</v>
      </c>
      <c r="AA37" s="112">
        <f>[33]Janeiro!$E$30</f>
        <v>65.291666666666671</v>
      </c>
      <c r="AB37" s="112">
        <f>[33]Janeiro!$E$31</f>
        <v>56</v>
      </c>
      <c r="AC37" s="112">
        <f>[33]Janeiro!$E$32</f>
        <v>51.541666666666664</v>
      </c>
      <c r="AD37" s="112">
        <f>[33]Janeiro!$E$33</f>
        <v>40.416666666666664</v>
      </c>
      <c r="AE37" s="112">
        <f>[33]Janeiro!$E$34</f>
        <v>42</v>
      </c>
      <c r="AF37" s="112">
        <f>[33]Janeiro!$E$35</f>
        <v>61.375</v>
      </c>
      <c r="AG37" s="118">
        <f t="shared" si="1"/>
        <v>66.111559139784973</v>
      </c>
      <c r="AH37" s="12" t="s">
        <v>35</v>
      </c>
      <c r="AI37" t="s">
        <v>35</v>
      </c>
      <c r="AK37" t="s">
        <v>35</v>
      </c>
    </row>
    <row r="38" spans="1:38" x14ac:dyDescent="0.2">
      <c r="A38" s="48" t="s">
        <v>16</v>
      </c>
      <c r="B38" s="112">
        <f>[34]Janeiro!$E$5</f>
        <v>74.458333333333329</v>
      </c>
      <c r="C38" s="112">
        <f>[34]Janeiro!$E$6</f>
        <v>78.666666666666671</v>
      </c>
      <c r="D38" s="112">
        <f>[34]Janeiro!$E$7</f>
        <v>77.166666666666671</v>
      </c>
      <c r="E38" s="112">
        <f>[34]Janeiro!$E$8</f>
        <v>65.958333333333329</v>
      </c>
      <c r="F38" s="112">
        <f>[34]Janeiro!$E$9</f>
        <v>51.875</v>
      </c>
      <c r="G38" s="112">
        <f>[34]Janeiro!$E$10</f>
        <v>51.708333333333336</v>
      </c>
      <c r="H38" s="112">
        <f>[34]Janeiro!$E$11</f>
        <v>52.5</v>
      </c>
      <c r="I38" s="112">
        <f>[34]Janeiro!$E$12</f>
        <v>51.208333333333336</v>
      </c>
      <c r="J38" s="112">
        <f>[34]Janeiro!$E$13</f>
        <v>49.833333333333336</v>
      </c>
      <c r="K38" s="112">
        <f>[34]Janeiro!$E$14</f>
        <v>49.708333333333336</v>
      </c>
      <c r="L38" s="112">
        <f>[34]Janeiro!$E$15</f>
        <v>63.25</v>
      </c>
      <c r="M38" s="112">
        <f>[34]Janeiro!$E$16</f>
        <v>70.125</v>
      </c>
      <c r="N38" s="112">
        <f>[34]Janeiro!$E$17</f>
        <v>64.875</v>
      </c>
      <c r="O38" s="112">
        <f>[34]Janeiro!$E$18</f>
        <v>63.041666666666664</v>
      </c>
      <c r="P38" s="112">
        <f>[34]Janeiro!$E$19</f>
        <v>57.208333333333336</v>
      </c>
      <c r="Q38" s="112" t="str">
        <f>[34]Janeiro!$E$20</f>
        <v>*</v>
      </c>
      <c r="R38" s="112" t="str">
        <f>[34]Janeiro!$E$21</f>
        <v>*</v>
      </c>
      <c r="S38" s="112" t="str">
        <f>[34]Janeiro!$E$22</f>
        <v>*</v>
      </c>
      <c r="T38" s="112" t="str">
        <f>[34]Janeiro!$E$23</f>
        <v>*</v>
      </c>
      <c r="U38" s="112" t="str">
        <f>[34]Janeiro!$E$24</f>
        <v>*</v>
      </c>
      <c r="V38" s="112" t="str">
        <f>[34]Janeiro!$E$25</f>
        <v>*</v>
      </c>
      <c r="W38" s="112" t="str">
        <f>[34]Janeiro!$E$26</f>
        <v>*</v>
      </c>
      <c r="X38" s="112" t="str">
        <f>[34]Janeiro!$E$27</f>
        <v>*</v>
      </c>
      <c r="Y38" s="112" t="str">
        <f>[34]Janeiro!$E$28</f>
        <v>*</v>
      </c>
      <c r="Z38" s="112" t="str">
        <f>[34]Janeiro!$E$29</f>
        <v>*</v>
      </c>
      <c r="AA38" s="112" t="str">
        <f>[34]Janeiro!$E$30</f>
        <v>*</v>
      </c>
      <c r="AB38" s="112" t="str">
        <f>[34]Janeiro!$E$31</f>
        <v>*</v>
      </c>
      <c r="AC38" s="112" t="str">
        <f>[34]Janeiro!$E$32</f>
        <v>*</v>
      </c>
      <c r="AD38" s="112" t="str">
        <f>[34]Janeiro!$E$33</f>
        <v>*</v>
      </c>
      <c r="AE38" s="112" t="str">
        <f>[34]Janeiro!$E$34</f>
        <v>*</v>
      </c>
      <c r="AF38" s="112" t="str">
        <f>[34]Janeiro!$E$35</f>
        <v>*</v>
      </c>
      <c r="AG38" s="118">
        <f t="shared" si="1"/>
        <v>61.43888888888889</v>
      </c>
      <c r="AI38" s="128"/>
      <c r="AJ38" t="s">
        <v>35</v>
      </c>
      <c r="AK38" t="s">
        <v>35</v>
      </c>
    </row>
    <row r="39" spans="1:38" x14ac:dyDescent="0.2">
      <c r="A39" s="48" t="s">
        <v>154</v>
      </c>
      <c r="B39" s="112">
        <f>[35]Janeiro!$E$5</f>
        <v>84.208333333333329</v>
      </c>
      <c r="C39" s="112">
        <f>[35]Janeiro!$E$6</f>
        <v>84.875</v>
      </c>
      <c r="D39" s="112">
        <f>[35]Janeiro!$E$7</f>
        <v>77.583333333333329</v>
      </c>
      <c r="E39" s="112">
        <f>[35]Janeiro!$E$8</f>
        <v>75.833333333333329</v>
      </c>
      <c r="F39" s="112">
        <f>[35]Janeiro!$E$9</f>
        <v>68.833333333333329</v>
      </c>
      <c r="G39" s="112">
        <f>[35]Janeiro!$E$10</f>
        <v>65.416666666666671</v>
      </c>
      <c r="H39" s="112">
        <f>[35]Janeiro!$E$11</f>
        <v>70.5</v>
      </c>
      <c r="I39" s="112">
        <f>[35]Janeiro!$E$12</f>
        <v>70.291666666666671</v>
      </c>
      <c r="J39" s="112">
        <f>[35]Janeiro!$E$13</f>
        <v>70.666666666666671</v>
      </c>
      <c r="K39" s="112">
        <f>[35]Janeiro!$E$14</f>
        <v>72.125</v>
      </c>
      <c r="L39" s="112">
        <f>[35]Janeiro!$E$15</f>
        <v>76.083333333333329</v>
      </c>
      <c r="M39" s="112">
        <f>[35]Janeiro!$E$16</f>
        <v>87.291666666666671</v>
      </c>
      <c r="N39" s="112">
        <f>[35]Janeiro!$E$17</f>
        <v>85.791666666666671</v>
      </c>
      <c r="O39" s="112">
        <f>[35]Janeiro!$E$18</f>
        <v>77</v>
      </c>
      <c r="P39" s="112">
        <f>[35]Janeiro!$E$19</f>
        <v>91.625</v>
      </c>
      <c r="Q39" s="112">
        <f>[35]Janeiro!$E$20</f>
        <v>77.666666666666671</v>
      </c>
      <c r="R39" s="112">
        <f>[35]Janeiro!$E$21</f>
        <v>76.625</v>
      </c>
      <c r="S39" s="112">
        <f>[35]Janeiro!$E$22</f>
        <v>69.666666666666671</v>
      </c>
      <c r="T39" s="112">
        <f>[35]Janeiro!$E$23</f>
        <v>77.041666666666671</v>
      </c>
      <c r="U39" s="112">
        <f>[35]Janeiro!$E$24</f>
        <v>85.666666666666671</v>
      </c>
      <c r="V39" s="112">
        <f>[35]Janeiro!$E$25</f>
        <v>87.083333333333329</v>
      </c>
      <c r="W39" s="112">
        <f>[35]Janeiro!$E$26</f>
        <v>95.125</v>
      </c>
      <c r="X39" s="112">
        <f>[35]Janeiro!$E$27</f>
        <v>88.541666666666671</v>
      </c>
      <c r="Y39" s="112">
        <f>[35]Janeiro!$E$28</f>
        <v>80.25</v>
      </c>
      <c r="Z39" s="112">
        <f>[35]Janeiro!$E$29</f>
        <v>73.666666666666671</v>
      </c>
      <c r="AA39" s="112">
        <f>[35]Janeiro!$E$30</f>
        <v>68.083333333333329</v>
      </c>
      <c r="AB39" s="112">
        <f>[35]Janeiro!$E$31</f>
        <v>66.833333333333329</v>
      </c>
      <c r="AC39" s="112">
        <f>[35]Janeiro!$E$32</f>
        <v>65.541666666666671</v>
      </c>
      <c r="AD39" s="112">
        <f>[35]Janeiro!$E$33</f>
        <v>54.125</v>
      </c>
      <c r="AE39" s="112">
        <f>[35]Janeiro!$E$34</f>
        <v>64.791666666666671</v>
      </c>
      <c r="AF39" s="112">
        <f>[35]Janeiro!$E$35</f>
        <v>69.875</v>
      </c>
      <c r="AG39" s="118">
        <f t="shared" si="1"/>
        <v>76.087365591397855</v>
      </c>
      <c r="AI39" t="s">
        <v>35</v>
      </c>
      <c r="AJ39" t="s">
        <v>35</v>
      </c>
    </row>
    <row r="40" spans="1:38" x14ac:dyDescent="0.2">
      <c r="A40" s="48" t="s">
        <v>17</v>
      </c>
      <c r="B40" s="112">
        <f>[36]Janeiro!$E$5</f>
        <v>69.75</v>
      </c>
      <c r="C40" s="112">
        <f>[36]Janeiro!$E$6</f>
        <v>75.458333333333329</v>
      </c>
      <c r="D40" s="112">
        <f>[36]Janeiro!$E$7</f>
        <v>81.25</v>
      </c>
      <c r="E40" s="112">
        <f>[36]Janeiro!$E$8</f>
        <v>77.875</v>
      </c>
      <c r="F40" s="112">
        <f>[36]Janeiro!$E$9</f>
        <v>73.333333333333329</v>
      </c>
      <c r="G40" s="112">
        <f>[36]Janeiro!$E$10</f>
        <v>69.958333333333329</v>
      </c>
      <c r="H40" s="112">
        <f>[36]Janeiro!$E$11</f>
        <v>75.958333333333329</v>
      </c>
      <c r="I40" s="112">
        <f>[36]Janeiro!$E$12</f>
        <v>71.5</v>
      </c>
      <c r="J40" s="112">
        <f>[36]Janeiro!$E$13</f>
        <v>70.25</v>
      </c>
      <c r="K40" s="112">
        <f>[36]Janeiro!$E$14</f>
        <v>62.708333333333336</v>
      </c>
      <c r="L40" s="112">
        <f>[36]Janeiro!$E$15</f>
        <v>65.416666666666671</v>
      </c>
      <c r="M40" s="112">
        <f>[36]Janeiro!$E$16</f>
        <v>67.5</v>
      </c>
      <c r="N40" s="112">
        <f>[36]Janeiro!$E$17</f>
        <v>63.416666666666664</v>
      </c>
      <c r="O40" s="112">
        <f>[36]Janeiro!$E$18</f>
        <v>66.666666666666671</v>
      </c>
      <c r="P40" s="112">
        <f>[36]Janeiro!$E$19</f>
        <v>67.958333333333329</v>
      </c>
      <c r="Q40" s="112">
        <f>[36]Janeiro!$E$20</f>
        <v>64.583333333333329</v>
      </c>
      <c r="R40" s="112">
        <f>[36]Janeiro!$E$21</f>
        <v>80.5</v>
      </c>
      <c r="S40" s="112">
        <f>[36]Janeiro!$E$22</f>
        <v>71.833333333333329</v>
      </c>
      <c r="T40" s="112">
        <f>[36]Janeiro!$E$23</f>
        <v>75.791666666666671</v>
      </c>
      <c r="U40" s="112">
        <f>[36]Janeiro!$E$24</f>
        <v>77.458333333333329</v>
      </c>
      <c r="V40" s="112">
        <f>[36]Janeiro!$E$25</f>
        <v>76.083333333333329</v>
      </c>
      <c r="W40" s="112">
        <f>[36]Janeiro!$E$26</f>
        <v>76.291666666666671</v>
      </c>
      <c r="X40" s="112">
        <f>[36]Janeiro!$E$27</f>
        <v>80.708333333333329</v>
      </c>
      <c r="Y40" s="112">
        <f>[36]Janeiro!$E$28</f>
        <v>80.25</v>
      </c>
      <c r="Z40" s="112">
        <f>[36]Janeiro!$E$29</f>
        <v>77.291666666666671</v>
      </c>
      <c r="AA40" s="112">
        <f>[36]Janeiro!$E$30</f>
        <v>72.125</v>
      </c>
      <c r="AB40" s="112">
        <f>[36]Janeiro!$E$31</f>
        <v>71.208333333333329</v>
      </c>
      <c r="AC40" s="112">
        <f>[36]Janeiro!$E$32</f>
        <v>64.541666666666671</v>
      </c>
      <c r="AD40" s="112">
        <f>[36]Janeiro!$E$33</f>
        <v>65</v>
      </c>
      <c r="AE40" s="112">
        <f>[36]Janeiro!$E$34</f>
        <v>60.916666666666664</v>
      </c>
      <c r="AF40" s="112">
        <f>[36]Janeiro!$E$35</f>
        <v>78.541666666666671</v>
      </c>
      <c r="AG40" s="118">
        <f t="shared" si="1"/>
        <v>72.004032258064484</v>
      </c>
      <c r="AJ40" t="s">
        <v>35</v>
      </c>
      <c r="AK40" t="s">
        <v>35</v>
      </c>
    </row>
    <row r="41" spans="1:38" x14ac:dyDescent="0.2">
      <c r="A41" s="48" t="s">
        <v>136</v>
      </c>
      <c r="B41" s="112">
        <f>[37]Janeiro!$E$5</f>
        <v>77.25</v>
      </c>
      <c r="C41" s="112">
        <f>[37]Janeiro!$E$6</f>
        <v>91.208333333333329</v>
      </c>
      <c r="D41" s="112">
        <f>[37]Janeiro!$E$7</f>
        <v>78.5</v>
      </c>
      <c r="E41" s="112">
        <f>[37]Janeiro!$E$8</f>
        <v>76.541666666666671</v>
      </c>
      <c r="F41" s="112">
        <f>[37]Janeiro!$E$9</f>
        <v>74.333333333333329</v>
      </c>
      <c r="G41" s="112">
        <f>[37]Janeiro!$E$10</f>
        <v>67.625</v>
      </c>
      <c r="H41" s="112">
        <f>[37]Janeiro!$E$11</f>
        <v>74.5</v>
      </c>
      <c r="I41" s="112">
        <f>[37]Janeiro!$E$12</f>
        <v>71.75</v>
      </c>
      <c r="J41" s="112">
        <f>[37]Janeiro!$E$13</f>
        <v>65.458333333333329</v>
      </c>
      <c r="K41" s="112">
        <f>[37]Janeiro!$E$14</f>
        <v>72.541666666666671</v>
      </c>
      <c r="L41" s="112">
        <f>[37]Janeiro!$E$15</f>
        <v>76.333333333333329</v>
      </c>
      <c r="M41" s="112">
        <f>[37]Janeiro!$E$16</f>
        <v>86.791666666666671</v>
      </c>
      <c r="N41" s="112">
        <f>[37]Janeiro!$E$17</f>
        <v>86</v>
      </c>
      <c r="O41" s="112">
        <f>[37]Janeiro!$E$18</f>
        <v>88.25</v>
      </c>
      <c r="P41" s="112">
        <f>[37]Janeiro!$E$19</f>
        <v>89.416666666666671</v>
      </c>
      <c r="Q41" s="112">
        <f>[37]Janeiro!$E$20</f>
        <v>78.666666666666671</v>
      </c>
      <c r="R41" s="112">
        <f>[37]Janeiro!$E$21</f>
        <v>76.833333333333329</v>
      </c>
      <c r="S41" s="112">
        <f>[37]Janeiro!$E$22</f>
        <v>75.083333333333329</v>
      </c>
      <c r="T41" s="112">
        <f>[37]Janeiro!$E$23</f>
        <v>78.5</v>
      </c>
      <c r="U41" s="112">
        <f>[37]Janeiro!$E$24</f>
        <v>82.791666666666671</v>
      </c>
      <c r="V41" s="112">
        <f>[37]Janeiro!$E$25</f>
        <v>89.125</v>
      </c>
      <c r="W41" s="112">
        <f>[37]Janeiro!$E$26</f>
        <v>96</v>
      </c>
      <c r="X41" s="112">
        <f>[37]Janeiro!$E$27</f>
        <v>96.583333333333329</v>
      </c>
      <c r="Y41" s="112">
        <f>[37]Janeiro!$E$28</f>
        <v>85.291666666666671</v>
      </c>
      <c r="Z41" s="112">
        <f>[37]Janeiro!$E$29</f>
        <v>77.041666666666671</v>
      </c>
      <c r="AA41" s="112">
        <f>[37]Janeiro!$E$30</f>
        <v>67.833333333333329</v>
      </c>
      <c r="AB41" s="112">
        <f>[37]Janeiro!$E$31</f>
        <v>73.916666666666671</v>
      </c>
      <c r="AC41" s="112">
        <f>[37]Janeiro!$E$32</f>
        <v>75.458333333333329</v>
      </c>
      <c r="AD41" s="112">
        <f>[37]Janeiro!$E$33</f>
        <v>69.125</v>
      </c>
      <c r="AE41" s="112">
        <f>[37]Janeiro!$E$34</f>
        <v>76.7</v>
      </c>
      <c r="AF41" s="112">
        <f>[37]Janeiro!$E$35</f>
        <v>41.2</v>
      </c>
      <c r="AG41" s="118">
        <f t="shared" si="1"/>
        <v>77.956451612903209</v>
      </c>
      <c r="AK41" t="s">
        <v>35</v>
      </c>
    </row>
    <row r="42" spans="1:38" x14ac:dyDescent="0.2">
      <c r="A42" s="48" t="s">
        <v>18</v>
      </c>
      <c r="B42" s="112">
        <f>[38]Janeiro!$E$5</f>
        <v>90.583333333333329</v>
      </c>
      <c r="C42" s="112">
        <f>[38]Janeiro!$E$6</f>
        <v>87.708333333333329</v>
      </c>
      <c r="D42" s="112">
        <f>[38]Janeiro!$E$7</f>
        <v>86.708333333333329</v>
      </c>
      <c r="E42" s="112">
        <f>[38]Janeiro!$E$8</f>
        <v>85.5</v>
      </c>
      <c r="F42" s="112">
        <f>[38]Janeiro!$E$9</f>
        <v>82.583333333333329</v>
      </c>
      <c r="G42" s="112">
        <f>[38]Janeiro!$E$10</f>
        <v>79.25</v>
      </c>
      <c r="H42" s="112">
        <f>[38]Janeiro!$E$11</f>
        <v>72.583333333333329</v>
      </c>
      <c r="I42" s="112">
        <f>[38]Janeiro!$E$12</f>
        <v>70.875</v>
      </c>
      <c r="J42" s="112">
        <f>[38]Janeiro!$E$13</f>
        <v>70.458333333333329</v>
      </c>
      <c r="K42" s="112">
        <f>[38]Janeiro!$E$14</f>
        <v>70.666666666666671</v>
      </c>
      <c r="L42" s="112">
        <f>[38]Janeiro!$E$15</f>
        <v>81.916666666666671</v>
      </c>
      <c r="M42" s="112">
        <f>[38]Janeiro!$E$16</f>
        <v>86.458333333333329</v>
      </c>
      <c r="N42" s="112">
        <f>[38]Janeiro!$E$17</f>
        <v>82.458333333333329</v>
      </c>
      <c r="O42" s="112">
        <f>[38]Janeiro!$E$18</f>
        <v>74.458333333333329</v>
      </c>
      <c r="P42" s="112">
        <f>[38]Janeiro!$E$19</f>
        <v>84.375</v>
      </c>
      <c r="Q42" s="112">
        <f>[38]Janeiro!$E$20</f>
        <v>75.166666666666671</v>
      </c>
      <c r="R42" s="112">
        <f>[38]Janeiro!$E$21</f>
        <v>74.083333333333329</v>
      </c>
      <c r="S42" s="112">
        <f>[38]Janeiro!$E$22</f>
        <v>71.625</v>
      </c>
      <c r="T42" s="112">
        <f>[38]Janeiro!$E$23</f>
        <v>71.333333333333329</v>
      </c>
      <c r="U42" s="112">
        <f>[38]Janeiro!$E$24</f>
        <v>71.958333333333329</v>
      </c>
      <c r="V42" s="112">
        <f>[38]Janeiro!$E$25</f>
        <v>83.041666666666671</v>
      </c>
      <c r="W42" s="112">
        <f>[38]Janeiro!$E$26</f>
        <v>91.416666666666671</v>
      </c>
      <c r="X42" s="112">
        <f>[38]Janeiro!$E$27</f>
        <v>85.625</v>
      </c>
      <c r="Y42" s="112">
        <f>[38]Janeiro!$E$28</f>
        <v>80.958333333333329</v>
      </c>
      <c r="Z42" s="112">
        <f>[38]Janeiro!$E$29</f>
        <v>69.833333333333329</v>
      </c>
      <c r="AA42" s="112">
        <f>[38]Janeiro!$E$30</f>
        <v>65.333333333333329</v>
      </c>
      <c r="AB42" s="112">
        <f>[38]Janeiro!$E$31</f>
        <v>61.625</v>
      </c>
      <c r="AC42" s="112">
        <f>[38]Janeiro!$E$32</f>
        <v>55.791666666666664</v>
      </c>
      <c r="AD42" s="112">
        <f>[38]Janeiro!$E$33</f>
        <v>55.791666666666664</v>
      </c>
      <c r="AE42" s="112">
        <f>[38]Janeiro!$E$34</f>
        <v>75.375</v>
      </c>
      <c r="AF42" s="112">
        <f>[38]Janeiro!$E$35</f>
        <v>68.25</v>
      </c>
      <c r="AG42" s="118">
        <f t="shared" si="1"/>
        <v>76.25134408602149</v>
      </c>
      <c r="AI42" s="12" t="s">
        <v>35</v>
      </c>
      <c r="AK42" t="s">
        <v>35</v>
      </c>
    </row>
    <row r="43" spans="1:38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2" t="s">
        <v>197</v>
      </c>
      <c r="Y43" s="112" t="s">
        <v>197</v>
      </c>
      <c r="Z43" s="112" t="s">
        <v>197</v>
      </c>
      <c r="AA43" s="112" t="s">
        <v>197</v>
      </c>
      <c r="AB43" s="112" t="s">
        <v>197</v>
      </c>
      <c r="AC43" s="112" t="s">
        <v>197</v>
      </c>
      <c r="AD43" s="112" t="s">
        <v>197</v>
      </c>
      <c r="AE43" s="112" t="s">
        <v>197</v>
      </c>
      <c r="AF43" s="112" t="s">
        <v>197</v>
      </c>
      <c r="AG43" s="118" t="s">
        <v>197</v>
      </c>
      <c r="AJ43" t="s">
        <v>35</v>
      </c>
      <c r="AK43" t="s">
        <v>35</v>
      </c>
    </row>
    <row r="44" spans="1:38" x14ac:dyDescent="0.2">
      <c r="A44" s="48" t="s">
        <v>19</v>
      </c>
      <c r="B44" s="112">
        <f>[39]Janeiro!$E$5</f>
        <v>84.041666666666671</v>
      </c>
      <c r="C44" s="112">
        <f>[39]Janeiro!$E$6</f>
        <v>90.208333333333329</v>
      </c>
      <c r="D44" s="112">
        <f>[39]Janeiro!$E$7</f>
        <v>81.375</v>
      </c>
      <c r="E44" s="112">
        <f>[39]Janeiro!$E$8</f>
        <v>72.333333333333329</v>
      </c>
      <c r="F44" s="112">
        <f>[39]Janeiro!$E$9</f>
        <v>67.916666666666671</v>
      </c>
      <c r="G44" s="112">
        <f>[39]Janeiro!$E$10</f>
        <v>67.333333333333329</v>
      </c>
      <c r="H44" s="112">
        <f>[39]Janeiro!$E$11</f>
        <v>62.666666666666664</v>
      </c>
      <c r="I44" s="112">
        <f>[39]Janeiro!$E$12</f>
        <v>66.041666666666671</v>
      </c>
      <c r="J44" s="112">
        <f>[39]Janeiro!$E$13</f>
        <v>65.791666666666671</v>
      </c>
      <c r="K44" s="112">
        <f>[39]Janeiro!$E$14</f>
        <v>76.75</v>
      </c>
      <c r="L44" s="112">
        <f>[39]Janeiro!$E$15</f>
        <v>83.5</v>
      </c>
      <c r="M44" s="112">
        <f>[39]Janeiro!$E$16</f>
        <v>78.958333333333329</v>
      </c>
      <c r="N44" s="112">
        <f>[39]Janeiro!$E$17</f>
        <v>80.166666666666671</v>
      </c>
      <c r="O44" s="112">
        <f>[39]Janeiro!$E$18</f>
        <v>74.666666666666671</v>
      </c>
      <c r="P44" s="112">
        <f>[39]Janeiro!$E$19</f>
        <v>86.583333333333329</v>
      </c>
      <c r="Q44" s="112">
        <f>[39]Janeiro!$E$20</f>
        <v>86.666666666666671</v>
      </c>
      <c r="R44" s="112">
        <f>[39]Janeiro!$E$21</f>
        <v>78.083333333333329</v>
      </c>
      <c r="S44" s="112">
        <f>[39]Janeiro!$E$22</f>
        <v>79.625</v>
      </c>
      <c r="T44" s="112">
        <f>[39]Janeiro!$E$23</f>
        <v>81.375</v>
      </c>
      <c r="U44" s="112">
        <f>[39]Janeiro!$E$24</f>
        <v>90.958333333333329</v>
      </c>
      <c r="V44" s="112">
        <f>[39]Janeiro!$E$25</f>
        <v>88.958333333333329</v>
      </c>
      <c r="W44" s="112">
        <f>[39]Janeiro!$E$26</f>
        <v>94.666666666666671</v>
      </c>
      <c r="X44" s="112">
        <f>[39]Janeiro!$E$27</f>
        <v>89.75</v>
      </c>
      <c r="Y44" s="112">
        <f>[39]Janeiro!$E$28</f>
        <v>82.708333333333329</v>
      </c>
      <c r="Z44" s="112">
        <f>[39]Janeiro!$E$29</f>
        <v>77.416666666666671</v>
      </c>
      <c r="AA44" s="112">
        <f>[39]Janeiro!$E$30</f>
        <v>74.083333333333329</v>
      </c>
      <c r="AB44" s="112">
        <f>[39]Janeiro!$E$31</f>
        <v>69.208333333333329</v>
      </c>
      <c r="AC44" s="112">
        <f>[39]Janeiro!$E$32</f>
        <v>68.333333333333329</v>
      </c>
      <c r="AD44" s="112">
        <f>[39]Janeiro!$E$33</f>
        <v>65.375</v>
      </c>
      <c r="AE44" s="112">
        <f>[39]Janeiro!$E$34</f>
        <v>60.208333333333336</v>
      </c>
      <c r="AF44" s="112">
        <f>[39]Janeiro!$E$35</f>
        <v>62.125</v>
      </c>
      <c r="AG44" s="118">
        <f t="shared" si="1"/>
        <v>77.02822580645163</v>
      </c>
      <c r="AH44" s="12" t="s">
        <v>35</v>
      </c>
      <c r="AJ44" t="s">
        <v>35</v>
      </c>
      <c r="AK44" t="s">
        <v>35</v>
      </c>
      <c r="AL44" t="s">
        <v>35</v>
      </c>
    </row>
    <row r="45" spans="1:38" x14ac:dyDescent="0.2">
      <c r="A45" s="48" t="s">
        <v>23</v>
      </c>
      <c r="B45" s="112">
        <f>[40]Janeiro!$E$5</f>
        <v>80.958333333333329</v>
      </c>
      <c r="C45" s="112">
        <f>[40]Janeiro!$E$6</f>
        <v>82.583333333333329</v>
      </c>
      <c r="D45" s="112">
        <f>[40]Janeiro!$E$7</f>
        <v>82.333333333333329</v>
      </c>
      <c r="E45" s="112">
        <f>[40]Janeiro!$E$8</f>
        <v>79.958333333333329</v>
      </c>
      <c r="F45" s="112">
        <f>[40]Janeiro!$E$9</f>
        <v>69.291666666666671</v>
      </c>
      <c r="G45" s="112">
        <f>[40]Janeiro!$E$10</f>
        <v>63.958333333333336</v>
      </c>
      <c r="H45" s="112">
        <f>[40]Janeiro!$E$11</f>
        <v>62.375</v>
      </c>
      <c r="I45" s="112">
        <f>[40]Janeiro!$E$12</f>
        <v>62.041666666666664</v>
      </c>
      <c r="J45" s="112">
        <f>[40]Janeiro!$E$13</f>
        <v>63.666666666666664</v>
      </c>
      <c r="K45" s="112">
        <f>[40]Janeiro!$E$14</f>
        <v>62.208333333333336</v>
      </c>
      <c r="L45" s="112">
        <f>[40]Janeiro!$E$15</f>
        <v>69.625</v>
      </c>
      <c r="M45" s="112">
        <f>[40]Janeiro!$E$16</f>
        <v>80.083333333333329</v>
      </c>
      <c r="N45" s="112">
        <f>[40]Janeiro!$E$17</f>
        <v>84.916666666666671</v>
      </c>
      <c r="O45" s="112">
        <f>[40]Janeiro!$E$18</f>
        <v>75.208333333333329</v>
      </c>
      <c r="P45" s="112">
        <f>[40]Janeiro!$E$19</f>
        <v>77.833333333333329</v>
      </c>
      <c r="Q45" s="112">
        <f>[40]Janeiro!$E$20</f>
        <v>71.583333333333329</v>
      </c>
      <c r="R45" s="112">
        <f>[40]Janeiro!$E$21</f>
        <v>67.916666666666671</v>
      </c>
      <c r="S45" s="112">
        <f>[40]Janeiro!$E$22</f>
        <v>66.791666666666671</v>
      </c>
      <c r="T45" s="112">
        <f>[40]Janeiro!$E$23</f>
        <v>59.791666666666664</v>
      </c>
      <c r="U45" s="112">
        <f>[40]Janeiro!$E$24</f>
        <v>71.291666666666671</v>
      </c>
      <c r="V45" s="112">
        <f>[40]Janeiro!$E$25</f>
        <v>80.666666666666671</v>
      </c>
      <c r="W45" s="112">
        <f>[40]Janeiro!$E$26</f>
        <v>84.208333333333329</v>
      </c>
      <c r="X45" s="112">
        <f>[40]Janeiro!$E$27</f>
        <v>87.416666666666671</v>
      </c>
      <c r="Y45" s="112">
        <f>[40]Janeiro!$E$28</f>
        <v>76.083333333333329</v>
      </c>
      <c r="Z45" s="112">
        <f>[40]Janeiro!$E$29</f>
        <v>68.791666666666671</v>
      </c>
      <c r="AA45" s="112">
        <f>[40]Janeiro!$E$30</f>
        <v>64.291666666666671</v>
      </c>
      <c r="AB45" s="112">
        <f>[40]Janeiro!$E$31</f>
        <v>63.708333333333336</v>
      </c>
      <c r="AC45" s="112">
        <f>[40]Janeiro!$E$32</f>
        <v>56.75</v>
      </c>
      <c r="AD45" s="112">
        <f>[40]Janeiro!$E$33</f>
        <v>44.041666666666664</v>
      </c>
      <c r="AE45" s="112">
        <f>[40]Janeiro!$E$34</f>
        <v>60.916666666666664</v>
      </c>
      <c r="AF45" s="112">
        <f>[40]Janeiro!$E$35</f>
        <v>77.625</v>
      </c>
      <c r="AG45" s="118">
        <f t="shared" si="1"/>
        <v>70.932795698924721</v>
      </c>
      <c r="AK45" t="s">
        <v>35</v>
      </c>
    </row>
    <row r="46" spans="1:38" x14ac:dyDescent="0.2">
      <c r="A46" s="48" t="s">
        <v>34</v>
      </c>
      <c r="B46" s="112">
        <f>[41]Janeiro!$E$5</f>
        <v>92.5</v>
      </c>
      <c r="C46" s="112">
        <f>[41]Janeiro!$E$6</f>
        <v>95.5</v>
      </c>
      <c r="D46" s="112">
        <f>[41]Janeiro!$E$7</f>
        <v>77.272727272727266</v>
      </c>
      <c r="E46" s="112">
        <f>[41]Janeiro!$E$8</f>
        <v>75</v>
      </c>
      <c r="F46" s="112">
        <f>[41]Janeiro!$E$9</f>
        <v>75.05263157894737</v>
      </c>
      <c r="G46" s="112">
        <f>[41]Janeiro!$E$10</f>
        <v>80.625</v>
      </c>
      <c r="H46" s="112">
        <f>[41]Janeiro!$E$11</f>
        <v>75.681818181818187</v>
      </c>
      <c r="I46" s="112">
        <f>[41]Janeiro!$E$12</f>
        <v>82.304347826086953</v>
      </c>
      <c r="J46" s="112">
        <f>[41]Janeiro!$E$13</f>
        <v>72.25</v>
      </c>
      <c r="K46" s="112">
        <f>[41]Janeiro!$E$14</f>
        <v>75.916666666666671</v>
      </c>
      <c r="L46" s="112">
        <f>[41]Janeiro!$E$15</f>
        <v>91.705882352941174</v>
      </c>
      <c r="M46" s="112">
        <f>[41]Janeiro!$E$16</f>
        <v>92.428571428571431</v>
      </c>
      <c r="N46" s="112">
        <f>[41]Janeiro!$E$17</f>
        <v>75.909090909090907</v>
      </c>
      <c r="O46" s="112">
        <f>[41]Janeiro!$E$18</f>
        <v>71.461538461538467</v>
      </c>
      <c r="P46" s="112">
        <f>[41]Janeiro!$E$19</f>
        <v>88.954545454545453</v>
      </c>
      <c r="Q46" s="112">
        <f>[41]Janeiro!$E$20</f>
        <v>74.19047619047619</v>
      </c>
      <c r="R46" s="112">
        <f>[41]Janeiro!$E$21</f>
        <v>80.304347826086953</v>
      </c>
      <c r="S46" s="112">
        <f>[41]Janeiro!$E$22</f>
        <v>61.230769230769234</v>
      </c>
      <c r="T46" s="112">
        <f>[41]Janeiro!$E$23</f>
        <v>69.916666666666671</v>
      </c>
      <c r="U46" s="112">
        <f>[41]Janeiro!$E$24</f>
        <v>72.208333333333329</v>
      </c>
      <c r="V46" s="112">
        <f>[41]Janeiro!$E$25</f>
        <v>80.478260869565219</v>
      </c>
      <c r="W46" s="112">
        <f>[41]Janeiro!$E$26</f>
        <v>86.65</v>
      </c>
      <c r="X46" s="112">
        <f>[41]Janeiro!$E$27</f>
        <v>72</v>
      </c>
      <c r="Y46" s="112">
        <f>[41]Janeiro!$E$28</f>
        <v>65.615384615384613</v>
      </c>
      <c r="Z46" s="112">
        <f>[41]Janeiro!$E$29</f>
        <v>65</v>
      </c>
      <c r="AA46" s="112">
        <f>[41]Janeiro!$E$30</f>
        <v>53.75</v>
      </c>
      <c r="AB46" s="112">
        <f>[41]Janeiro!$E$31</f>
        <v>52.041666666666664</v>
      </c>
      <c r="AC46" s="112">
        <f>[41]Janeiro!$E$32</f>
        <v>47.041666666666664</v>
      </c>
      <c r="AD46" s="112">
        <f>[41]Janeiro!$E$33</f>
        <v>55.333333333333336</v>
      </c>
      <c r="AE46" s="112">
        <f>[41]Janeiro!$E$34</f>
        <v>80.909090909090907</v>
      </c>
      <c r="AF46" s="112">
        <f>[41]Janeiro!$E$35</f>
        <v>70.714285714285708</v>
      </c>
      <c r="AG46" s="118">
        <f t="shared" si="1"/>
        <v>74.514422650169678</v>
      </c>
      <c r="AH46" s="12" t="s">
        <v>35</v>
      </c>
      <c r="AJ46" t="s">
        <v>35</v>
      </c>
      <c r="AK46" t="s">
        <v>35</v>
      </c>
    </row>
    <row r="47" spans="1:38" x14ac:dyDescent="0.2">
      <c r="A47" s="48" t="s">
        <v>20</v>
      </c>
      <c r="B47" s="112">
        <f>[42]Janeiro!$E$5</f>
        <v>72.958333333333329</v>
      </c>
      <c r="C47" s="112">
        <f>[42]Janeiro!$E$6</f>
        <v>67.708333333333329</v>
      </c>
      <c r="D47" s="112">
        <f>[42]Janeiro!$E$7</f>
        <v>64.75</v>
      </c>
      <c r="E47" s="112">
        <f>[42]Janeiro!$E$8</f>
        <v>62.75</v>
      </c>
      <c r="F47" s="112">
        <f>[42]Janeiro!$E$9</f>
        <v>57.041666666666664</v>
      </c>
      <c r="G47" s="112">
        <f>[42]Janeiro!$E$10</f>
        <v>58</v>
      </c>
      <c r="H47" s="112">
        <f>[42]Janeiro!$E$11</f>
        <v>54.041666666666664</v>
      </c>
      <c r="I47" s="112">
        <f>[42]Janeiro!$E$12</f>
        <v>53.5</v>
      </c>
      <c r="J47" s="112">
        <f>[42]Janeiro!$E$13</f>
        <v>51.75</v>
      </c>
      <c r="K47" s="112">
        <f>[42]Janeiro!$E$14</f>
        <v>66.125</v>
      </c>
      <c r="L47" s="112">
        <f>[42]Janeiro!$E$15</f>
        <v>66.625</v>
      </c>
      <c r="M47" s="112">
        <f>[42]Janeiro!$E$16</f>
        <v>70.166666666666671</v>
      </c>
      <c r="N47" s="112">
        <f>[42]Janeiro!$E$17</f>
        <v>79.458333333333329</v>
      </c>
      <c r="O47" s="112">
        <f>[42]Janeiro!$E$18</f>
        <v>69.125</v>
      </c>
      <c r="P47" s="112">
        <f>[42]Janeiro!$E$19</f>
        <v>70.75</v>
      </c>
      <c r="Q47" s="112">
        <f>[42]Janeiro!$E$20</f>
        <v>62</v>
      </c>
      <c r="R47" s="112">
        <f>[42]Janeiro!$E$21</f>
        <v>55.916666666666664</v>
      </c>
      <c r="S47" s="112">
        <f>[42]Janeiro!$E$22</f>
        <v>54.666666666666664</v>
      </c>
      <c r="T47" s="112">
        <f>[42]Janeiro!$E$23</f>
        <v>63.416666666666664</v>
      </c>
      <c r="U47" s="112">
        <f>[42]Janeiro!$E$24</f>
        <v>78.875</v>
      </c>
      <c r="V47" s="112">
        <f>[42]Janeiro!$E$25</f>
        <v>79</v>
      </c>
      <c r="W47" s="112">
        <f>[42]Janeiro!$E$26</f>
        <v>79.625</v>
      </c>
      <c r="X47" s="112">
        <f>[42]Janeiro!$E$27</f>
        <v>81.958333333333329</v>
      </c>
      <c r="Y47" s="112">
        <f>[42]Janeiro!$E$28</f>
        <v>76.375</v>
      </c>
      <c r="Z47" s="112">
        <f>[42]Janeiro!$E$29</f>
        <v>63.5</v>
      </c>
      <c r="AA47" s="112">
        <f>[42]Janeiro!$E$30</f>
        <v>57.458333333333336</v>
      </c>
      <c r="AB47" s="112">
        <f>[42]Janeiro!$E$31</f>
        <v>57.75</v>
      </c>
      <c r="AC47" s="112">
        <f>[42]Janeiro!$E$32</f>
        <v>56.875</v>
      </c>
      <c r="AD47" s="112">
        <f>[42]Janeiro!$E$33</f>
        <v>54.208333333333336</v>
      </c>
      <c r="AE47" s="112">
        <f>[42]Janeiro!$E$34</f>
        <v>54.666666666666664</v>
      </c>
      <c r="AF47" s="112">
        <f>[42]Janeiro!$E$35</f>
        <v>55.833333333333336</v>
      </c>
      <c r="AG47" s="118">
        <f t="shared" si="1"/>
        <v>64.415322580645167</v>
      </c>
      <c r="AI47" t="s">
        <v>35</v>
      </c>
      <c r="AJ47" t="s">
        <v>35</v>
      </c>
      <c r="AK47" t="s">
        <v>35</v>
      </c>
    </row>
    <row r="48" spans="1:38" s="5" customFormat="1" ht="17.100000000000001" customHeight="1" x14ac:dyDescent="0.2">
      <c r="A48" s="49" t="s">
        <v>198</v>
      </c>
      <c r="B48" s="113">
        <f t="shared" ref="B48:AE48" si="2">AVERAGE(B5:B47)</f>
        <v>79.749919522046852</v>
      </c>
      <c r="C48" s="113">
        <f t="shared" si="2"/>
        <v>82.41807860605816</v>
      </c>
      <c r="D48" s="113">
        <f t="shared" si="2"/>
        <v>77.663862896937445</v>
      </c>
      <c r="E48" s="113">
        <f t="shared" si="2"/>
        <v>74.341602583062212</v>
      </c>
      <c r="F48" s="113">
        <f t="shared" si="2"/>
        <v>69.759483375876897</v>
      </c>
      <c r="G48" s="113">
        <f t="shared" si="2"/>
        <v>66.00605153128447</v>
      </c>
      <c r="H48" s="113">
        <f t="shared" si="2"/>
        <v>64.838411846952212</v>
      </c>
      <c r="I48" s="113">
        <f t="shared" si="2"/>
        <v>66.300213873428149</v>
      </c>
      <c r="J48" s="113">
        <f t="shared" si="2"/>
        <v>65.338012622703886</v>
      </c>
      <c r="K48" s="113">
        <f t="shared" si="2"/>
        <v>69.239631919961653</v>
      </c>
      <c r="L48" s="113">
        <f t="shared" si="2"/>
        <v>77.775316285934679</v>
      </c>
      <c r="M48" s="113">
        <f t="shared" si="2"/>
        <v>81.360400141611336</v>
      </c>
      <c r="N48" s="113">
        <f t="shared" si="2"/>
        <v>80.376955187669481</v>
      </c>
      <c r="O48" s="113">
        <f t="shared" si="2"/>
        <v>76.209551499225427</v>
      </c>
      <c r="P48" s="113">
        <f t="shared" si="2"/>
        <v>79.585744335846499</v>
      </c>
      <c r="Q48" s="113">
        <f t="shared" si="2"/>
        <v>73.988767038899596</v>
      </c>
      <c r="R48" s="113">
        <f t="shared" si="2"/>
        <v>72.994811076604577</v>
      </c>
      <c r="S48" s="113">
        <f t="shared" si="2"/>
        <v>68.758736526817103</v>
      </c>
      <c r="T48" s="113">
        <f t="shared" si="2"/>
        <v>69.097510822510813</v>
      </c>
      <c r="U48" s="113">
        <f t="shared" si="2"/>
        <v>77.802952932539355</v>
      </c>
      <c r="V48" s="113">
        <f t="shared" si="2"/>
        <v>81.040876688411146</v>
      </c>
      <c r="W48" s="113">
        <f t="shared" si="2"/>
        <v>88.221120599089858</v>
      </c>
      <c r="X48" s="113">
        <f t="shared" si="2"/>
        <v>84.619711430315903</v>
      </c>
      <c r="Y48" s="113">
        <f t="shared" si="2"/>
        <v>76.412843731030364</v>
      </c>
      <c r="Z48" s="113">
        <f t="shared" si="2"/>
        <v>68.40048460288385</v>
      </c>
      <c r="AA48" s="113">
        <f t="shared" si="2"/>
        <v>65.09348365490996</v>
      </c>
      <c r="AB48" s="113">
        <f t="shared" si="2"/>
        <v>63.178274397703753</v>
      </c>
      <c r="AC48" s="113">
        <f t="shared" si="2"/>
        <v>59.508391563147008</v>
      </c>
      <c r="AD48" s="113">
        <f t="shared" si="2"/>
        <v>57.246864412761155</v>
      </c>
      <c r="AE48" s="113">
        <f t="shared" si="2"/>
        <v>60.958477319781672</v>
      </c>
      <c r="AF48" s="113">
        <f t="shared" ref="AF48" si="3">AVERAGE(AF5:AF47)</f>
        <v>67.065429606625258</v>
      </c>
      <c r="AG48" s="114">
        <f>AVERAGE(AG5:AG47)</f>
        <v>72.374433530381651</v>
      </c>
      <c r="AI48" s="5" t="s">
        <v>35</v>
      </c>
    </row>
    <row r="49" spans="1:37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 t="s">
        <v>35</v>
      </c>
      <c r="AF49" s="50"/>
      <c r="AG49" s="72"/>
    </row>
    <row r="50" spans="1:37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74"/>
      <c r="AF50" s="82"/>
      <c r="AG50" s="72"/>
      <c r="AK50" t="s">
        <v>35</v>
      </c>
    </row>
    <row r="51" spans="1:37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72"/>
    </row>
    <row r="52" spans="1:37" x14ac:dyDescent="0.2">
      <c r="A52" s="142" t="s">
        <v>251</v>
      </c>
      <c r="B52" s="142"/>
      <c r="C52" s="142"/>
      <c r="D52" s="142"/>
      <c r="E52" s="142"/>
      <c r="F52" s="142"/>
      <c r="G52" s="14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72"/>
    </row>
    <row r="53" spans="1:37" x14ac:dyDescent="0.2">
      <c r="A53" s="142" t="s">
        <v>252</v>
      </c>
      <c r="B53" s="142"/>
      <c r="C53" s="142"/>
      <c r="D53" s="142"/>
      <c r="E53" s="142"/>
      <c r="F53" s="142"/>
      <c r="G53" s="142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72"/>
    </row>
    <row r="54" spans="1:37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72"/>
      <c r="AK54" s="12" t="s">
        <v>35</v>
      </c>
    </row>
    <row r="55" spans="1:37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73"/>
      <c r="AI55" t="s">
        <v>35</v>
      </c>
    </row>
    <row r="57" spans="1:37" x14ac:dyDescent="0.2">
      <c r="AI57" t="s">
        <v>35</v>
      </c>
    </row>
    <row r="58" spans="1:37" x14ac:dyDescent="0.2">
      <c r="K58" s="2" t="s">
        <v>35</v>
      </c>
      <c r="AE58" s="2" t="s">
        <v>35</v>
      </c>
      <c r="AK58" s="12" t="s">
        <v>35</v>
      </c>
    </row>
    <row r="60" spans="1:37" x14ac:dyDescent="0.2">
      <c r="M60" s="2" t="s">
        <v>35</v>
      </c>
      <c r="T60" s="2" t="s">
        <v>35</v>
      </c>
    </row>
    <row r="61" spans="1:37" x14ac:dyDescent="0.2">
      <c r="AB61" s="2" t="s">
        <v>35</v>
      </c>
      <c r="AC61" s="2" t="s">
        <v>35</v>
      </c>
      <c r="AG61" s="7" t="s">
        <v>35</v>
      </c>
    </row>
    <row r="62" spans="1:37" x14ac:dyDescent="0.2">
      <c r="P62" s="2" t="s">
        <v>35</v>
      </c>
      <c r="R62" s="2" t="s">
        <v>35</v>
      </c>
    </row>
    <row r="64" spans="1:37" x14ac:dyDescent="0.2">
      <c r="AH64" t="s">
        <v>35</v>
      </c>
    </row>
    <row r="67" spans="11:20" x14ac:dyDescent="0.2">
      <c r="T67" s="2" t="s">
        <v>35</v>
      </c>
    </row>
    <row r="70" spans="11:20" x14ac:dyDescent="0.2">
      <c r="K70" s="2" t="s">
        <v>35</v>
      </c>
    </row>
  </sheetData>
  <mergeCells count="37">
    <mergeCell ref="A53:G53"/>
    <mergeCell ref="Y3:Y4"/>
    <mergeCell ref="X3:X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A52:G52"/>
    <mergeCell ref="AG3:AG4"/>
    <mergeCell ref="Z3:Z4"/>
    <mergeCell ref="AE3:AE4"/>
    <mergeCell ref="AA3:AA4"/>
    <mergeCell ref="AB3:AB4"/>
    <mergeCell ref="AC3:AC4"/>
    <mergeCell ref="AD3:AD4"/>
    <mergeCell ref="AF3:AF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zoomScale="90" zoomScaleNormal="90" workbookViewId="0">
      <selection activeCell="AH14" sqref="AH14"/>
    </sheetView>
  </sheetViews>
  <sheetFormatPr defaultRowHeight="12.75" x14ac:dyDescent="0.2"/>
  <cols>
    <col min="1" max="1" width="19.7109375" style="2" bestFit="1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33" t="s">
        <v>206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5"/>
    </row>
    <row r="2" spans="1:36" s="4" customFormat="1" ht="20.100000000000001" customHeight="1" x14ac:dyDescent="0.2">
      <c r="A2" s="136" t="s">
        <v>21</v>
      </c>
      <c r="B2" s="138" t="s">
        <v>250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9"/>
    </row>
    <row r="3" spans="1:36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37">
        <v>31</v>
      </c>
      <c r="AG3" s="101" t="s">
        <v>27</v>
      </c>
      <c r="AH3" s="102" t="s">
        <v>26</v>
      </c>
    </row>
    <row r="4" spans="1:36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[1]Janeiro!$F$5</f>
        <v>100</v>
      </c>
      <c r="C5" s="110">
        <f>[1]Janeiro!$F$6</f>
        <v>97</v>
      </c>
      <c r="D5" s="110">
        <f>[1]Janeiro!$F$7</f>
        <v>100</v>
      </c>
      <c r="E5" s="110">
        <f>[1]Janeiro!$F$8</f>
        <v>96</v>
      </c>
      <c r="F5" s="110">
        <f>[1]Janeiro!$F$9</f>
        <v>97</v>
      </c>
      <c r="G5" s="110">
        <f>[1]Janeiro!$F$10</f>
        <v>95</v>
      </c>
      <c r="H5" s="110">
        <f>[1]Janeiro!$F$11</f>
        <v>92</v>
      </c>
      <c r="I5" s="110">
        <f>[1]Janeiro!$F$12</f>
        <v>98</v>
      </c>
      <c r="J5" s="110">
        <f>[1]Janeiro!$F$13</f>
        <v>93</v>
      </c>
      <c r="K5" s="110">
        <f>[1]Janeiro!$F$14</f>
        <v>100</v>
      </c>
      <c r="L5" s="110">
        <f>[1]Janeiro!$F$15</f>
        <v>100</v>
      </c>
      <c r="M5" s="110">
        <f>[1]Janeiro!$F$16</f>
        <v>100</v>
      </c>
      <c r="N5" s="110">
        <f>[1]Janeiro!$F$17</f>
        <v>100</v>
      </c>
      <c r="O5" s="110">
        <f>[1]Janeiro!$F$18</f>
        <v>100</v>
      </c>
      <c r="P5" s="110">
        <f>[1]Janeiro!$F$19</f>
        <v>100</v>
      </c>
      <c r="Q5" s="110">
        <f>[1]Janeiro!$F$20</f>
        <v>100</v>
      </c>
      <c r="R5" s="110">
        <f>[1]Janeiro!$F$21</f>
        <v>97</v>
      </c>
      <c r="S5" s="110">
        <f>[1]Janeiro!$F$22</f>
        <v>95</v>
      </c>
      <c r="T5" s="110">
        <f>[1]Janeiro!$F$23</f>
        <v>97</v>
      </c>
      <c r="U5" s="110">
        <f>[1]Janeiro!$F$24</f>
        <v>100</v>
      </c>
      <c r="V5" s="110">
        <f>[1]Janeiro!$F$25</f>
        <v>100</v>
      </c>
      <c r="W5" s="110">
        <f>[1]Janeiro!$F$26</f>
        <v>100</v>
      </c>
      <c r="X5" s="110">
        <f>[1]Janeiro!$F$27</f>
        <v>100</v>
      </c>
      <c r="Y5" s="110">
        <f>[1]Janeiro!$F$28</f>
        <v>96</v>
      </c>
      <c r="Z5" s="110">
        <f>[1]Janeiro!$F$29</f>
        <v>100</v>
      </c>
      <c r="AA5" s="110">
        <f>[1]Janeiro!$F$30</f>
        <v>98</v>
      </c>
      <c r="AB5" s="110">
        <f>[1]Janeiro!$F$31</f>
        <v>98</v>
      </c>
      <c r="AC5" s="110">
        <f>[1]Janeiro!$F$32</f>
        <v>100</v>
      </c>
      <c r="AD5" s="110">
        <f>[1]Janeiro!$F$33</f>
        <v>98</v>
      </c>
      <c r="AE5" s="110">
        <f>[1]Janeiro!$F$34</f>
        <v>91</v>
      </c>
      <c r="AF5" s="110">
        <f>[1]Janeiro!$F$35</f>
        <v>94</v>
      </c>
      <c r="AG5" s="117">
        <f>MAX(B5:AF5)</f>
        <v>100</v>
      </c>
      <c r="AH5" s="116">
        <f t="shared" ref="AH5" si="1">AVERAGE(B5:AF5)</f>
        <v>97.806451612903231</v>
      </c>
    </row>
    <row r="6" spans="1:36" x14ac:dyDescent="0.2">
      <c r="A6" s="48" t="s">
        <v>0</v>
      </c>
      <c r="B6" s="112">
        <f>[2]Janeiro!$F$5</f>
        <v>93</v>
      </c>
      <c r="C6" s="112">
        <f>[2]Janeiro!$F$6</f>
        <v>100</v>
      </c>
      <c r="D6" s="112">
        <f>[2]Janeiro!$F$7</f>
        <v>100</v>
      </c>
      <c r="E6" s="112">
        <f>[2]Janeiro!$F$8</f>
        <v>99</v>
      </c>
      <c r="F6" s="112">
        <f>[2]Janeiro!$F$9</f>
        <v>92</v>
      </c>
      <c r="G6" s="112">
        <f>[2]Janeiro!$F$10</f>
        <v>91</v>
      </c>
      <c r="H6" s="112">
        <f>[2]Janeiro!$F$11</f>
        <v>90</v>
      </c>
      <c r="I6" s="112">
        <f>[2]Janeiro!$F$12</f>
        <v>91</v>
      </c>
      <c r="J6" s="112">
        <f>[2]Janeiro!$F$13</f>
        <v>91</v>
      </c>
      <c r="K6" s="112">
        <f>[2]Janeiro!$F$14</f>
        <v>95</v>
      </c>
      <c r="L6" s="112">
        <f>[2]Janeiro!$F$15</f>
        <v>95</v>
      </c>
      <c r="M6" s="112">
        <f>[2]Janeiro!$F$16</f>
        <v>100</v>
      </c>
      <c r="N6" s="112">
        <f>[2]Janeiro!$F$17</f>
        <v>100</v>
      </c>
      <c r="O6" s="112">
        <f>[2]Janeiro!$F$18</f>
        <v>100</v>
      </c>
      <c r="P6" s="112">
        <f>[2]Janeiro!$F$19</f>
        <v>100</v>
      </c>
      <c r="Q6" s="112">
        <f>[2]Janeiro!$F$20</f>
        <v>100</v>
      </c>
      <c r="R6" s="112">
        <f>[2]Janeiro!$F$21</f>
        <v>88</v>
      </c>
      <c r="S6" s="112">
        <f>[2]Janeiro!$F$22</f>
        <v>88</v>
      </c>
      <c r="T6" s="112">
        <f>[2]Janeiro!$F$23</f>
        <v>85</v>
      </c>
      <c r="U6" s="112">
        <f>[2]Janeiro!$F$24</f>
        <v>92</v>
      </c>
      <c r="V6" s="112">
        <f>[2]Janeiro!$F$25</f>
        <v>100</v>
      </c>
      <c r="W6" s="112">
        <f>[2]Janeiro!$F$26</f>
        <v>100</v>
      </c>
      <c r="X6" s="112">
        <f>[2]Janeiro!$F$27</f>
        <v>100</v>
      </c>
      <c r="Y6" s="112">
        <f>[2]Janeiro!$F$28</f>
        <v>100</v>
      </c>
      <c r="Z6" s="112">
        <f>[2]Janeiro!$F$29</f>
        <v>95</v>
      </c>
      <c r="AA6" s="112">
        <f>[2]Janeiro!$F$30</f>
        <v>93</v>
      </c>
      <c r="AB6" s="112">
        <f>[2]Janeiro!$F$31</f>
        <v>93</v>
      </c>
      <c r="AC6" s="112">
        <f>[2]Janeiro!$F$32</f>
        <v>91</v>
      </c>
      <c r="AD6" s="112">
        <f>[2]Janeiro!$F$33</f>
        <v>91</v>
      </c>
      <c r="AE6" s="112">
        <f>[2]Janeiro!$F$34</f>
        <v>89</v>
      </c>
      <c r="AF6" s="112">
        <f>[2]Janeiro!$F$35</f>
        <v>91</v>
      </c>
      <c r="AG6" s="117">
        <f t="shared" ref="AG6:AG47" si="2">MAX(B6:AF6)</f>
        <v>100</v>
      </c>
      <c r="AH6" s="116">
        <f t="shared" ref="AH6:AH47" si="3">AVERAGE(B6:AF6)</f>
        <v>94.612903225806448</v>
      </c>
    </row>
    <row r="7" spans="1:36" x14ac:dyDescent="0.2">
      <c r="A7" s="48" t="s">
        <v>85</v>
      </c>
      <c r="B7" s="112">
        <f>[3]Janeiro!$F$5</f>
        <v>100</v>
      </c>
      <c r="C7" s="112">
        <f>[3]Janeiro!$F$6</f>
        <v>100</v>
      </c>
      <c r="D7" s="112">
        <f>[3]Janeiro!$F$7</f>
        <v>100</v>
      </c>
      <c r="E7" s="112">
        <f>[3]Janeiro!$F$8</f>
        <v>100</v>
      </c>
      <c r="F7" s="112">
        <f>[3]Janeiro!$F$9</f>
        <v>100</v>
      </c>
      <c r="G7" s="112">
        <f>[3]Janeiro!$F$10</f>
        <v>96</v>
      </c>
      <c r="H7" s="112">
        <f>[3]Janeiro!$F$11</f>
        <v>98</v>
      </c>
      <c r="I7" s="112">
        <f>[3]Janeiro!$F$12</f>
        <v>99</v>
      </c>
      <c r="J7" s="112">
        <f>[3]Janeiro!$F$13</f>
        <v>100</v>
      </c>
      <c r="K7" s="112">
        <f>[3]Janeiro!$F$14</f>
        <v>100</v>
      </c>
      <c r="L7" s="112">
        <f>[3]Janeiro!$F$15</f>
        <v>100</v>
      </c>
      <c r="M7" s="112">
        <f>[3]Janeiro!$F$16</f>
        <v>100</v>
      </c>
      <c r="N7" s="112">
        <f>[3]Janeiro!$F$17</f>
        <v>100</v>
      </c>
      <c r="O7" s="112">
        <f>[3]Janeiro!$F$18</f>
        <v>100</v>
      </c>
      <c r="P7" s="112">
        <f>[3]Janeiro!$F$19</f>
        <v>100</v>
      </c>
      <c r="Q7" s="112">
        <f>[3]Janeiro!$F$20</f>
        <v>100</v>
      </c>
      <c r="R7" s="112">
        <f>[3]Janeiro!$F$21</f>
        <v>100</v>
      </c>
      <c r="S7" s="112">
        <f>[3]Janeiro!$F$22</f>
        <v>100</v>
      </c>
      <c r="T7" s="112">
        <f>[3]Janeiro!$F$23</f>
        <v>97</v>
      </c>
      <c r="U7" s="112">
        <f>[3]Janeiro!$F$24</f>
        <v>100</v>
      </c>
      <c r="V7" s="112">
        <f>[3]Janeiro!$F$25</f>
        <v>100</v>
      </c>
      <c r="W7" s="112">
        <f>[3]Janeiro!$F$26</f>
        <v>100</v>
      </c>
      <c r="X7" s="112">
        <f>[3]Janeiro!$F$27</f>
        <v>100</v>
      </c>
      <c r="Y7" s="112">
        <f>[3]Janeiro!$F$28</f>
        <v>100</v>
      </c>
      <c r="Z7" s="112">
        <f>[3]Janeiro!$F$29</f>
        <v>100</v>
      </c>
      <c r="AA7" s="112">
        <f>[3]Janeiro!$F$30</f>
        <v>100</v>
      </c>
      <c r="AB7" s="112">
        <f>[3]Janeiro!$F$31</f>
        <v>90</v>
      </c>
      <c r="AC7" s="112">
        <f>[3]Janeiro!$F$32</f>
        <v>96</v>
      </c>
      <c r="AD7" s="112">
        <f>[3]Janeiro!$F$33</f>
        <v>98</v>
      </c>
      <c r="AE7" s="112">
        <f>[3]Janeiro!$F$34</f>
        <v>87</v>
      </c>
      <c r="AF7" s="112">
        <f>[3]Janeiro!$F$35</f>
        <v>97</v>
      </c>
      <c r="AG7" s="117">
        <f t="shared" si="2"/>
        <v>100</v>
      </c>
      <c r="AH7" s="116">
        <f t="shared" si="3"/>
        <v>98.645161290322577</v>
      </c>
    </row>
    <row r="8" spans="1:36" x14ac:dyDescent="0.2">
      <c r="A8" s="48" t="s">
        <v>1</v>
      </c>
      <c r="B8" s="112">
        <f>[4]Janeiro!$F$5</f>
        <v>93</v>
      </c>
      <c r="C8" s="112">
        <f>[4]Janeiro!$F$6</f>
        <v>92</v>
      </c>
      <c r="D8" s="112">
        <f>[4]Janeiro!$F$7</f>
        <v>94</v>
      </c>
      <c r="E8" s="112">
        <f>[4]Janeiro!$F$8</f>
        <v>93</v>
      </c>
      <c r="F8" s="112">
        <f>[4]Janeiro!$F$9</f>
        <v>93</v>
      </c>
      <c r="G8" s="112">
        <f>[4]Janeiro!$F$10</f>
        <v>92</v>
      </c>
      <c r="H8" s="112">
        <f>[4]Janeiro!$F$11</f>
        <v>88</v>
      </c>
      <c r="I8" s="112">
        <f>[4]Janeiro!$F$12</f>
        <v>87</v>
      </c>
      <c r="J8" s="112">
        <f>[4]Janeiro!$F$13</f>
        <v>91</v>
      </c>
      <c r="K8" s="112">
        <f>[4]Janeiro!$F$14</f>
        <v>79</v>
      </c>
      <c r="L8" s="112">
        <f>[4]Janeiro!$F$15</f>
        <v>90</v>
      </c>
      <c r="M8" s="112">
        <f>[4]Janeiro!$F$16</f>
        <v>92</v>
      </c>
      <c r="N8" s="112">
        <f>[4]Janeiro!$F$17</f>
        <v>89</v>
      </c>
      <c r="O8" s="112">
        <f>[4]Janeiro!$F$18</f>
        <v>92</v>
      </c>
      <c r="P8" s="112">
        <f>[4]Janeiro!$F$19</f>
        <v>90</v>
      </c>
      <c r="Q8" s="112">
        <f>[4]Janeiro!$F$20</f>
        <v>87</v>
      </c>
      <c r="R8" s="112">
        <f>[4]Janeiro!$F$21</f>
        <v>85</v>
      </c>
      <c r="S8" s="112">
        <f>[4]Janeiro!$F$22</f>
        <v>91</v>
      </c>
      <c r="T8" s="112">
        <f>[4]Janeiro!$F$23</f>
        <v>90</v>
      </c>
      <c r="U8" s="112">
        <f>[4]Janeiro!$F$24</f>
        <v>86</v>
      </c>
      <c r="V8" s="112">
        <f>[4]Janeiro!$F$25</f>
        <v>92</v>
      </c>
      <c r="W8" s="112">
        <f>[4]Janeiro!$F$26</f>
        <v>92</v>
      </c>
      <c r="X8" s="112">
        <f>[4]Janeiro!$F$27</f>
        <v>93</v>
      </c>
      <c r="Y8" s="112">
        <f>[4]Janeiro!$F$28</f>
        <v>92</v>
      </c>
      <c r="Z8" s="112">
        <f>[4]Janeiro!$F$29</f>
        <v>89</v>
      </c>
      <c r="AA8" s="112">
        <f>[4]Janeiro!$F$30</f>
        <v>85</v>
      </c>
      <c r="AB8" s="112">
        <f>[4]Janeiro!$F$31</f>
        <v>77</v>
      </c>
      <c r="AC8" s="112">
        <f>[4]Janeiro!$F$32</f>
        <v>91</v>
      </c>
      <c r="AD8" s="112">
        <f>[4]Janeiro!$F$33</f>
        <v>90</v>
      </c>
      <c r="AE8" s="112">
        <f>[4]Janeiro!$F$34</f>
        <v>85</v>
      </c>
      <c r="AF8" s="112">
        <f>[4]Janeiro!$F$35</f>
        <v>92</v>
      </c>
      <c r="AG8" s="117">
        <f t="shared" si="2"/>
        <v>94</v>
      </c>
      <c r="AH8" s="116">
        <f t="shared" si="3"/>
        <v>89.41935483870968</v>
      </c>
    </row>
    <row r="9" spans="1:36" x14ac:dyDescent="0.2">
      <c r="A9" s="48" t="s">
        <v>146</v>
      </c>
      <c r="B9" s="112">
        <f>[5]Janeiro!$F$5</f>
        <v>97</v>
      </c>
      <c r="C9" s="112">
        <f>[5]Janeiro!$F$6</f>
        <v>99</v>
      </c>
      <c r="D9" s="112">
        <f>[5]Janeiro!$F$7</f>
        <v>99</v>
      </c>
      <c r="E9" s="112">
        <f>[5]Janeiro!$F$8</f>
        <v>96</v>
      </c>
      <c r="F9" s="112">
        <f>[5]Janeiro!$F$9</f>
        <v>74</v>
      </c>
      <c r="G9" s="112">
        <f>[5]Janeiro!$F$10</f>
        <v>73</v>
      </c>
      <c r="H9" s="112">
        <f>[5]Janeiro!$F$11</f>
        <v>71</v>
      </c>
      <c r="I9" s="112">
        <f>[5]Janeiro!$F$12</f>
        <v>88</v>
      </c>
      <c r="J9" s="112">
        <f>[5]Janeiro!$F$13</f>
        <v>75</v>
      </c>
      <c r="K9" s="112">
        <f>[5]Janeiro!$F$14</f>
        <v>91</v>
      </c>
      <c r="L9" s="112">
        <f>[5]Janeiro!$F$15</f>
        <v>89</v>
      </c>
      <c r="M9" s="112">
        <f>[5]Janeiro!$F$16</f>
        <v>96</v>
      </c>
      <c r="N9" s="112">
        <f>[5]Janeiro!$F$17</f>
        <v>99</v>
      </c>
      <c r="O9" s="112">
        <f>[5]Janeiro!$F$18</f>
        <v>97</v>
      </c>
      <c r="P9" s="112">
        <f>[5]Janeiro!$F$19</f>
        <v>90</v>
      </c>
      <c r="Q9" s="112">
        <f>[5]Janeiro!$F$20</f>
        <v>98</v>
      </c>
      <c r="R9" s="112">
        <f>[5]Janeiro!$F$21</f>
        <v>77</v>
      </c>
      <c r="S9" s="112">
        <f>[5]Janeiro!$F$22</f>
        <v>78</v>
      </c>
      <c r="T9" s="112">
        <f>[5]Janeiro!$F$23</f>
        <v>81</v>
      </c>
      <c r="U9" s="112">
        <f>[5]Janeiro!$F$24</f>
        <v>98</v>
      </c>
      <c r="V9" s="112">
        <f>[5]Janeiro!$F$25</f>
        <v>97</v>
      </c>
      <c r="W9" s="112">
        <f>[5]Janeiro!$F$26</f>
        <v>98</v>
      </c>
      <c r="X9" s="112">
        <f>[5]Janeiro!$F$27</f>
        <v>99</v>
      </c>
      <c r="Y9" s="112">
        <f>[5]Janeiro!$F$28</f>
        <v>99</v>
      </c>
      <c r="Z9" s="112">
        <f>[5]Janeiro!$F$29</f>
        <v>93</v>
      </c>
      <c r="AA9" s="112">
        <f>[5]Janeiro!$F$30</f>
        <v>92</v>
      </c>
      <c r="AB9" s="112">
        <f>[5]Janeiro!$F$31</f>
        <v>80</v>
      </c>
      <c r="AC9" s="112">
        <f>[5]Janeiro!$F$32</f>
        <v>79</v>
      </c>
      <c r="AD9" s="112">
        <f>[5]Janeiro!$F$33</f>
        <v>67</v>
      </c>
      <c r="AE9" s="112">
        <f>[5]Janeiro!$F$34</f>
        <v>61</v>
      </c>
      <c r="AF9" s="112">
        <f>[5]Janeiro!$F$35</f>
        <v>91</v>
      </c>
      <c r="AG9" s="117">
        <f t="shared" si="2"/>
        <v>99</v>
      </c>
      <c r="AH9" s="116">
        <f t="shared" si="3"/>
        <v>87.806451612903231</v>
      </c>
    </row>
    <row r="10" spans="1:36" x14ac:dyDescent="0.2">
      <c r="A10" s="48" t="s">
        <v>91</v>
      </c>
      <c r="B10" s="112">
        <f>[6]Janeiro!$F$5</f>
        <v>100</v>
      </c>
      <c r="C10" s="112">
        <f>[6]Janeiro!$F$6</f>
        <v>100</v>
      </c>
      <c r="D10" s="112">
        <f>[6]Janeiro!$F$7</f>
        <v>100</v>
      </c>
      <c r="E10" s="112">
        <f>[6]Janeiro!$F$8</f>
        <v>100</v>
      </c>
      <c r="F10" s="112">
        <f>[6]Janeiro!$F$9</f>
        <v>99</v>
      </c>
      <c r="G10" s="112">
        <f>[6]Janeiro!$F$10</f>
        <v>99</v>
      </c>
      <c r="H10" s="112">
        <f>[6]Janeiro!$F$11</f>
        <v>97</v>
      </c>
      <c r="I10" s="112">
        <f>[6]Janeiro!$F$12</f>
        <v>97</v>
      </c>
      <c r="J10" s="112">
        <f>[6]Janeiro!$F$13</f>
        <v>99</v>
      </c>
      <c r="K10" s="112">
        <f>[6]Janeiro!$F$14</f>
        <v>98</v>
      </c>
      <c r="L10" s="112">
        <f>[6]Janeiro!$F$15</f>
        <v>96</v>
      </c>
      <c r="M10" s="112">
        <f>[6]Janeiro!$F$16</f>
        <v>100</v>
      </c>
      <c r="N10" s="112">
        <f>[6]Janeiro!$F$17</f>
        <v>100</v>
      </c>
      <c r="O10" s="112">
        <f>[6]Janeiro!$F$18</f>
        <v>100</v>
      </c>
      <c r="P10" s="112">
        <f>[6]Janeiro!$F$19</f>
        <v>100</v>
      </c>
      <c r="Q10" s="112">
        <f>[6]Janeiro!$F$20</f>
        <v>98</v>
      </c>
      <c r="R10" s="112">
        <f>[6]Janeiro!$F$21</f>
        <v>99</v>
      </c>
      <c r="S10" s="112">
        <f>[6]Janeiro!$F$22</f>
        <v>99</v>
      </c>
      <c r="T10" s="112">
        <f>[6]Janeiro!$F$23</f>
        <v>97</v>
      </c>
      <c r="U10" s="112">
        <f>[6]Janeiro!$F$24</f>
        <v>96</v>
      </c>
      <c r="V10" s="112">
        <f>[6]Janeiro!$F$25</f>
        <v>100</v>
      </c>
      <c r="W10" s="112">
        <f>[6]Janeiro!$F$26</f>
        <v>100</v>
      </c>
      <c r="X10" s="112">
        <f>[6]Janeiro!$F$27</f>
        <v>100</v>
      </c>
      <c r="Y10" s="112">
        <f>[6]Janeiro!$F$28</f>
        <v>100</v>
      </c>
      <c r="Z10" s="112">
        <f>[6]Janeiro!$F$29</f>
        <v>100</v>
      </c>
      <c r="AA10" s="112">
        <f>[6]Janeiro!$F$30</f>
        <v>100</v>
      </c>
      <c r="AB10" s="112">
        <f>[6]Janeiro!$F$31</f>
        <v>99</v>
      </c>
      <c r="AC10" s="112">
        <f>[6]Janeiro!$F$32</f>
        <v>99</v>
      </c>
      <c r="AD10" s="112">
        <f>[6]Janeiro!$F$33</f>
        <v>87</v>
      </c>
      <c r="AE10" s="112">
        <f>[6]Janeiro!$F$34</f>
        <v>97</v>
      </c>
      <c r="AF10" s="112">
        <f>[6]Janeiro!$F$35</f>
        <v>97</v>
      </c>
      <c r="AG10" s="117">
        <f t="shared" si="2"/>
        <v>100</v>
      </c>
      <c r="AH10" s="116">
        <f t="shared" si="3"/>
        <v>98.483870967741936</v>
      </c>
    </row>
    <row r="11" spans="1:36" x14ac:dyDescent="0.2">
      <c r="A11" s="48" t="s">
        <v>49</v>
      </c>
      <c r="B11" s="112">
        <f>[7]Janeiro!$F$5</f>
        <v>100</v>
      </c>
      <c r="C11" s="112">
        <f>[7]Janeiro!$F$6</f>
        <v>99</v>
      </c>
      <c r="D11" s="112">
        <f>[7]Janeiro!$F$7</f>
        <v>82</v>
      </c>
      <c r="E11" s="112">
        <f>[7]Janeiro!$F$8</f>
        <v>92</v>
      </c>
      <c r="F11" s="112">
        <f>[7]Janeiro!$F$9</f>
        <v>100</v>
      </c>
      <c r="G11" s="112">
        <f>[7]Janeiro!$F$10</f>
        <v>100</v>
      </c>
      <c r="H11" s="112">
        <f>[7]Janeiro!$F$11</f>
        <v>78</v>
      </c>
      <c r="I11" s="112">
        <f>[7]Janeiro!$F$12</f>
        <v>100</v>
      </c>
      <c r="J11" s="112">
        <f>[7]Janeiro!$F$13</f>
        <v>78</v>
      </c>
      <c r="K11" s="112">
        <f>[7]Janeiro!$F$14</f>
        <v>100</v>
      </c>
      <c r="L11" s="112">
        <f>[7]Janeiro!$F$15</f>
        <v>100</v>
      </c>
      <c r="M11" s="112">
        <f>[7]Janeiro!$F$16</f>
        <v>100</v>
      </c>
      <c r="N11" s="112">
        <f>[7]Janeiro!$F$17</f>
        <v>81</v>
      </c>
      <c r="O11" s="112">
        <f>[7]Janeiro!$F$18</f>
        <v>100</v>
      </c>
      <c r="P11" s="112">
        <f>[7]Janeiro!$F$19</f>
        <v>100</v>
      </c>
      <c r="Q11" s="112">
        <f>[7]Janeiro!$F$20</f>
        <v>100</v>
      </c>
      <c r="R11" s="112">
        <f>[7]Janeiro!$F$21</f>
        <v>83</v>
      </c>
      <c r="S11" s="112">
        <f>[7]Janeiro!$F$22</f>
        <v>86</v>
      </c>
      <c r="T11" s="112">
        <f>[7]Janeiro!$F$23</f>
        <v>100</v>
      </c>
      <c r="U11" s="112">
        <f>[7]Janeiro!$F$24</f>
        <v>100</v>
      </c>
      <c r="V11" s="112">
        <f>[7]Janeiro!$F$25</f>
        <v>100</v>
      </c>
      <c r="W11" s="112">
        <f>[7]Janeiro!$F$26</f>
        <v>100</v>
      </c>
      <c r="X11" s="112">
        <f>[7]Janeiro!$F$27</f>
        <v>100</v>
      </c>
      <c r="Y11" s="112">
        <f>[7]Janeiro!$F$28</f>
        <v>100</v>
      </c>
      <c r="Z11" s="112">
        <f>[7]Janeiro!$F$29</f>
        <v>100</v>
      </c>
      <c r="AA11" s="112">
        <f>[7]Janeiro!$F$30</f>
        <v>82</v>
      </c>
      <c r="AB11" s="112">
        <f>[7]Janeiro!$F$31</f>
        <v>82</v>
      </c>
      <c r="AC11" s="112">
        <f>[7]Janeiro!$F$32</f>
        <v>100</v>
      </c>
      <c r="AD11" s="112">
        <f>[7]Janeiro!$F$33</f>
        <v>89</v>
      </c>
      <c r="AE11" s="112">
        <f>[7]Janeiro!$F$34</f>
        <v>79</v>
      </c>
      <c r="AF11" s="112">
        <f>[7]Janeiro!$F$35</f>
        <v>79</v>
      </c>
      <c r="AG11" s="117">
        <f t="shared" si="2"/>
        <v>100</v>
      </c>
      <c r="AH11" s="116">
        <f t="shared" si="3"/>
        <v>93.225806451612897</v>
      </c>
      <c r="AJ11" t="s">
        <v>35</v>
      </c>
    </row>
    <row r="12" spans="1:36" x14ac:dyDescent="0.2">
      <c r="A12" s="48" t="s">
        <v>94</v>
      </c>
      <c r="B12" s="112">
        <f>[8]Janeiro!$F$5</f>
        <v>100</v>
      </c>
      <c r="C12" s="112">
        <f>[8]Janeiro!$F$6</f>
        <v>100</v>
      </c>
      <c r="D12" s="112">
        <f>[8]Janeiro!$F$7</f>
        <v>100</v>
      </c>
      <c r="E12" s="112">
        <f>[8]Janeiro!$F$8</f>
        <v>100</v>
      </c>
      <c r="F12" s="112">
        <f>[8]Janeiro!$F$9</f>
        <v>100</v>
      </c>
      <c r="G12" s="112">
        <f>[8]Janeiro!$F$10</f>
        <v>89</v>
      </c>
      <c r="H12" s="112">
        <f>[8]Janeiro!$F$11</f>
        <v>93</v>
      </c>
      <c r="I12" s="112">
        <f>[8]Janeiro!$F$12</f>
        <v>88</v>
      </c>
      <c r="J12" s="112">
        <f>[8]Janeiro!$F$13</f>
        <v>82</v>
      </c>
      <c r="K12" s="112">
        <f>[8]Janeiro!$F$14</f>
        <v>83</v>
      </c>
      <c r="L12" s="112">
        <f>[8]Janeiro!$F$15</f>
        <v>97</v>
      </c>
      <c r="M12" s="112">
        <f>[8]Janeiro!$F$16</f>
        <v>100</v>
      </c>
      <c r="N12" s="112">
        <f>[8]Janeiro!$F$17</f>
        <v>100</v>
      </c>
      <c r="O12" s="112">
        <f>[8]Janeiro!$F$18</f>
        <v>100</v>
      </c>
      <c r="P12" s="112">
        <f>[8]Janeiro!$F$19</f>
        <v>96</v>
      </c>
      <c r="Q12" s="112">
        <f>[8]Janeiro!$F$20</f>
        <v>90</v>
      </c>
      <c r="R12" s="112">
        <f>[8]Janeiro!$F$21</f>
        <v>84</v>
      </c>
      <c r="S12" s="112">
        <f>[8]Janeiro!$F$22</f>
        <v>90</v>
      </c>
      <c r="T12" s="112">
        <f>[8]Janeiro!$F$23</f>
        <v>78</v>
      </c>
      <c r="U12" s="112">
        <f>[8]Janeiro!$F$24</f>
        <v>89</v>
      </c>
      <c r="V12" s="112">
        <f>[8]Janeiro!$F$25</f>
        <v>98</v>
      </c>
      <c r="W12" s="112">
        <f>[8]Janeiro!$F$26</f>
        <v>100</v>
      </c>
      <c r="X12" s="112">
        <f>[8]Janeiro!$F$27</f>
        <v>100</v>
      </c>
      <c r="Y12" s="112">
        <f>[8]Janeiro!$F$28</f>
        <v>99</v>
      </c>
      <c r="Z12" s="112">
        <f>[8]Janeiro!$F$29</f>
        <v>97</v>
      </c>
      <c r="AA12" s="112">
        <f>[8]Janeiro!$F$30</f>
        <v>91</v>
      </c>
      <c r="AB12" s="112">
        <f>[8]Janeiro!$F$31</f>
        <v>91</v>
      </c>
      <c r="AC12" s="112">
        <f>[8]Janeiro!$F$32</f>
        <v>89</v>
      </c>
      <c r="AD12" s="112">
        <f>[8]Janeiro!$F$33</f>
        <v>88</v>
      </c>
      <c r="AE12" s="112">
        <f>[8]Janeiro!$F$34</f>
        <v>91</v>
      </c>
      <c r="AF12" s="112">
        <f>[8]Janeiro!$F$35</f>
        <v>92</v>
      </c>
      <c r="AG12" s="117">
        <f t="shared" si="2"/>
        <v>100</v>
      </c>
      <c r="AH12" s="116">
        <f t="shared" si="3"/>
        <v>93.387096774193552</v>
      </c>
    </row>
    <row r="13" spans="1:36" x14ac:dyDescent="0.2">
      <c r="A13" s="48" t="s">
        <v>101</v>
      </c>
      <c r="B13" s="112">
        <f>[9]Janeiro!$F$5</f>
        <v>98</v>
      </c>
      <c r="C13" s="112">
        <f>[9]Janeiro!$F$6</f>
        <v>100</v>
      </c>
      <c r="D13" s="112">
        <f>[9]Janeiro!$F$7</f>
        <v>100</v>
      </c>
      <c r="E13" s="112">
        <f>[9]Janeiro!$F$8</f>
        <v>100</v>
      </c>
      <c r="F13" s="112">
        <f>[9]Janeiro!$F$9</f>
        <v>95</v>
      </c>
      <c r="G13" s="112">
        <f>[9]Janeiro!$F$10</f>
        <v>93</v>
      </c>
      <c r="H13" s="112">
        <f>[9]Janeiro!$F$11</f>
        <v>72</v>
      </c>
      <c r="I13" s="112">
        <f>[9]Janeiro!$F$12</f>
        <v>80</v>
      </c>
      <c r="J13" s="112">
        <f>[9]Janeiro!$F$13</f>
        <v>78</v>
      </c>
      <c r="K13" s="112">
        <f>[9]Janeiro!$F$14</f>
        <v>99</v>
      </c>
      <c r="L13" s="112">
        <f>[9]Janeiro!$F$15</f>
        <v>88</v>
      </c>
      <c r="M13" s="112">
        <f>[9]Janeiro!$F$16</f>
        <v>100</v>
      </c>
      <c r="N13" s="112">
        <f>[9]Janeiro!$F$17</f>
        <v>100</v>
      </c>
      <c r="O13" s="112">
        <f>[9]Janeiro!$F$18</f>
        <v>100</v>
      </c>
      <c r="P13" s="112">
        <f>[9]Janeiro!$F$19</f>
        <v>100</v>
      </c>
      <c r="Q13" s="112">
        <f>[9]Janeiro!$F$20</f>
        <v>100</v>
      </c>
      <c r="R13" s="112">
        <f>[9]Janeiro!$F$21</f>
        <v>89</v>
      </c>
      <c r="S13" s="112">
        <f>[9]Janeiro!$F$22</f>
        <v>88</v>
      </c>
      <c r="T13" s="112">
        <f>[9]Janeiro!$F$23</f>
        <v>93</v>
      </c>
      <c r="U13" s="112">
        <f>[9]Janeiro!$F$24</f>
        <v>100</v>
      </c>
      <c r="V13" s="112">
        <f>[9]Janeiro!$F$25</f>
        <v>100</v>
      </c>
      <c r="W13" s="112">
        <f>[9]Janeiro!$F$26</f>
        <v>100</v>
      </c>
      <c r="X13" s="112">
        <f>[9]Janeiro!$F$27</f>
        <v>100</v>
      </c>
      <c r="Y13" s="112">
        <f>[9]Janeiro!$F$28</f>
        <v>100</v>
      </c>
      <c r="Z13" s="112">
        <f>[9]Janeiro!$F$29</f>
        <v>100</v>
      </c>
      <c r="AA13" s="112">
        <f>[9]Janeiro!$F$30</f>
        <v>96</v>
      </c>
      <c r="AB13" s="112">
        <f>[9]Janeiro!$F$31</f>
        <v>90</v>
      </c>
      <c r="AC13" s="112">
        <f>[9]Janeiro!$F$32</f>
        <v>97</v>
      </c>
      <c r="AD13" s="112">
        <f>[9]Janeiro!$F$33</f>
        <v>91</v>
      </c>
      <c r="AE13" s="112">
        <f>[9]Janeiro!$F$34</f>
        <v>81</v>
      </c>
      <c r="AF13" s="112">
        <f>[9]Janeiro!$F$35</f>
        <v>95</v>
      </c>
      <c r="AG13" s="117">
        <f t="shared" si="2"/>
        <v>100</v>
      </c>
      <c r="AH13" s="116">
        <f t="shared" si="3"/>
        <v>94.290322580645167</v>
      </c>
      <c r="AJ13" t="s">
        <v>35</v>
      </c>
    </row>
    <row r="14" spans="1:36" x14ac:dyDescent="0.2">
      <c r="A14" s="48" t="s">
        <v>147</v>
      </c>
      <c r="B14" s="112">
        <f>[10]Janeiro!$F$5</f>
        <v>100</v>
      </c>
      <c r="C14" s="112">
        <f>[10]Janeiro!$F$6</f>
        <v>100</v>
      </c>
      <c r="D14" s="112">
        <f>[10]Janeiro!$F$7</f>
        <v>100</v>
      </c>
      <c r="E14" s="112">
        <f>[10]Janeiro!$F$8</f>
        <v>100</v>
      </c>
      <c r="F14" s="112">
        <f>[10]Janeiro!$F$9</f>
        <v>100</v>
      </c>
      <c r="G14" s="112">
        <f>[10]Janeiro!$F$10</f>
        <v>100</v>
      </c>
      <c r="H14" s="112">
        <f>[10]Janeiro!$F$11</f>
        <v>100</v>
      </c>
      <c r="I14" s="112">
        <f>[10]Janeiro!$F$12</f>
        <v>100</v>
      </c>
      <c r="J14" s="112">
        <f>[10]Janeiro!$F$13</f>
        <v>100</v>
      </c>
      <c r="K14" s="112">
        <f>[10]Janeiro!$F$14</f>
        <v>100</v>
      </c>
      <c r="L14" s="112">
        <f>[10]Janeiro!$F$15</f>
        <v>100</v>
      </c>
      <c r="M14" s="112">
        <f>[10]Janeiro!$F$16</f>
        <v>100</v>
      </c>
      <c r="N14" s="112">
        <f>[10]Janeiro!$F$17</f>
        <v>100</v>
      </c>
      <c r="O14" s="112">
        <f>[10]Janeiro!$F$18</f>
        <v>100</v>
      </c>
      <c r="P14" s="112">
        <f>[10]Janeiro!$F$19</f>
        <v>100</v>
      </c>
      <c r="Q14" s="112">
        <f>[10]Janeiro!$F$20</f>
        <v>100</v>
      </c>
      <c r="R14" s="112">
        <f>[10]Janeiro!$F$21</f>
        <v>100</v>
      </c>
      <c r="S14" s="112">
        <f>[10]Janeiro!$F$22</f>
        <v>100</v>
      </c>
      <c r="T14" s="112">
        <f>[10]Janeiro!$F$23</f>
        <v>100</v>
      </c>
      <c r="U14" s="112">
        <f>[10]Janeiro!$F$24</f>
        <v>100</v>
      </c>
      <c r="V14" s="112">
        <f>[10]Janeiro!$F$25</f>
        <v>100</v>
      </c>
      <c r="W14" s="112">
        <f>[10]Janeiro!$F$26</f>
        <v>100</v>
      </c>
      <c r="X14" s="112">
        <f>[10]Janeiro!$F$27</f>
        <v>100</v>
      </c>
      <c r="Y14" s="112">
        <f>[10]Janeiro!$F$28</f>
        <v>100</v>
      </c>
      <c r="Z14" s="112">
        <f>[10]Janeiro!$F$29</f>
        <v>100</v>
      </c>
      <c r="AA14" s="112">
        <f>[10]Janeiro!$F$30</f>
        <v>100</v>
      </c>
      <c r="AB14" s="112" t="s">
        <v>197</v>
      </c>
      <c r="AC14" s="112" t="s">
        <v>197</v>
      </c>
      <c r="AD14" s="112" t="s">
        <v>197</v>
      </c>
      <c r="AE14" s="112" t="s">
        <v>197</v>
      </c>
      <c r="AF14" s="112" t="s">
        <v>197</v>
      </c>
      <c r="AG14" s="117">
        <f t="shared" si="2"/>
        <v>100</v>
      </c>
      <c r="AH14" s="116">
        <f t="shared" si="3"/>
        <v>100</v>
      </c>
      <c r="AJ14" s="128"/>
    </row>
    <row r="15" spans="1:36" x14ac:dyDescent="0.2">
      <c r="A15" s="48" t="s">
        <v>2</v>
      </c>
      <c r="B15" s="112">
        <f>[11]Janeiro!$F$5</f>
        <v>93</v>
      </c>
      <c r="C15" s="112">
        <f>[11]Janeiro!$F$6</f>
        <v>93</v>
      </c>
      <c r="D15" s="112">
        <f>[11]Janeiro!$F$7</f>
        <v>92</v>
      </c>
      <c r="E15" s="112">
        <f>[11]Janeiro!$F$8</f>
        <v>93</v>
      </c>
      <c r="F15" s="112">
        <f>[11]Janeiro!$F$9</f>
        <v>92</v>
      </c>
      <c r="G15" s="112">
        <f>[11]Janeiro!$F$10</f>
        <v>85</v>
      </c>
      <c r="H15" s="112">
        <f>[11]Janeiro!$F$11</f>
        <v>81</v>
      </c>
      <c r="I15" s="112">
        <f>[11]Janeiro!$F$12</f>
        <v>73</v>
      </c>
      <c r="J15" s="112">
        <f>[11]Janeiro!$F$13</f>
        <v>86</v>
      </c>
      <c r="K15" s="112">
        <f>[11]Janeiro!$F$14</f>
        <v>83</v>
      </c>
      <c r="L15" s="112">
        <f>[11]Janeiro!$F$15</f>
        <v>84</v>
      </c>
      <c r="M15" s="112">
        <f>[11]Janeiro!$F$16</f>
        <v>94</v>
      </c>
      <c r="N15" s="112">
        <f>[11]Janeiro!$F$17</f>
        <v>93</v>
      </c>
      <c r="O15" s="112">
        <f>[11]Janeiro!$F$18</f>
        <v>87</v>
      </c>
      <c r="P15" s="112">
        <f>[11]Janeiro!$F$19</f>
        <v>88</v>
      </c>
      <c r="Q15" s="112">
        <f>[11]Janeiro!$F$20</f>
        <v>86</v>
      </c>
      <c r="R15" s="112">
        <f>[11]Janeiro!$F$21</f>
        <v>80</v>
      </c>
      <c r="S15" s="112">
        <f>[11]Janeiro!$F$22</f>
        <v>86</v>
      </c>
      <c r="T15" s="112">
        <f>[11]Janeiro!$F$23</f>
        <v>87</v>
      </c>
      <c r="U15" s="112">
        <f>[11]Janeiro!$F$24</f>
        <v>86</v>
      </c>
      <c r="V15" s="112">
        <f>[11]Janeiro!$F$25</f>
        <v>90</v>
      </c>
      <c r="W15" s="112">
        <f>[11]Janeiro!$F$26</f>
        <v>94</v>
      </c>
      <c r="X15" s="112">
        <f>[11]Janeiro!$F$27</f>
        <v>94</v>
      </c>
      <c r="Y15" s="112">
        <f>[11]Janeiro!$F$28</f>
        <v>91</v>
      </c>
      <c r="Z15" s="112">
        <f>[11]Janeiro!$F$29</f>
        <v>87</v>
      </c>
      <c r="AA15" s="112">
        <f>[11]Janeiro!$F$30</f>
        <v>78</v>
      </c>
      <c r="AB15" s="112">
        <f>[11]Janeiro!$F$31</f>
        <v>69</v>
      </c>
      <c r="AC15" s="112">
        <f>[11]Janeiro!$F$32</f>
        <v>80</v>
      </c>
      <c r="AD15" s="112">
        <f>[11]Janeiro!$F$33</f>
        <v>80</v>
      </c>
      <c r="AE15" s="112">
        <f>[11]Janeiro!$F$34</f>
        <v>82</v>
      </c>
      <c r="AF15" s="112">
        <f>[11]Janeiro!$F$35</f>
        <v>92</v>
      </c>
      <c r="AG15" s="117">
        <f t="shared" si="2"/>
        <v>94</v>
      </c>
      <c r="AH15" s="116">
        <f t="shared" si="3"/>
        <v>86.41935483870968</v>
      </c>
      <c r="AJ15" s="12" t="s">
        <v>35</v>
      </c>
    </row>
    <row r="16" spans="1:36" x14ac:dyDescent="0.2">
      <c r="A16" s="48" t="s">
        <v>3</v>
      </c>
      <c r="B16" s="127">
        <f>[12]Janeiro!$F$5</f>
        <v>95</v>
      </c>
      <c r="C16" s="112">
        <f>[12]Janeiro!$F$6</f>
        <v>93</v>
      </c>
      <c r="D16" s="112">
        <f>[12]Janeiro!$F$7</f>
        <v>94</v>
      </c>
      <c r="E16" s="112">
        <f>[12]Janeiro!$F$8</f>
        <v>91</v>
      </c>
      <c r="F16" s="112">
        <f>[12]Janeiro!$F$9</f>
        <v>91</v>
      </c>
      <c r="G16" s="112">
        <f>[12]Janeiro!$F$10</f>
        <v>92</v>
      </c>
      <c r="H16" s="112">
        <f>[12]Janeiro!$F$11</f>
        <v>90</v>
      </c>
      <c r="I16" s="112">
        <f>[12]Janeiro!$F$12</f>
        <v>89</v>
      </c>
      <c r="J16" s="112">
        <f>[12]Janeiro!$F$13</f>
        <v>88</v>
      </c>
      <c r="K16" s="112">
        <f>[12]Janeiro!$F$14</f>
        <v>93</v>
      </c>
      <c r="L16" s="112">
        <f>[12]Janeiro!$F$15</f>
        <v>94</v>
      </c>
      <c r="M16" s="112">
        <f>[12]Janeiro!$F$16</f>
        <v>93</v>
      </c>
      <c r="N16" s="112">
        <f>[12]Janeiro!$F$17</f>
        <v>99</v>
      </c>
      <c r="O16" s="112">
        <f>[12]Janeiro!$F$18</f>
        <v>94</v>
      </c>
      <c r="P16" s="112">
        <f>[12]Janeiro!$F$19</f>
        <v>100</v>
      </c>
      <c r="Q16" s="112">
        <f>[12]Janeiro!$F$20</f>
        <v>100</v>
      </c>
      <c r="R16" s="112">
        <f>[12]Janeiro!$F$21</f>
        <v>100</v>
      </c>
      <c r="S16" s="112">
        <f>[12]Janeiro!$F$22</f>
        <v>100</v>
      </c>
      <c r="T16" s="112">
        <f>[12]Janeiro!$F$23</f>
        <v>100</v>
      </c>
      <c r="U16" s="112">
        <f>[12]Janeiro!$F$24</f>
        <v>100</v>
      </c>
      <c r="V16" s="112">
        <f>[12]Janeiro!$F$25</f>
        <v>99</v>
      </c>
      <c r="W16" s="112">
        <f>[12]Janeiro!$F$26</f>
        <v>100</v>
      </c>
      <c r="X16" s="112">
        <f>[12]Janeiro!$F$27</f>
        <v>92</v>
      </c>
      <c r="Y16" s="112">
        <f>[12]Janeiro!$F$28</f>
        <v>100</v>
      </c>
      <c r="Z16" s="112">
        <f>[12]Janeiro!$F$29</f>
        <v>100</v>
      </c>
      <c r="AA16" s="112">
        <f>[12]Janeiro!$F$30</f>
        <v>100</v>
      </c>
      <c r="AB16" s="112">
        <f>[12]Janeiro!$F$31</f>
        <v>100</v>
      </c>
      <c r="AC16" s="112">
        <f>[12]Janeiro!$F$32</f>
        <v>100</v>
      </c>
      <c r="AD16" s="112">
        <f>[12]Janeiro!$F$33</f>
        <v>92</v>
      </c>
      <c r="AE16" s="112">
        <f>[12]Janeiro!$F$34</f>
        <v>85</v>
      </c>
      <c r="AF16" s="112">
        <f>[12]Janeiro!$F$35</f>
        <v>93</v>
      </c>
      <c r="AG16" s="117">
        <f>MAX(B16:AF16)</f>
        <v>100</v>
      </c>
      <c r="AH16" s="116">
        <f>AVERAGE(B16:AF16)</f>
        <v>95.387096774193552</v>
      </c>
      <c r="AJ16" s="12"/>
    </row>
    <row r="17" spans="1:37" x14ac:dyDescent="0.2">
      <c r="A17" s="48" t="s">
        <v>4</v>
      </c>
      <c r="B17" s="112">
        <f>[13]Janeiro!$F$5</f>
        <v>95</v>
      </c>
      <c r="C17" s="112">
        <f>[13]Janeiro!$F$6</f>
        <v>94</v>
      </c>
      <c r="D17" s="112">
        <f>[13]Janeiro!$F$7</f>
        <v>95</v>
      </c>
      <c r="E17" s="112">
        <f>[13]Janeiro!$F$8</f>
        <v>94</v>
      </c>
      <c r="F17" s="112">
        <f>[13]Janeiro!$F$9</f>
        <v>93</v>
      </c>
      <c r="G17" s="112">
        <f>[13]Janeiro!$F$10</f>
        <v>92</v>
      </c>
      <c r="H17" s="112">
        <f>[13]Janeiro!$F$11</f>
        <v>86</v>
      </c>
      <c r="I17" s="112">
        <f>[13]Janeiro!$F$12</f>
        <v>86</v>
      </c>
      <c r="J17" s="112">
        <f>[13]Janeiro!$F$13</f>
        <v>92</v>
      </c>
      <c r="K17" s="112">
        <f>[13]Janeiro!$F$14</f>
        <v>90</v>
      </c>
      <c r="L17" s="112">
        <f>[13]Janeiro!$F$15</f>
        <v>90</v>
      </c>
      <c r="M17" s="112">
        <f>[13]Janeiro!$F$16</f>
        <v>92</v>
      </c>
      <c r="N17" s="112">
        <f>[13]Janeiro!$F$17</f>
        <v>94</v>
      </c>
      <c r="O17" s="112">
        <f>[13]Janeiro!$F$18</f>
        <v>93</v>
      </c>
      <c r="P17" s="112">
        <f>[13]Janeiro!$F$19</f>
        <v>93</v>
      </c>
      <c r="Q17" s="112">
        <f>[13]Janeiro!$F$20</f>
        <v>95</v>
      </c>
      <c r="R17" s="112">
        <f>[13]Janeiro!$F$21</f>
        <v>89</v>
      </c>
      <c r="S17" s="112">
        <f>[13]Janeiro!$F$22</f>
        <v>90</v>
      </c>
      <c r="T17" s="112">
        <f>[13]Janeiro!$F$23</f>
        <v>87</v>
      </c>
      <c r="U17" s="112">
        <f>[13]Janeiro!$F$24</f>
        <v>91</v>
      </c>
      <c r="V17" s="112">
        <f>[13]Janeiro!$F$25</f>
        <v>95</v>
      </c>
      <c r="W17" s="112">
        <f>[13]Janeiro!$F$26</f>
        <v>96</v>
      </c>
      <c r="X17" s="112">
        <f>[13]Janeiro!$F$27</f>
        <v>96</v>
      </c>
      <c r="Y17" s="112">
        <f>[13]Janeiro!$F$28</f>
        <v>95</v>
      </c>
      <c r="Z17" s="112">
        <f>[13]Janeiro!$F$29</f>
        <v>94</v>
      </c>
      <c r="AA17" s="112">
        <f>[13]Janeiro!$F$30</f>
        <v>88</v>
      </c>
      <c r="AB17" s="112">
        <f>[13]Janeiro!$F$31</f>
        <v>76</v>
      </c>
      <c r="AC17" s="112">
        <f>[13]Janeiro!$F$32</f>
        <v>81</v>
      </c>
      <c r="AD17" s="112">
        <f>[13]Janeiro!$F$33</f>
        <v>65</v>
      </c>
      <c r="AE17" s="112">
        <f>[13]Janeiro!$F$34</f>
        <v>94</v>
      </c>
      <c r="AF17" s="112">
        <f>[13]Janeiro!$F$35</f>
        <v>84</v>
      </c>
      <c r="AG17" s="117">
        <f t="shared" si="2"/>
        <v>96</v>
      </c>
      <c r="AH17" s="116">
        <f t="shared" si="3"/>
        <v>90.161290322580641</v>
      </c>
      <c r="AJ17" t="s">
        <v>35</v>
      </c>
    </row>
    <row r="18" spans="1:37" x14ac:dyDescent="0.2">
      <c r="A18" s="48" t="s">
        <v>5</v>
      </c>
      <c r="B18" s="112">
        <f>[14]Janeiro!$F$5</f>
        <v>87</v>
      </c>
      <c r="C18" s="112">
        <f>[14]Janeiro!$F$6</f>
        <v>92</v>
      </c>
      <c r="D18" s="112">
        <f>[14]Janeiro!$F$7</f>
        <v>90</v>
      </c>
      <c r="E18" s="112">
        <f>[14]Janeiro!$F$8</f>
        <v>89</v>
      </c>
      <c r="F18" s="112">
        <f>[14]Janeiro!$F$9</f>
        <v>90</v>
      </c>
      <c r="G18" s="112">
        <f>[14]Janeiro!$F$10</f>
        <v>84</v>
      </c>
      <c r="H18" s="112">
        <f>[14]Janeiro!$F$11</f>
        <v>83</v>
      </c>
      <c r="I18" s="112">
        <f>[14]Janeiro!$F$12</f>
        <v>80</v>
      </c>
      <c r="J18" s="112">
        <f>[14]Janeiro!$F$13</f>
        <v>80</v>
      </c>
      <c r="K18" s="112">
        <f>[14]Janeiro!$F$14</f>
        <v>81</v>
      </c>
      <c r="L18" s="112">
        <f>[14]Janeiro!$F$15</f>
        <v>85</v>
      </c>
      <c r="M18" s="112">
        <f>[14]Janeiro!$F$16</f>
        <v>89</v>
      </c>
      <c r="N18" s="112">
        <f>[14]Janeiro!$F$17</f>
        <v>90</v>
      </c>
      <c r="O18" s="112">
        <f>[14]Janeiro!$F$18</f>
        <v>87</v>
      </c>
      <c r="P18" s="112">
        <f>[14]Janeiro!$F$19</f>
        <v>83</v>
      </c>
      <c r="Q18" s="112">
        <f>[14]Janeiro!$F$20</f>
        <v>87</v>
      </c>
      <c r="R18" s="112">
        <f>[14]Janeiro!$F$21</f>
        <v>80</v>
      </c>
      <c r="S18" s="112">
        <f>[14]Janeiro!$F$22</f>
        <v>80</v>
      </c>
      <c r="T18" s="112">
        <f>[14]Janeiro!$F$23</f>
        <v>69</v>
      </c>
      <c r="U18" s="112">
        <f>[14]Janeiro!$F$24</f>
        <v>78</v>
      </c>
      <c r="V18" s="112">
        <f>[14]Janeiro!$F$25</f>
        <v>76</v>
      </c>
      <c r="W18" s="112">
        <f>[14]Janeiro!$F$26</f>
        <v>91</v>
      </c>
      <c r="X18" s="112">
        <f>[14]Janeiro!$F$27</f>
        <v>90</v>
      </c>
      <c r="Y18" s="112">
        <f>[14]Janeiro!$F$28</f>
        <v>88</v>
      </c>
      <c r="Z18" s="112">
        <f>[14]Janeiro!$F$29</f>
        <v>80</v>
      </c>
      <c r="AA18" s="112">
        <f>[14]Janeiro!$F$30</f>
        <v>86</v>
      </c>
      <c r="AB18" s="112">
        <f>[14]Janeiro!$F$31</f>
        <v>87</v>
      </c>
      <c r="AC18" s="112">
        <f>[14]Janeiro!$F$32</f>
        <v>81</v>
      </c>
      <c r="AD18" s="112">
        <f>[14]Janeiro!$F$33</f>
        <v>85</v>
      </c>
      <c r="AE18" s="112">
        <f>[14]Janeiro!$F$34</f>
        <v>86</v>
      </c>
      <c r="AF18" s="112">
        <f>[14]Janeiro!$F$35</f>
        <v>80</v>
      </c>
      <c r="AG18" s="117">
        <f t="shared" si="2"/>
        <v>92</v>
      </c>
      <c r="AH18" s="116">
        <f t="shared" si="3"/>
        <v>84.322580645161295</v>
      </c>
      <c r="AI18" s="12" t="s">
        <v>35</v>
      </c>
    </row>
    <row r="19" spans="1:37" x14ac:dyDescent="0.2">
      <c r="A19" s="48" t="s">
        <v>33</v>
      </c>
      <c r="B19" s="112">
        <f>[15]Janeiro!$F$5</f>
        <v>100</v>
      </c>
      <c r="C19" s="112">
        <f>[15]Janeiro!$F$6</f>
        <v>100</v>
      </c>
      <c r="D19" s="112">
        <f>[15]Janeiro!$F$7</f>
        <v>100</v>
      </c>
      <c r="E19" s="112">
        <f>[15]Janeiro!$F$8</f>
        <v>100</v>
      </c>
      <c r="F19" s="112">
        <f>[15]Janeiro!$F$9</f>
        <v>100</v>
      </c>
      <c r="G19" s="112">
        <f>[15]Janeiro!$F$10</f>
        <v>97</v>
      </c>
      <c r="H19" s="112">
        <f>[15]Janeiro!$F$11</f>
        <v>92</v>
      </c>
      <c r="I19" s="112">
        <f>[15]Janeiro!$F$12</f>
        <v>94</v>
      </c>
      <c r="J19" s="112">
        <f>[15]Janeiro!$F$13</f>
        <v>100</v>
      </c>
      <c r="K19" s="112">
        <f>[15]Janeiro!$F$14</f>
        <v>99</v>
      </c>
      <c r="L19" s="112">
        <f>[15]Janeiro!$F$15</f>
        <v>98</v>
      </c>
      <c r="M19" s="112">
        <f>[15]Janeiro!$F$16</f>
        <v>100</v>
      </c>
      <c r="N19" s="112">
        <f>[15]Janeiro!$F$17</f>
        <v>100</v>
      </c>
      <c r="O19" s="112">
        <f>[15]Janeiro!$F$18</f>
        <v>100</v>
      </c>
      <c r="P19" s="112">
        <f>[15]Janeiro!$F$19</f>
        <v>100</v>
      </c>
      <c r="Q19" s="112">
        <f>[15]Janeiro!$F$20</f>
        <v>100</v>
      </c>
      <c r="R19" s="112">
        <f>[15]Janeiro!$F$21</f>
        <v>96</v>
      </c>
      <c r="S19" s="112">
        <f>[15]Janeiro!$F$22</f>
        <v>100</v>
      </c>
      <c r="T19" s="112">
        <f>[15]Janeiro!$F$23</f>
        <v>100</v>
      </c>
      <c r="U19" s="112">
        <f>[15]Janeiro!$F$24</f>
        <v>90</v>
      </c>
      <c r="V19" s="112">
        <f>[15]Janeiro!$F$25</f>
        <v>100</v>
      </c>
      <c r="W19" s="112">
        <f>[15]Janeiro!$F$26</f>
        <v>100</v>
      </c>
      <c r="X19" s="112">
        <f>[15]Janeiro!$F$27</f>
        <v>100</v>
      </c>
      <c r="Y19" s="112">
        <f>[15]Janeiro!$F$28</f>
        <v>100</v>
      </c>
      <c r="Z19" s="112">
        <f>[15]Janeiro!$F$29</f>
        <v>100</v>
      </c>
      <c r="AA19" s="112">
        <f>[15]Janeiro!$F$30</f>
        <v>92</v>
      </c>
      <c r="AB19" s="112">
        <f>[15]Janeiro!$F$31</f>
        <v>91</v>
      </c>
      <c r="AC19" s="112">
        <f>[15]Janeiro!$F$32</f>
        <v>91</v>
      </c>
      <c r="AD19" s="112">
        <f>[15]Janeiro!$F$33</f>
        <v>76</v>
      </c>
      <c r="AE19" s="112">
        <f>[15]Janeiro!$F$34</f>
        <v>100</v>
      </c>
      <c r="AF19" s="112">
        <f>[15]Janeiro!$F$35</f>
        <v>100</v>
      </c>
      <c r="AG19" s="117">
        <f t="shared" si="2"/>
        <v>100</v>
      </c>
      <c r="AH19" s="116">
        <f t="shared" si="3"/>
        <v>97.290322580645167</v>
      </c>
    </row>
    <row r="20" spans="1:37" x14ac:dyDescent="0.2">
      <c r="A20" s="48" t="s">
        <v>6</v>
      </c>
      <c r="B20" s="112">
        <f>[16]Janeiro!$F$5</f>
        <v>98</v>
      </c>
      <c r="C20" s="112">
        <f>[16]Janeiro!$F$6</f>
        <v>98</v>
      </c>
      <c r="D20" s="112">
        <f>[16]Janeiro!$F$7</f>
        <v>97</v>
      </c>
      <c r="E20" s="112">
        <f>[16]Janeiro!$F$8</f>
        <v>93</v>
      </c>
      <c r="F20" s="112">
        <f>[16]Janeiro!$F$9</f>
        <v>98</v>
      </c>
      <c r="G20" s="112">
        <f>[16]Janeiro!$F$10</f>
        <v>98</v>
      </c>
      <c r="H20" s="112">
        <f>[16]Janeiro!$F$11</f>
        <v>98</v>
      </c>
      <c r="I20" s="112">
        <f>[16]Janeiro!$F$12</f>
        <v>93</v>
      </c>
      <c r="J20" s="112">
        <f>[16]Janeiro!$F$13</f>
        <v>96</v>
      </c>
      <c r="K20" s="112">
        <f>[16]Janeiro!$F$14</f>
        <v>91</v>
      </c>
      <c r="L20" s="112">
        <f>[16]Janeiro!$F$15</f>
        <v>98</v>
      </c>
      <c r="M20" s="112">
        <f>[16]Janeiro!$F$16</f>
        <v>98</v>
      </c>
      <c r="N20" s="112">
        <f>[16]Janeiro!$F$17</f>
        <v>98</v>
      </c>
      <c r="O20" s="112">
        <f>[16]Janeiro!$F$18</f>
        <v>98</v>
      </c>
      <c r="P20" s="112">
        <f>[16]Janeiro!$F$19</f>
        <v>97</v>
      </c>
      <c r="Q20" s="112">
        <f>[16]Janeiro!$F$20</f>
        <v>97</v>
      </c>
      <c r="R20" s="112">
        <f>[16]Janeiro!$F$21</f>
        <v>95</v>
      </c>
      <c r="S20" s="112">
        <f>[16]Janeiro!$F$22</f>
        <v>98</v>
      </c>
      <c r="T20" s="112">
        <f>[16]Janeiro!$F$23</f>
        <v>97</v>
      </c>
      <c r="U20" s="112">
        <f>[16]Janeiro!$F$24</f>
        <v>96</v>
      </c>
      <c r="V20" s="112">
        <f>[16]Janeiro!$F$25</f>
        <v>93</v>
      </c>
      <c r="W20" s="112">
        <f>[16]Janeiro!$F$26</f>
        <v>98</v>
      </c>
      <c r="X20" s="112">
        <f>[16]Janeiro!$F$27</f>
        <v>98</v>
      </c>
      <c r="Y20" s="112">
        <f>[16]Janeiro!$F$28</f>
        <v>96</v>
      </c>
      <c r="Z20" s="112">
        <f>[16]Janeiro!$F$29</f>
        <v>94</v>
      </c>
      <c r="AA20" s="112">
        <f>[16]Janeiro!$F$30</f>
        <v>89</v>
      </c>
      <c r="AB20" s="112">
        <f>[16]Janeiro!$F$31</f>
        <v>92</v>
      </c>
      <c r="AC20" s="112">
        <f>[16]Janeiro!$F$32</f>
        <v>94</v>
      </c>
      <c r="AD20" s="112">
        <f>[16]Janeiro!$F$33</f>
        <v>94</v>
      </c>
      <c r="AE20" s="112">
        <f>[16]Janeiro!$F$34</f>
        <v>96</v>
      </c>
      <c r="AF20" s="112">
        <f>[16]Janeiro!$F$35</f>
        <v>99</v>
      </c>
      <c r="AG20" s="117">
        <f t="shared" si="2"/>
        <v>99</v>
      </c>
      <c r="AH20" s="116">
        <f t="shared" si="3"/>
        <v>95.967741935483872</v>
      </c>
    </row>
    <row r="21" spans="1:37" x14ac:dyDescent="0.2">
      <c r="A21" s="48" t="s">
        <v>7</v>
      </c>
      <c r="B21" s="112">
        <f>[17]Janeiro!$F$5</f>
        <v>94</v>
      </c>
      <c r="C21" s="112">
        <f>[17]Janeiro!$F$6</f>
        <v>98</v>
      </c>
      <c r="D21" s="112">
        <f>[17]Janeiro!$F$7</f>
        <v>99</v>
      </c>
      <c r="E21" s="112">
        <f>[17]Janeiro!$F$8</f>
        <v>92</v>
      </c>
      <c r="F21" s="112">
        <f>[17]Janeiro!$F$9</f>
        <v>94</v>
      </c>
      <c r="G21" s="112">
        <f>[17]Janeiro!$F$10</f>
        <v>86</v>
      </c>
      <c r="H21" s="112">
        <f>[17]Janeiro!$F$11</f>
        <v>86</v>
      </c>
      <c r="I21" s="112">
        <f>[17]Janeiro!$F$12</f>
        <v>86</v>
      </c>
      <c r="J21" s="112">
        <f>[17]Janeiro!$F$13</f>
        <v>92</v>
      </c>
      <c r="K21" s="112">
        <f>[17]Janeiro!$F$14</f>
        <v>87</v>
      </c>
      <c r="L21" s="112">
        <f>[17]Janeiro!$F$15</f>
        <v>97</v>
      </c>
      <c r="M21" s="112">
        <f>[17]Janeiro!$F$16</f>
        <v>97</v>
      </c>
      <c r="N21" s="112">
        <f>[17]Janeiro!$F$17</f>
        <v>98</v>
      </c>
      <c r="O21" s="112">
        <f>[17]Janeiro!$F$18</f>
        <v>93</v>
      </c>
      <c r="P21" s="112">
        <f>[17]Janeiro!$F$19</f>
        <v>96</v>
      </c>
      <c r="Q21" s="112">
        <f>[17]Janeiro!$F$20</f>
        <v>98</v>
      </c>
      <c r="R21" s="112">
        <f>[17]Janeiro!$F$21</f>
        <v>90</v>
      </c>
      <c r="S21" s="112">
        <f>[17]Janeiro!$F$22</f>
        <v>92</v>
      </c>
      <c r="T21" s="112">
        <f>[17]Janeiro!$F$23</f>
        <v>78</v>
      </c>
      <c r="U21" s="112">
        <f>[17]Janeiro!$F$24</f>
        <v>94</v>
      </c>
      <c r="V21" s="112">
        <f>[17]Janeiro!$F$25</f>
        <v>98</v>
      </c>
      <c r="W21" s="112">
        <f>[17]Janeiro!$F$26</f>
        <v>97</v>
      </c>
      <c r="X21" s="112">
        <f>[17]Janeiro!$F$27</f>
        <v>99</v>
      </c>
      <c r="Y21" s="112">
        <f>[17]Janeiro!$F$28</f>
        <v>93</v>
      </c>
      <c r="Z21" s="112">
        <f>[17]Janeiro!$F$29</f>
        <v>95</v>
      </c>
      <c r="AA21" s="112">
        <f>[17]Janeiro!$F$30</f>
        <v>86</v>
      </c>
      <c r="AB21" s="112">
        <f>[17]Janeiro!$F$31</f>
        <v>79</v>
      </c>
      <c r="AC21" s="112">
        <f>[17]Janeiro!$F$32</f>
        <v>87</v>
      </c>
      <c r="AD21" s="112">
        <f>[17]Janeiro!$F$33</f>
        <v>78</v>
      </c>
      <c r="AE21" s="112">
        <f>[17]Janeiro!$F$34</f>
        <v>71</v>
      </c>
      <c r="AF21" s="112">
        <f>[17]Janeiro!$F$35</f>
        <v>90</v>
      </c>
      <c r="AG21" s="117">
        <f t="shared" si="2"/>
        <v>99</v>
      </c>
      <c r="AH21" s="116">
        <f t="shared" si="3"/>
        <v>90.967741935483872</v>
      </c>
      <c r="AJ21" t="s">
        <v>35</v>
      </c>
    </row>
    <row r="22" spans="1:37" x14ac:dyDescent="0.2">
      <c r="A22" s="48" t="s">
        <v>148</v>
      </c>
      <c r="B22" s="112">
        <f>[18]Janeiro!$F$5</f>
        <v>100</v>
      </c>
      <c r="C22" s="112">
        <f>[18]Janeiro!$F$6</f>
        <v>100</v>
      </c>
      <c r="D22" s="112">
        <f>[18]Janeiro!$F$7</f>
        <v>100</v>
      </c>
      <c r="E22" s="112">
        <f>[18]Janeiro!$F$8</f>
        <v>100</v>
      </c>
      <c r="F22" s="112">
        <f>[18]Janeiro!$F$9</f>
        <v>100</v>
      </c>
      <c r="G22" s="112">
        <f>[18]Janeiro!$F$10</f>
        <v>98</v>
      </c>
      <c r="H22" s="112">
        <f>[18]Janeiro!$F$11</f>
        <v>98</v>
      </c>
      <c r="I22" s="112">
        <f>[18]Janeiro!$F$12</f>
        <v>100</v>
      </c>
      <c r="J22" s="112">
        <f>[18]Janeiro!$F$13</f>
        <v>100</v>
      </c>
      <c r="K22" s="112">
        <f>[18]Janeiro!$F$14</f>
        <v>100</v>
      </c>
      <c r="L22" s="112">
        <f>[18]Janeiro!$F$15</f>
        <v>100</v>
      </c>
      <c r="M22" s="112">
        <f>[18]Janeiro!$F$16</f>
        <v>100</v>
      </c>
      <c r="N22" s="112">
        <f>[18]Janeiro!$F$17</f>
        <v>100</v>
      </c>
      <c r="O22" s="112">
        <f>[18]Janeiro!$F$18</f>
        <v>100</v>
      </c>
      <c r="P22" s="112">
        <f>[18]Janeiro!$F$19</f>
        <v>100</v>
      </c>
      <c r="Q22" s="112">
        <f>[18]Janeiro!$F$20</f>
        <v>100</v>
      </c>
      <c r="R22" s="112">
        <f>[18]Janeiro!$F$21</f>
        <v>100</v>
      </c>
      <c r="S22" s="112">
        <f>[18]Janeiro!$F$22</f>
        <v>100</v>
      </c>
      <c r="T22" s="112">
        <f>[18]Janeiro!$F$23</f>
        <v>99</v>
      </c>
      <c r="U22" s="112">
        <f>[18]Janeiro!$F$24</f>
        <v>100</v>
      </c>
      <c r="V22" s="112">
        <f>[18]Janeiro!$F$25</f>
        <v>100</v>
      </c>
      <c r="W22" s="112">
        <f>[18]Janeiro!$F$26</f>
        <v>100</v>
      </c>
      <c r="X22" s="112">
        <f>[18]Janeiro!$F$27</f>
        <v>100</v>
      </c>
      <c r="Y22" s="112">
        <f>[18]Janeiro!$F$28</f>
        <v>100</v>
      </c>
      <c r="Z22" s="112">
        <f>[18]Janeiro!$F$29</f>
        <v>100</v>
      </c>
      <c r="AA22" s="112">
        <f>[18]Janeiro!$F$30</f>
        <v>97</v>
      </c>
      <c r="AB22" s="112">
        <f>[18]Janeiro!$F$31</f>
        <v>98</v>
      </c>
      <c r="AC22" s="112">
        <f>[18]Janeiro!$F$32</f>
        <v>98</v>
      </c>
      <c r="AD22" s="112">
        <f>[18]Janeiro!$F$33</f>
        <v>100</v>
      </c>
      <c r="AE22" s="112">
        <f>[18]Janeiro!$F$34</f>
        <v>98</v>
      </c>
      <c r="AF22" s="112">
        <f>[18]Janeiro!$F$35</f>
        <v>98</v>
      </c>
      <c r="AG22" s="117">
        <f t="shared" si="2"/>
        <v>100</v>
      </c>
      <c r="AH22" s="116">
        <f t="shared" si="3"/>
        <v>99.483870967741936</v>
      </c>
    </row>
    <row r="23" spans="1:37" x14ac:dyDescent="0.2">
      <c r="A23" s="48" t="s">
        <v>149</v>
      </c>
      <c r="B23" s="112">
        <f>[19]Janeiro!$F$5</f>
        <v>97</v>
      </c>
      <c r="C23" s="112">
        <f>[19]Janeiro!$F$6</f>
        <v>97</v>
      </c>
      <c r="D23" s="112">
        <f>[19]Janeiro!$F$7</f>
        <v>98</v>
      </c>
      <c r="E23" s="112">
        <f>[19]Janeiro!$F$8</f>
        <v>97</v>
      </c>
      <c r="F23" s="112">
        <f>[19]Janeiro!$F$9</f>
        <v>96</v>
      </c>
      <c r="G23" s="112">
        <f>[19]Janeiro!$F$10</f>
        <v>95</v>
      </c>
      <c r="H23" s="112">
        <f>[19]Janeiro!$F$11</f>
        <v>93</v>
      </c>
      <c r="I23" s="112">
        <f>[19]Janeiro!$F$12</f>
        <v>91</v>
      </c>
      <c r="J23" s="112">
        <f>[19]Janeiro!$F$13</f>
        <v>94</v>
      </c>
      <c r="K23" s="112">
        <f>[19]Janeiro!$F$14</f>
        <v>97</v>
      </c>
      <c r="L23" s="112">
        <f>[19]Janeiro!$F$15</f>
        <v>94</v>
      </c>
      <c r="M23" s="112">
        <f>[19]Janeiro!$F$16</f>
        <v>97</v>
      </c>
      <c r="N23" s="112">
        <f>[19]Janeiro!$F$17</f>
        <v>97</v>
      </c>
      <c r="O23" s="112">
        <f>[19]Janeiro!$F$18</f>
        <v>92</v>
      </c>
      <c r="P23" s="112">
        <f>[19]Janeiro!$F$19</f>
        <v>97</v>
      </c>
      <c r="Q23" s="112">
        <f>[19]Janeiro!$F$20</f>
        <v>96</v>
      </c>
      <c r="R23" s="112">
        <f>[19]Janeiro!$F$21</f>
        <v>93</v>
      </c>
      <c r="S23" s="112">
        <f>[19]Janeiro!$F$22</f>
        <v>95</v>
      </c>
      <c r="T23" s="112">
        <f>[19]Janeiro!$F$23</f>
        <v>95</v>
      </c>
      <c r="U23" s="112">
        <f>[19]Janeiro!$F$24</f>
        <v>96</v>
      </c>
      <c r="V23" s="112">
        <f>[19]Janeiro!$F$25</f>
        <v>97</v>
      </c>
      <c r="W23" s="112">
        <f>[19]Janeiro!$F$26</f>
        <v>95</v>
      </c>
      <c r="X23" s="112">
        <f>[19]Janeiro!$F$27</f>
        <v>96</v>
      </c>
      <c r="Y23" s="112">
        <f>[19]Janeiro!$F$28</f>
        <v>97</v>
      </c>
      <c r="Z23" s="112">
        <f>[19]Janeiro!$F$29</f>
        <v>97</v>
      </c>
      <c r="AA23" s="112">
        <f>[19]Janeiro!$F$30</f>
        <v>97</v>
      </c>
      <c r="AB23" s="112">
        <f>[19]Janeiro!$F$31</f>
        <v>96</v>
      </c>
      <c r="AC23" s="112">
        <f>[19]Janeiro!$F$32</f>
        <v>97</v>
      </c>
      <c r="AD23" s="112">
        <f>[19]Janeiro!$F$33</f>
        <v>96</v>
      </c>
      <c r="AE23" s="112">
        <f>[19]Janeiro!$F$34</f>
        <v>93</v>
      </c>
      <c r="AF23" s="112">
        <f>[19]Janeiro!$F$35</f>
        <v>93</v>
      </c>
      <c r="AG23" s="117">
        <f t="shared" si="2"/>
        <v>98</v>
      </c>
      <c r="AH23" s="116">
        <f t="shared" si="3"/>
        <v>95.516129032258064</v>
      </c>
      <c r="AI23" s="12" t="s">
        <v>35</v>
      </c>
    </row>
    <row r="24" spans="1:37" x14ac:dyDescent="0.2">
      <c r="A24" s="48" t="s">
        <v>150</v>
      </c>
      <c r="B24" s="112">
        <f>[20]Janeiro!$F$5</f>
        <v>100</v>
      </c>
      <c r="C24" s="112">
        <f>[20]Janeiro!$F$6</f>
        <v>100</v>
      </c>
      <c r="D24" s="112">
        <f>[20]Janeiro!$F$7</f>
        <v>100</v>
      </c>
      <c r="E24" s="112">
        <f>[20]Janeiro!$F$8</f>
        <v>98</v>
      </c>
      <c r="F24" s="112">
        <f>[20]Janeiro!$F$9</f>
        <v>100</v>
      </c>
      <c r="G24" s="112">
        <f>[20]Janeiro!$F$10</f>
        <v>100</v>
      </c>
      <c r="H24" s="112">
        <f>[20]Janeiro!$F$11</f>
        <v>100</v>
      </c>
      <c r="I24" s="112">
        <f>[20]Janeiro!$F$12</f>
        <v>100</v>
      </c>
      <c r="J24" s="112">
        <f>[20]Janeiro!$F$13</f>
        <v>100</v>
      </c>
      <c r="K24" s="112">
        <f>[20]Janeiro!$F$14</f>
        <v>98</v>
      </c>
      <c r="L24" s="112">
        <f>[20]Janeiro!$F$15</f>
        <v>100</v>
      </c>
      <c r="M24" s="112">
        <f>[20]Janeiro!$F$16</f>
        <v>100</v>
      </c>
      <c r="N24" s="112">
        <f>[20]Janeiro!$F$17</f>
        <v>100</v>
      </c>
      <c r="O24" s="112">
        <f>[20]Janeiro!$F$18</f>
        <v>100</v>
      </c>
      <c r="P24" s="112">
        <f>[20]Janeiro!$F$19</f>
        <v>100</v>
      </c>
      <c r="Q24" s="112">
        <f>[20]Janeiro!$F$20</f>
        <v>100</v>
      </c>
      <c r="R24" s="112">
        <f>[20]Janeiro!$F$21</f>
        <v>100</v>
      </c>
      <c r="S24" s="112">
        <f>[20]Janeiro!$F$22</f>
        <v>100</v>
      </c>
      <c r="T24" s="112">
        <f>[20]Janeiro!$F$23</f>
        <v>98</v>
      </c>
      <c r="U24" s="112">
        <f>[20]Janeiro!$F$24</f>
        <v>100</v>
      </c>
      <c r="V24" s="112">
        <f>[20]Janeiro!$F$25</f>
        <v>100</v>
      </c>
      <c r="W24" s="112">
        <f>[20]Janeiro!$F$26</f>
        <v>100</v>
      </c>
      <c r="X24" s="112">
        <f>[20]Janeiro!$F$27</f>
        <v>100</v>
      </c>
      <c r="Y24" s="112">
        <f>[20]Janeiro!$F$28</f>
        <v>100</v>
      </c>
      <c r="Z24" s="112">
        <f>[20]Janeiro!$F$29</f>
        <v>100</v>
      </c>
      <c r="AA24" s="112">
        <f>[20]Janeiro!$F$30</f>
        <v>98</v>
      </c>
      <c r="AB24" s="112">
        <f>[20]Janeiro!$F$31</f>
        <v>99</v>
      </c>
      <c r="AC24" s="112">
        <f>[20]Janeiro!$F$32</f>
        <v>100</v>
      </c>
      <c r="AD24" s="112">
        <f>[20]Janeiro!$F$33</f>
        <v>100</v>
      </c>
      <c r="AE24" s="112">
        <f>[20]Janeiro!$F$34</f>
        <v>96</v>
      </c>
      <c r="AF24" s="112">
        <f>[20]Janeiro!$F$35</f>
        <v>100</v>
      </c>
      <c r="AG24" s="117">
        <f t="shared" si="2"/>
        <v>100</v>
      </c>
      <c r="AH24" s="116">
        <f t="shared" si="3"/>
        <v>99.58064516129032</v>
      </c>
      <c r="AJ24" t="s">
        <v>35</v>
      </c>
    </row>
    <row r="25" spans="1:37" x14ac:dyDescent="0.2">
      <c r="A25" s="48" t="s">
        <v>8</v>
      </c>
      <c r="B25" s="112">
        <f>[21]Janeiro!$F$5</f>
        <v>100</v>
      </c>
      <c r="C25" s="112">
        <f>[21]Janeiro!$F$6</f>
        <v>100</v>
      </c>
      <c r="D25" s="112">
        <f>[21]Janeiro!$F$7</f>
        <v>100</v>
      </c>
      <c r="E25" s="112">
        <f>[21]Janeiro!$F$8</f>
        <v>100</v>
      </c>
      <c r="F25" s="112">
        <f>[21]Janeiro!$F$9</f>
        <v>100</v>
      </c>
      <c r="G25" s="112">
        <f>[21]Janeiro!$F$10</f>
        <v>96</v>
      </c>
      <c r="H25" s="112">
        <f>[21]Janeiro!$F$11</f>
        <v>89</v>
      </c>
      <c r="I25" s="112">
        <f>[21]Janeiro!$F$12</f>
        <v>95</v>
      </c>
      <c r="J25" s="112">
        <f>[21]Janeiro!$F$13</f>
        <v>100</v>
      </c>
      <c r="K25" s="112">
        <f>[21]Janeiro!$F$14</f>
        <v>100</v>
      </c>
      <c r="L25" s="112">
        <f>[21]Janeiro!$F$15</f>
        <v>100</v>
      </c>
      <c r="M25" s="112">
        <f>[21]Janeiro!$F$16</f>
        <v>100</v>
      </c>
      <c r="N25" s="112">
        <f>[21]Janeiro!$F$17</f>
        <v>100</v>
      </c>
      <c r="O25" s="112">
        <f>[21]Janeiro!$F$18</f>
        <v>99</v>
      </c>
      <c r="P25" s="112">
        <f>[21]Janeiro!$F$19</f>
        <v>100</v>
      </c>
      <c r="Q25" s="112">
        <f>[21]Janeiro!$F$20</f>
        <v>100</v>
      </c>
      <c r="R25" s="112">
        <f>[21]Janeiro!$F$21</f>
        <v>100</v>
      </c>
      <c r="S25" s="112">
        <f>[21]Janeiro!$F$22</f>
        <v>86</v>
      </c>
      <c r="T25" s="112">
        <f>[21]Janeiro!$F$23</f>
        <v>100</v>
      </c>
      <c r="U25" s="112">
        <f>[21]Janeiro!$F$24</f>
        <v>100</v>
      </c>
      <c r="V25" s="112">
        <f>[21]Janeiro!$F$25</f>
        <v>100</v>
      </c>
      <c r="W25" s="112">
        <f>[21]Janeiro!$F$26</f>
        <v>100</v>
      </c>
      <c r="X25" s="112">
        <f>[21]Janeiro!$F$27</f>
        <v>100</v>
      </c>
      <c r="Y25" s="112">
        <f>[21]Janeiro!$F$28</f>
        <v>100</v>
      </c>
      <c r="Z25" s="112">
        <f>[21]Janeiro!$F$29</f>
        <v>100</v>
      </c>
      <c r="AA25" s="112">
        <f>[21]Janeiro!$F$30</f>
        <v>100</v>
      </c>
      <c r="AB25" s="112">
        <f>[21]Janeiro!$F$31</f>
        <v>100</v>
      </c>
      <c r="AC25" s="112">
        <f>[21]Janeiro!$F$32</f>
        <v>100</v>
      </c>
      <c r="AD25" s="112">
        <f>[21]Janeiro!$F$33</f>
        <v>100</v>
      </c>
      <c r="AE25" s="112">
        <f>[21]Janeiro!$F$34</f>
        <v>100</v>
      </c>
      <c r="AF25" s="112">
        <f>[21]Janeiro!$F$35</f>
        <v>90</v>
      </c>
      <c r="AG25" s="117">
        <f t="shared" si="2"/>
        <v>100</v>
      </c>
      <c r="AH25" s="116">
        <f t="shared" si="3"/>
        <v>98.548387096774192</v>
      </c>
      <c r="AJ25" t="s">
        <v>35</v>
      </c>
    </row>
    <row r="26" spans="1:37" x14ac:dyDescent="0.2">
      <c r="A26" s="48" t="s">
        <v>9</v>
      </c>
      <c r="B26" s="112">
        <f>[22]Janeiro!$F$5</f>
        <v>89</v>
      </c>
      <c r="C26" s="112">
        <f>[22]Janeiro!$F$6</f>
        <v>93</v>
      </c>
      <c r="D26" s="112">
        <f>[22]Janeiro!$F$7</f>
        <v>95</v>
      </c>
      <c r="E26" s="112">
        <f>[22]Janeiro!$F$8</f>
        <v>82</v>
      </c>
      <c r="F26" s="112">
        <f>[22]Janeiro!$F$9</f>
        <v>91</v>
      </c>
      <c r="G26" s="112">
        <f>[22]Janeiro!$F$10</f>
        <v>83</v>
      </c>
      <c r="H26" s="112">
        <f>[22]Janeiro!$F$11</f>
        <v>91</v>
      </c>
      <c r="I26" s="112">
        <f>[22]Janeiro!$F$12</f>
        <v>84</v>
      </c>
      <c r="J26" s="112">
        <f>[22]Janeiro!$F$13</f>
        <v>85</v>
      </c>
      <c r="K26" s="112">
        <f>[22]Janeiro!$F$14</f>
        <v>91</v>
      </c>
      <c r="L26" s="112">
        <f>[22]Janeiro!$F$15</f>
        <v>95</v>
      </c>
      <c r="M26" s="112">
        <f>[22]Janeiro!$F$16</f>
        <v>96</v>
      </c>
      <c r="N26" s="112">
        <f>[22]Janeiro!$F$17</f>
        <v>92</v>
      </c>
      <c r="O26" s="112">
        <f>[22]Janeiro!$F$18</f>
        <v>93</v>
      </c>
      <c r="P26" s="112">
        <f>[22]Janeiro!$F$19</f>
        <v>90</v>
      </c>
      <c r="Q26" s="112">
        <f>[22]Janeiro!$F$20</f>
        <v>91</v>
      </c>
      <c r="R26" s="112">
        <f>[22]Janeiro!$F$21</f>
        <v>81</v>
      </c>
      <c r="S26" s="112">
        <f>[22]Janeiro!$F$22</f>
        <v>86</v>
      </c>
      <c r="T26" s="112">
        <f>[22]Janeiro!$F$23</f>
        <v>78</v>
      </c>
      <c r="U26" s="112">
        <f>[22]Janeiro!$F$24</f>
        <v>95</v>
      </c>
      <c r="V26" s="112">
        <f>[22]Janeiro!$F$25</f>
        <v>97</v>
      </c>
      <c r="W26" s="112">
        <f>[22]Janeiro!$F$26</f>
        <v>95</v>
      </c>
      <c r="X26" s="112">
        <f>[22]Janeiro!$F$27</f>
        <v>97</v>
      </c>
      <c r="Y26" s="112">
        <f>[22]Janeiro!$F$28</f>
        <v>93</v>
      </c>
      <c r="Z26" s="112">
        <f>[22]Janeiro!$F$29</f>
        <v>87</v>
      </c>
      <c r="AA26" s="112">
        <f>[22]Janeiro!$F$30</f>
        <v>90</v>
      </c>
      <c r="AB26" s="112">
        <f>[22]Janeiro!$F$31</f>
        <v>85</v>
      </c>
      <c r="AC26" s="112">
        <f>[22]Janeiro!$F$32</f>
        <v>78</v>
      </c>
      <c r="AD26" s="112">
        <f>[22]Janeiro!$F$33</f>
        <v>84</v>
      </c>
      <c r="AE26" s="112">
        <f>[22]Janeiro!$F$34</f>
        <v>72</v>
      </c>
      <c r="AF26" s="112">
        <f>[22]Janeiro!$F$35</f>
        <v>82</v>
      </c>
      <c r="AG26" s="117">
        <f t="shared" si="2"/>
        <v>97</v>
      </c>
      <c r="AH26" s="116">
        <f t="shared" si="3"/>
        <v>88.41935483870968</v>
      </c>
      <c r="AJ26" t="s">
        <v>35</v>
      </c>
    </row>
    <row r="27" spans="1:37" x14ac:dyDescent="0.2">
      <c r="A27" s="48" t="s">
        <v>32</v>
      </c>
      <c r="B27" s="112">
        <f>[23]Janeiro!$F$5</f>
        <v>92</v>
      </c>
      <c r="C27" s="112">
        <f>[23]Janeiro!$F$6</f>
        <v>99</v>
      </c>
      <c r="D27" s="112">
        <f>[23]Janeiro!$F$7</f>
        <v>85</v>
      </c>
      <c r="E27" s="112">
        <f>[23]Janeiro!$F$8</f>
        <v>89</v>
      </c>
      <c r="F27" s="112">
        <f>[23]Janeiro!$F$9</f>
        <v>86</v>
      </c>
      <c r="G27" s="112">
        <f>[23]Janeiro!$F$10</f>
        <v>92</v>
      </c>
      <c r="H27" s="112">
        <f>[23]Janeiro!$F$11</f>
        <v>90</v>
      </c>
      <c r="I27" s="112">
        <f>[23]Janeiro!$F$12</f>
        <v>86</v>
      </c>
      <c r="J27" s="112">
        <f>[23]Janeiro!$F$13</f>
        <v>70</v>
      </c>
      <c r="K27" s="112">
        <f>[23]Janeiro!$F$14</f>
        <v>72</v>
      </c>
      <c r="L27" s="112">
        <f>[23]Janeiro!$F$15</f>
        <v>73</v>
      </c>
      <c r="M27" s="112">
        <f>[23]Janeiro!$F$16</f>
        <v>90</v>
      </c>
      <c r="N27" s="112">
        <f>[23]Janeiro!$F$17</f>
        <v>98</v>
      </c>
      <c r="O27" s="112">
        <f>[23]Janeiro!$F$18</f>
        <v>98</v>
      </c>
      <c r="P27" s="112">
        <f>[23]Janeiro!$F$19</f>
        <v>82</v>
      </c>
      <c r="Q27" s="112">
        <f>[23]Janeiro!$F$20</f>
        <v>80</v>
      </c>
      <c r="R27" s="112">
        <f>[23]Janeiro!$F$21</f>
        <v>78</v>
      </c>
      <c r="S27" s="112">
        <f>[23]Janeiro!$F$22</f>
        <v>91</v>
      </c>
      <c r="T27" s="112">
        <f>[23]Janeiro!$F$23</f>
        <v>81</v>
      </c>
      <c r="U27" s="112">
        <f>[23]Janeiro!$F$24</f>
        <v>89</v>
      </c>
      <c r="V27" s="112">
        <f>[23]Janeiro!$F$25</f>
        <v>99</v>
      </c>
      <c r="W27" s="112">
        <f>[23]Janeiro!$F$26</f>
        <v>95</v>
      </c>
      <c r="X27" s="112">
        <f>[23]Janeiro!$F$27</f>
        <v>95</v>
      </c>
      <c r="Y27" s="112">
        <f>[23]Janeiro!$F$28</f>
        <v>91</v>
      </c>
      <c r="Z27" s="112">
        <f>[23]Janeiro!$F$29</f>
        <v>97</v>
      </c>
      <c r="AA27" s="112">
        <f>[23]Janeiro!$F$30</f>
        <v>78</v>
      </c>
      <c r="AB27" s="112">
        <f>[23]Janeiro!$F$31</f>
        <v>88</v>
      </c>
      <c r="AC27" s="112">
        <f>[23]Janeiro!$F$32</f>
        <v>90</v>
      </c>
      <c r="AD27" s="112">
        <f>[23]Janeiro!$F$33</f>
        <v>87</v>
      </c>
      <c r="AE27" s="112">
        <f>[23]Janeiro!$F$34</f>
        <v>83</v>
      </c>
      <c r="AF27" s="112">
        <f>[23]Janeiro!$F$35</f>
        <v>79</v>
      </c>
      <c r="AG27" s="117">
        <f t="shared" si="2"/>
        <v>99</v>
      </c>
      <c r="AH27" s="116">
        <f t="shared" si="3"/>
        <v>87.193548387096769</v>
      </c>
      <c r="AJ27" t="s">
        <v>35</v>
      </c>
    </row>
    <row r="28" spans="1:37" x14ac:dyDescent="0.2">
      <c r="A28" s="48" t="s">
        <v>10</v>
      </c>
      <c r="B28" s="112">
        <f>[24]Janeiro!$F$5</f>
        <v>99</v>
      </c>
      <c r="C28" s="112">
        <f>[24]Janeiro!$F$6</f>
        <v>99</v>
      </c>
      <c r="D28" s="112">
        <f>[24]Janeiro!$F$7</f>
        <v>99</v>
      </c>
      <c r="E28" s="112">
        <f>[24]Janeiro!$F$8</f>
        <v>94</v>
      </c>
      <c r="F28" s="112">
        <f>[24]Janeiro!$F$9</f>
        <v>90</v>
      </c>
      <c r="G28" s="112">
        <f>[24]Janeiro!$F$10</f>
        <v>91</v>
      </c>
      <c r="H28" s="112">
        <f>[24]Janeiro!$F$11</f>
        <v>81</v>
      </c>
      <c r="I28" s="112">
        <f>[24]Janeiro!$F$12</f>
        <v>83</v>
      </c>
      <c r="J28" s="112">
        <f>[24]Janeiro!$F$13</f>
        <v>88</v>
      </c>
      <c r="K28" s="112">
        <f>[24]Janeiro!$F$14</f>
        <v>100</v>
      </c>
      <c r="L28" s="112">
        <f>[24]Janeiro!$F$15</f>
        <v>92</v>
      </c>
      <c r="M28" s="112">
        <f>[24]Janeiro!$F$16</f>
        <v>93</v>
      </c>
      <c r="N28" s="112">
        <f>[24]Janeiro!$F$17</f>
        <v>99</v>
      </c>
      <c r="O28" s="112">
        <f>[24]Janeiro!$F$18</f>
        <v>89</v>
      </c>
      <c r="P28" s="112">
        <f>[24]Janeiro!$F$19</f>
        <v>92</v>
      </c>
      <c r="Q28" s="112">
        <f>[24]Janeiro!$F$20</f>
        <v>95</v>
      </c>
      <c r="R28" s="112">
        <f>[24]Janeiro!$F$21</f>
        <v>88</v>
      </c>
      <c r="S28" s="112">
        <f>[24]Janeiro!$F$22</f>
        <v>90</v>
      </c>
      <c r="T28" s="112">
        <f>[24]Janeiro!$F$23</f>
        <v>89</v>
      </c>
      <c r="U28" s="112">
        <f>[24]Janeiro!$F$24</f>
        <v>94</v>
      </c>
      <c r="V28" s="112">
        <f>[24]Janeiro!$F$25</f>
        <v>100</v>
      </c>
      <c r="W28" s="112">
        <f>[24]Janeiro!$F$26</f>
        <v>100</v>
      </c>
      <c r="X28" s="112">
        <f>[24]Janeiro!$F$27</f>
        <v>100</v>
      </c>
      <c r="Y28" s="112">
        <f>[24]Janeiro!$F$28</f>
        <v>99</v>
      </c>
      <c r="Z28" s="112">
        <f>[24]Janeiro!$F$29</f>
        <v>96</v>
      </c>
      <c r="AA28" s="112">
        <f>[24]Janeiro!$F$30</f>
        <v>95</v>
      </c>
      <c r="AB28" s="112">
        <f>[24]Janeiro!$F$31</f>
        <v>93</v>
      </c>
      <c r="AC28" s="112">
        <f>[24]Janeiro!$F$32</f>
        <v>94</v>
      </c>
      <c r="AD28" s="112">
        <f>[24]Janeiro!$F$33</f>
        <v>89</v>
      </c>
      <c r="AE28" s="112">
        <f>[24]Janeiro!$F$34</f>
        <v>89</v>
      </c>
      <c r="AF28" s="112">
        <f>[24]Janeiro!$F$35</f>
        <v>90</v>
      </c>
      <c r="AG28" s="117">
        <f t="shared" si="2"/>
        <v>100</v>
      </c>
      <c r="AH28" s="116">
        <f t="shared" si="3"/>
        <v>93.225806451612897</v>
      </c>
      <c r="AJ28" t="s">
        <v>35</v>
      </c>
    </row>
    <row r="29" spans="1:37" x14ac:dyDescent="0.2">
      <c r="A29" s="48" t="s">
        <v>151</v>
      </c>
      <c r="B29" s="112">
        <f>[25]Janeiro!$F$5</f>
        <v>97</v>
      </c>
      <c r="C29" s="112">
        <f>[25]Janeiro!$F$6</f>
        <v>98</v>
      </c>
      <c r="D29" s="112">
        <f>[25]Janeiro!$F$7</f>
        <v>98</v>
      </c>
      <c r="E29" s="112">
        <f>[25]Janeiro!$F$8</f>
        <v>96</v>
      </c>
      <c r="F29" s="112">
        <f>[25]Janeiro!$F$9</f>
        <v>91</v>
      </c>
      <c r="G29" s="112">
        <f>[25]Janeiro!$F$10</f>
        <v>89</v>
      </c>
      <c r="H29" s="112">
        <f>[25]Janeiro!$F$11</f>
        <v>93</v>
      </c>
      <c r="I29" s="112">
        <f>[25]Janeiro!$F$12</f>
        <v>96</v>
      </c>
      <c r="J29" s="112">
        <f>[25]Janeiro!$F$13</f>
        <v>96</v>
      </c>
      <c r="K29" s="112">
        <f>[25]Janeiro!$F$14</f>
        <v>94</v>
      </c>
      <c r="L29" s="112">
        <f>[25]Janeiro!$F$15</f>
        <v>95</v>
      </c>
      <c r="M29" s="112">
        <f>[25]Janeiro!$F$16</f>
        <v>97</v>
      </c>
      <c r="N29" s="112">
        <f>[25]Janeiro!$F$17</f>
        <v>98</v>
      </c>
      <c r="O29" s="112">
        <f>[25]Janeiro!$F$18</f>
        <v>98</v>
      </c>
      <c r="P29" s="112">
        <f>[25]Janeiro!$F$19</f>
        <v>96</v>
      </c>
      <c r="Q29" s="112">
        <f>[25]Janeiro!$F$20</f>
        <v>98</v>
      </c>
      <c r="R29" s="112">
        <f>[25]Janeiro!$F$21</f>
        <v>96</v>
      </c>
      <c r="S29" s="112">
        <f>[25]Janeiro!$F$22</f>
        <v>96</v>
      </c>
      <c r="T29" s="112">
        <f>[25]Janeiro!$F$23</f>
        <v>91</v>
      </c>
      <c r="U29" s="112">
        <f>[25]Janeiro!$F$24</f>
        <v>98</v>
      </c>
      <c r="V29" s="112">
        <f>[25]Janeiro!$F$25</f>
        <v>98</v>
      </c>
      <c r="W29" s="112">
        <f>[25]Janeiro!$F$26</f>
        <v>98</v>
      </c>
      <c r="X29" s="112">
        <f>[25]Janeiro!$F$27</f>
        <v>98</v>
      </c>
      <c r="Y29" s="112">
        <f>[25]Janeiro!$F$28</f>
        <v>98</v>
      </c>
      <c r="Z29" s="112">
        <f>[25]Janeiro!$F$29</f>
        <v>97</v>
      </c>
      <c r="AA29" s="112">
        <f>[25]Janeiro!$F$30</f>
        <v>96</v>
      </c>
      <c r="AB29" s="112">
        <f>[25]Janeiro!$F$31</f>
        <v>92</v>
      </c>
      <c r="AC29" s="112">
        <f>[25]Janeiro!$F$32</f>
        <v>97</v>
      </c>
      <c r="AD29" s="112">
        <f>[25]Janeiro!$F$33</f>
        <v>90</v>
      </c>
      <c r="AE29" s="112">
        <f>[25]Janeiro!$F$34</f>
        <v>89</v>
      </c>
      <c r="AF29" s="112">
        <f>[25]Janeiro!$F$35</f>
        <v>94</v>
      </c>
      <c r="AG29" s="117">
        <f t="shared" si="2"/>
        <v>98</v>
      </c>
      <c r="AH29" s="116">
        <f t="shared" si="3"/>
        <v>95.41935483870968</v>
      </c>
      <c r="AI29" s="12" t="s">
        <v>35</v>
      </c>
    </row>
    <row r="30" spans="1:37" x14ac:dyDescent="0.2">
      <c r="A30" s="48" t="s">
        <v>11</v>
      </c>
      <c r="B30" s="112">
        <f>[26]Janeiro!$F$5</f>
        <v>95</v>
      </c>
      <c r="C30" s="112">
        <f>[26]Janeiro!$F$6</f>
        <v>95</v>
      </c>
      <c r="D30" s="112">
        <f>[26]Janeiro!$F$7</f>
        <v>96</v>
      </c>
      <c r="E30" s="112">
        <f>[26]Janeiro!$F$8</f>
        <v>93</v>
      </c>
      <c r="F30" s="112">
        <f>[26]Janeiro!$F$9</f>
        <v>93</v>
      </c>
      <c r="G30" s="112">
        <f>[26]Janeiro!$F$10</f>
        <v>90</v>
      </c>
      <c r="H30" s="112">
        <f>[26]Janeiro!$F$11</f>
        <v>94</v>
      </c>
      <c r="I30" s="112">
        <f>[26]Janeiro!$F$12</f>
        <v>93</v>
      </c>
      <c r="J30" s="112">
        <f>[26]Janeiro!$F$13</f>
        <v>91</v>
      </c>
      <c r="K30" s="112">
        <f>[26]Janeiro!$F$14</f>
        <v>87</v>
      </c>
      <c r="L30" s="112">
        <f>[26]Janeiro!$F$15</f>
        <v>94</v>
      </c>
      <c r="M30" s="112">
        <f>[26]Janeiro!$F$16</f>
        <v>95</v>
      </c>
      <c r="N30" s="112">
        <f>[26]Janeiro!$F$17</f>
        <v>95</v>
      </c>
      <c r="O30" s="112">
        <f>[26]Janeiro!$F$18</f>
        <v>94</v>
      </c>
      <c r="P30" s="112">
        <f>[26]Janeiro!$F$19</f>
        <v>93</v>
      </c>
      <c r="Q30" s="112">
        <f>[26]Janeiro!$F$20</f>
        <v>95</v>
      </c>
      <c r="R30" s="112">
        <f>[26]Janeiro!$F$21</f>
        <v>93</v>
      </c>
      <c r="S30" s="112">
        <f>[26]Janeiro!$F$22</f>
        <v>92</v>
      </c>
      <c r="T30" s="112">
        <f>[26]Janeiro!$F$23</f>
        <v>89</v>
      </c>
      <c r="U30" s="112">
        <f>[26]Janeiro!$F$24</f>
        <v>91</v>
      </c>
      <c r="V30" s="112">
        <f>[26]Janeiro!$F$25</f>
        <v>95</v>
      </c>
      <c r="W30" s="112">
        <f>[26]Janeiro!$F$26</f>
        <v>95</v>
      </c>
      <c r="X30" s="112">
        <f>[26]Janeiro!$F$27</f>
        <v>94</v>
      </c>
      <c r="Y30" s="112">
        <f>[26]Janeiro!$F$28</f>
        <v>91</v>
      </c>
      <c r="Z30" s="112">
        <f>[26]Janeiro!$F$29</f>
        <v>95</v>
      </c>
      <c r="AA30" s="112">
        <f>[26]Janeiro!$F$30</f>
        <v>88</v>
      </c>
      <c r="AB30" s="112">
        <f>[26]Janeiro!$F$31</f>
        <v>93</v>
      </c>
      <c r="AC30" s="112">
        <f>[26]Janeiro!$F$32</f>
        <v>93</v>
      </c>
      <c r="AD30" s="112">
        <f>[26]Janeiro!$F$33</f>
        <v>89</v>
      </c>
      <c r="AE30" s="112">
        <f>[26]Janeiro!$F$34</f>
        <v>87</v>
      </c>
      <c r="AF30" s="112">
        <f>[26]Janeiro!$F$35</f>
        <v>94</v>
      </c>
      <c r="AG30" s="117">
        <f t="shared" si="2"/>
        <v>96</v>
      </c>
      <c r="AH30" s="116">
        <f t="shared" si="3"/>
        <v>92.645161290322577</v>
      </c>
      <c r="AJ30" t="s">
        <v>35</v>
      </c>
      <c r="AK30" t="s">
        <v>35</v>
      </c>
    </row>
    <row r="31" spans="1:37" s="5" customFormat="1" x14ac:dyDescent="0.2">
      <c r="A31" s="48" t="s">
        <v>12</v>
      </c>
      <c r="B31" s="112">
        <f>[27]Janeiro!$F$5</f>
        <v>92</v>
      </c>
      <c r="C31" s="112">
        <f>[27]Janeiro!$F$6</f>
        <v>92</v>
      </c>
      <c r="D31" s="112">
        <f>[27]Janeiro!$F$7</f>
        <v>93</v>
      </c>
      <c r="E31" s="112">
        <f>[27]Janeiro!$F$8</f>
        <v>93</v>
      </c>
      <c r="F31" s="112">
        <f>[27]Janeiro!$F$9</f>
        <v>93</v>
      </c>
      <c r="G31" s="112">
        <f>[27]Janeiro!$F$10</f>
        <v>90</v>
      </c>
      <c r="H31" s="112">
        <f>[27]Janeiro!$F$11</f>
        <v>90</v>
      </c>
      <c r="I31" s="112">
        <f>[27]Janeiro!$F$12</f>
        <v>88</v>
      </c>
      <c r="J31" s="112">
        <f>[27]Janeiro!$F$13</f>
        <v>85</v>
      </c>
      <c r="K31" s="112">
        <f>[27]Janeiro!$F$14</f>
        <v>83</v>
      </c>
      <c r="L31" s="112">
        <f>[27]Janeiro!$F$15</f>
        <v>91</v>
      </c>
      <c r="M31" s="112">
        <f>[27]Janeiro!$F$16</f>
        <v>92</v>
      </c>
      <c r="N31" s="112">
        <f>[27]Janeiro!$F$17</f>
        <v>90</v>
      </c>
      <c r="O31" s="112">
        <f>[27]Janeiro!$F$18</f>
        <v>91</v>
      </c>
      <c r="P31" s="112">
        <f>[27]Janeiro!$F$19</f>
        <v>91</v>
      </c>
      <c r="Q31" s="112">
        <f>[27]Janeiro!$F$20</f>
        <v>84</v>
      </c>
      <c r="R31" s="112">
        <f>[27]Janeiro!$F$21</f>
        <v>88</v>
      </c>
      <c r="S31" s="112">
        <f>[27]Janeiro!$F$22</f>
        <v>92</v>
      </c>
      <c r="T31" s="112">
        <f>[27]Janeiro!$F$23</f>
        <v>88</v>
      </c>
      <c r="U31" s="112">
        <f>[27]Janeiro!$F$24</f>
        <v>88</v>
      </c>
      <c r="V31" s="112">
        <f>[27]Janeiro!$F$25</f>
        <v>92</v>
      </c>
      <c r="W31" s="112">
        <f>[27]Janeiro!$F$26</f>
        <v>93</v>
      </c>
      <c r="X31" s="112">
        <f>[27]Janeiro!$F$27</f>
        <v>93</v>
      </c>
      <c r="Y31" s="112">
        <f>[27]Janeiro!$F$28</f>
        <v>87</v>
      </c>
      <c r="Z31" s="112">
        <f>[27]Janeiro!$F$29</f>
        <v>90</v>
      </c>
      <c r="AA31" s="112">
        <f>[27]Janeiro!$F$30</f>
        <v>82</v>
      </c>
      <c r="AB31" s="112">
        <f>[27]Janeiro!$F$31</f>
        <v>87</v>
      </c>
      <c r="AC31" s="112">
        <f>[27]Janeiro!$F$32</f>
        <v>87</v>
      </c>
      <c r="AD31" s="112">
        <f>[27]Janeiro!$F$33</f>
        <v>90</v>
      </c>
      <c r="AE31" s="112">
        <f>[27]Janeiro!$F$34</f>
        <v>89</v>
      </c>
      <c r="AF31" s="112">
        <f>[27]Janeiro!$F$35</f>
        <v>90</v>
      </c>
      <c r="AG31" s="117">
        <f t="shared" si="2"/>
        <v>93</v>
      </c>
      <c r="AH31" s="116">
        <f t="shared" si="3"/>
        <v>89.483870967741936</v>
      </c>
    </row>
    <row r="32" spans="1:37" x14ac:dyDescent="0.2">
      <c r="A32" s="48" t="s">
        <v>13</v>
      </c>
      <c r="B32" s="112">
        <f>[28]Janeiro!$F$5</f>
        <v>92</v>
      </c>
      <c r="C32" s="112">
        <f>[28]Janeiro!$F$6</f>
        <v>93</v>
      </c>
      <c r="D32" s="112">
        <f>[28]Janeiro!$F$7</f>
        <v>92</v>
      </c>
      <c r="E32" s="112">
        <f>[28]Janeiro!$F$8</f>
        <v>99</v>
      </c>
      <c r="F32" s="112">
        <f>[28]Janeiro!$F$9</f>
        <v>94</v>
      </c>
      <c r="G32" s="112">
        <f>[28]Janeiro!$F$10</f>
        <v>94</v>
      </c>
      <c r="H32" s="112">
        <f>[28]Janeiro!$F$11</f>
        <v>92</v>
      </c>
      <c r="I32" s="112">
        <f>[28]Janeiro!$F$12</f>
        <v>91</v>
      </c>
      <c r="J32" s="112">
        <f>[28]Janeiro!$F$13</f>
        <v>88</v>
      </c>
      <c r="K32" s="112">
        <f>[28]Janeiro!$F$14</f>
        <v>89</v>
      </c>
      <c r="L32" s="112">
        <f>[28]Janeiro!$F$15</f>
        <v>87</v>
      </c>
      <c r="M32" s="112">
        <f>[28]Janeiro!$F$16</f>
        <v>94</v>
      </c>
      <c r="N32" s="112">
        <f>[28]Janeiro!$F$17</f>
        <v>94</v>
      </c>
      <c r="O32" s="112">
        <f>[28]Janeiro!$F$18</f>
        <v>94</v>
      </c>
      <c r="P32" s="112">
        <f>[28]Janeiro!$F$19</f>
        <v>90</v>
      </c>
      <c r="Q32" s="112">
        <f>[28]Janeiro!$F$20</f>
        <v>85</v>
      </c>
      <c r="R32" s="112">
        <f>[28]Janeiro!$F$21</f>
        <v>91</v>
      </c>
      <c r="S32" s="112">
        <f>[28]Janeiro!$F$22</f>
        <v>93</v>
      </c>
      <c r="T32" s="112">
        <f>[28]Janeiro!$F$23</f>
        <v>94</v>
      </c>
      <c r="U32" s="112">
        <f>[28]Janeiro!$F$24</f>
        <v>90</v>
      </c>
      <c r="V32" s="112">
        <f>[28]Janeiro!$F$25</f>
        <v>87</v>
      </c>
      <c r="W32" s="112">
        <f>[28]Janeiro!$F$26</f>
        <v>93</v>
      </c>
      <c r="X32" s="112">
        <f>[28]Janeiro!$F$27</f>
        <v>99</v>
      </c>
      <c r="Y32" s="112">
        <f>[28]Janeiro!$F$28</f>
        <v>93</v>
      </c>
      <c r="Z32" s="112">
        <f>[28]Janeiro!$F$29</f>
        <v>92</v>
      </c>
      <c r="AA32" s="112">
        <f>[28]Janeiro!$F$30</f>
        <v>92</v>
      </c>
      <c r="AB32" s="112">
        <f>[28]Janeiro!$F$31</f>
        <v>93</v>
      </c>
      <c r="AC32" s="112">
        <f>[28]Janeiro!$F$32</f>
        <v>92</v>
      </c>
      <c r="AD32" s="112">
        <f>[28]Janeiro!$F$33</f>
        <v>90</v>
      </c>
      <c r="AE32" s="112">
        <f>[28]Janeiro!$F$34</f>
        <v>91</v>
      </c>
      <c r="AF32" s="112">
        <f>[28]Janeiro!$F$35</f>
        <v>99</v>
      </c>
      <c r="AG32" s="117">
        <f t="shared" si="2"/>
        <v>99</v>
      </c>
      <c r="AH32" s="116">
        <f t="shared" si="3"/>
        <v>92.161290322580641</v>
      </c>
      <c r="AJ32" t="s">
        <v>35</v>
      </c>
    </row>
    <row r="33" spans="1:36" x14ac:dyDescent="0.2">
      <c r="A33" s="48" t="s">
        <v>152</v>
      </c>
      <c r="B33" s="112">
        <f>[29]Janeiro!$F$5</f>
        <v>97</v>
      </c>
      <c r="C33" s="112">
        <f>[29]Janeiro!$F$6</f>
        <v>97</v>
      </c>
      <c r="D33" s="112">
        <f>[29]Janeiro!$F$7</f>
        <v>98</v>
      </c>
      <c r="E33" s="112">
        <f>[29]Janeiro!$F$8</f>
        <v>97</v>
      </c>
      <c r="F33" s="112">
        <f>[29]Janeiro!$F$9</f>
        <v>97</v>
      </c>
      <c r="G33" s="112">
        <f>[29]Janeiro!$F$10</f>
        <v>94</v>
      </c>
      <c r="H33" s="112">
        <f>[29]Janeiro!$F$11</f>
        <v>91</v>
      </c>
      <c r="I33" s="112">
        <f>[29]Janeiro!$F$12</f>
        <v>94</v>
      </c>
      <c r="J33" s="112">
        <f>[29]Janeiro!$F$13</f>
        <v>94</v>
      </c>
      <c r="K33" s="112">
        <f>[29]Janeiro!$F$14</f>
        <v>97</v>
      </c>
      <c r="L33" s="112">
        <f>[29]Janeiro!$F$15</f>
        <v>97</v>
      </c>
      <c r="M33" s="112">
        <f>[29]Janeiro!$F$16</f>
        <v>98</v>
      </c>
      <c r="N33" s="112">
        <f>[29]Janeiro!$F$17</f>
        <v>98</v>
      </c>
      <c r="O33" s="112">
        <f>[29]Janeiro!$F$18</f>
        <v>95</v>
      </c>
      <c r="P33" s="112">
        <f>[29]Janeiro!$F$19</f>
        <v>92</v>
      </c>
      <c r="Q33" s="112">
        <f>[29]Janeiro!$F$20</f>
        <v>95</v>
      </c>
      <c r="R33" s="112">
        <f>[29]Janeiro!$F$21</f>
        <v>89</v>
      </c>
      <c r="S33" s="112">
        <f>[29]Janeiro!$F$22</f>
        <v>92</v>
      </c>
      <c r="T33" s="112">
        <f>[29]Janeiro!$F$23</f>
        <v>88</v>
      </c>
      <c r="U33" s="112">
        <f>[29]Janeiro!$F$24</f>
        <v>95</v>
      </c>
      <c r="V33" s="112">
        <f>[29]Janeiro!$F$25</f>
        <v>96</v>
      </c>
      <c r="W33" s="112">
        <f>[29]Janeiro!$F$26</f>
        <v>98</v>
      </c>
      <c r="X33" s="112">
        <f>[29]Janeiro!$F$27</f>
        <v>98</v>
      </c>
      <c r="Y33" s="112">
        <f>[29]Janeiro!$F$28</f>
        <v>97</v>
      </c>
      <c r="Z33" s="112">
        <f>[29]Janeiro!$F$29</f>
        <v>98</v>
      </c>
      <c r="AA33" s="112">
        <f>[29]Janeiro!$F$30</f>
        <v>98</v>
      </c>
      <c r="AB33" s="112">
        <f>[29]Janeiro!$F$31</f>
        <v>97</v>
      </c>
      <c r="AC33" s="112">
        <f>[29]Janeiro!$F$32</f>
        <v>97</v>
      </c>
      <c r="AD33" s="112">
        <f>[29]Janeiro!$F$33</f>
        <v>96</v>
      </c>
      <c r="AE33" s="112">
        <f>[29]Janeiro!$F$34</f>
        <v>94</v>
      </c>
      <c r="AF33" s="112">
        <f>[29]Janeiro!$F$35</f>
        <v>93</v>
      </c>
      <c r="AG33" s="117">
        <f t="shared" si="2"/>
        <v>98</v>
      </c>
      <c r="AH33" s="116">
        <f t="shared" si="3"/>
        <v>95.387096774193552</v>
      </c>
      <c r="AJ33" t="s">
        <v>35</v>
      </c>
    </row>
    <row r="34" spans="1:36" x14ac:dyDescent="0.2">
      <c r="A34" s="48" t="s">
        <v>123</v>
      </c>
      <c r="B34" s="112">
        <f>[30]Janeiro!$F$5</f>
        <v>100</v>
      </c>
      <c r="C34" s="112">
        <f>[30]Janeiro!$F$6</f>
        <v>100</v>
      </c>
      <c r="D34" s="112">
        <f>[30]Janeiro!$F$7</f>
        <v>100</v>
      </c>
      <c r="E34" s="112">
        <f>[30]Janeiro!$F$8</f>
        <v>99</v>
      </c>
      <c r="F34" s="112">
        <f>[30]Janeiro!$F$9</f>
        <v>100</v>
      </c>
      <c r="G34" s="112">
        <f>[30]Janeiro!$F$10</f>
        <v>98</v>
      </c>
      <c r="H34" s="112">
        <f>[30]Janeiro!$F$11</f>
        <v>89</v>
      </c>
      <c r="I34" s="112">
        <f>[30]Janeiro!$F$12</f>
        <v>99</v>
      </c>
      <c r="J34" s="112">
        <f>[30]Janeiro!$F$13</f>
        <v>91</v>
      </c>
      <c r="K34" s="112">
        <f>[30]Janeiro!$F$14</f>
        <v>96</v>
      </c>
      <c r="L34" s="112">
        <f>[30]Janeiro!$F$15</f>
        <v>99</v>
      </c>
      <c r="M34" s="112">
        <f>[30]Janeiro!$F$16</f>
        <v>100</v>
      </c>
      <c r="N34" s="112">
        <f>[30]Janeiro!$F$17</f>
        <v>100</v>
      </c>
      <c r="O34" s="112">
        <f>[30]Janeiro!$F$18</f>
        <v>98</v>
      </c>
      <c r="P34" s="112">
        <f>[30]Janeiro!$F$19</f>
        <v>100</v>
      </c>
      <c r="Q34" s="112">
        <f>[30]Janeiro!$F$20</f>
        <v>100</v>
      </c>
      <c r="R34" s="112">
        <f>[30]Janeiro!$F$21</f>
        <v>100</v>
      </c>
      <c r="S34" s="112">
        <f>[30]Janeiro!$F$22</f>
        <v>97</v>
      </c>
      <c r="T34" s="112">
        <f>[30]Janeiro!$F$23</f>
        <v>89</v>
      </c>
      <c r="U34" s="112">
        <f>[30]Janeiro!$F$24</f>
        <v>100</v>
      </c>
      <c r="V34" s="112">
        <f>[30]Janeiro!$F$25</f>
        <v>100</v>
      </c>
      <c r="W34" s="112">
        <f>[30]Janeiro!$F$26</f>
        <v>100</v>
      </c>
      <c r="X34" s="112">
        <f>[30]Janeiro!$F$27</f>
        <v>100</v>
      </c>
      <c r="Y34" s="112">
        <f>[30]Janeiro!$F$28</f>
        <v>100</v>
      </c>
      <c r="Z34" s="112">
        <f>[30]Janeiro!$F$29</f>
        <v>99</v>
      </c>
      <c r="AA34" s="112">
        <f>[30]Janeiro!$F$30</f>
        <v>100</v>
      </c>
      <c r="AB34" s="112">
        <f>[30]Janeiro!$F$31</f>
        <v>94</v>
      </c>
      <c r="AC34" s="112">
        <f>[30]Janeiro!$F$32</f>
        <v>99</v>
      </c>
      <c r="AD34" s="112">
        <f>[30]Janeiro!$F$33</f>
        <v>99</v>
      </c>
      <c r="AE34" s="112">
        <f>[30]Janeiro!$F$34</f>
        <v>85</v>
      </c>
      <c r="AF34" s="112">
        <f>[30]Janeiro!$F$35</f>
        <v>96</v>
      </c>
      <c r="AG34" s="117">
        <f t="shared" si="2"/>
        <v>100</v>
      </c>
      <c r="AH34" s="116">
        <f t="shared" si="3"/>
        <v>97.645161290322577</v>
      </c>
    </row>
    <row r="35" spans="1:36" x14ac:dyDescent="0.2">
      <c r="A35" s="48" t="s">
        <v>14</v>
      </c>
      <c r="B35" s="112">
        <f>[31]Janeiro!$F$5</f>
        <v>92</v>
      </c>
      <c r="C35" s="112">
        <f>[31]Janeiro!$F$6</f>
        <v>90</v>
      </c>
      <c r="D35" s="112">
        <f>[31]Janeiro!$F$7</f>
        <v>92</v>
      </c>
      <c r="E35" s="112">
        <f>[31]Janeiro!$F$8</f>
        <v>89</v>
      </c>
      <c r="F35" s="112">
        <f>[31]Janeiro!$F$9</f>
        <v>92</v>
      </c>
      <c r="G35" s="112">
        <f>[31]Janeiro!$F$10</f>
        <v>90</v>
      </c>
      <c r="H35" s="112">
        <f>[31]Janeiro!$F$11</f>
        <v>88</v>
      </c>
      <c r="I35" s="112">
        <f>[31]Janeiro!$F$12</f>
        <v>85</v>
      </c>
      <c r="J35" s="112">
        <f>[31]Janeiro!$F$13</f>
        <v>85</v>
      </c>
      <c r="K35" s="112">
        <f>[31]Janeiro!$F$14</f>
        <v>91</v>
      </c>
      <c r="L35" s="112">
        <f>[31]Janeiro!$F$15</f>
        <v>91</v>
      </c>
      <c r="M35" s="112">
        <f>[31]Janeiro!$F$16</f>
        <v>91</v>
      </c>
      <c r="N35" s="112">
        <f>[31]Janeiro!$F$17</f>
        <v>91</v>
      </c>
      <c r="O35" s="112">
        <f>[31]Janeiro!$F$18</f>
        <v>93</v>
      </c>
      <c r="P35" s="112">
        <f>[31]Janeiro!$F$19</f>
        <v>92</v>
      </c>
      <c r="Q35" s="112">
        <f>[31]Janeiro!$F$20</f>
        <v>93</v>
      </c>
      <c r="R35" s="112">
        <f>[31]Janeiro!$F$21</f>
        <v>90</v>
      </c>
      <c r="S35" s="112">
        <f>[31]Janeiro!$F$22</f>
        <v>90</v>
      </c>
      <c r="T35" s="112">
        <f>[31]Janeiro!$F$23</f>
        <v>86</v>
      </c>
      <c r="U35" s="112">
        <f>[31]Janeiro!$F$24</f>
        <v>89</v>
      </c>
      <c r="V35" s="112">
        <f>[31]Janeiro!$F$25</f>
        <v>92</v>
      </c>
      <c r="W35" s="112">
        <f>[31]Janeiro!$F$26</f>
        <v>92</v>
      </c>
      <c r="X35" s="112">
        <f>[31]Janeiro!$F$27</f>
        <v>92</v>
      </c>
      <c r="Y35" s="112">
        <f>[31]Janeiro!$F$28</f>
        <v>92</v>
      </c>
      <c r="Z35" s="112">
        <f>[31]Janeiro!$F$29</f>
        <v>92</v>
      </c>
      <c r="AA35" s="112">
        <f>[31]Janeiro!$F$30</f>
        <v>84</v>
      </c>
      <c r="AB35" s="112">
        <f>[31]Janeiro!$F$31</f>
        <v>90</v>
      </c>
      <c r="AC35" s="112">
        <f>[31]Janeiro!$F$32</f>
        <v>91</v>
      </c>
      <c r="AD35" s="112">
        <f>[31]Janeiro!$F$33</f>
        <v>93</v>
      </c>
      <c r="AE35" s="112">
        <f>[31]Janeiro!$F$34</f>
        <v>85</v>
      </c>
      <c r="AF35" s="112">
        <f>[31]Janeiro!$F$35</f>
        <v>91</v>
      </c>
      <c r="AG35" s="117">
        <f t="shared" si="2"/>
        <v>93</v>
      </c>
      <c r="AH35" s="116">
        <f t="shared" si="3"/>
        <v>90.129032258064512</v>
      </c>
    </row>
    <row r="36" spans="1:36" x14ac:dyDescent="0.2">
      <c r="A36" s="48" t="s">
        <v>153</v>
      </c>
      <c r="B36" s="112">
        <f>[32]Janeiro!$F$5</f>
        <v>98</v>
      </c>
      <c r="C36" s="112">
        <f>[32]Janeiro!$F$6</f>
        <v>98</v>
      </c>
      <c r="D36" s="112">
        <f>[32]Janeiro!$F$7</f>
        <v>98</v>
      </c>
      <c r="E36" s="112">
        <f>[32]Janeiro!$F$8</f>
        <v>98</v>
      </c>
      <c r="F36" s="112">
        <f>[32]Janeiro!$F$9</f>
        <v>98</v>
      </c>
      <c r="G36" s="112">
        <f>[32]Janeiro!$F$10</f>
        <v>98</v>
      </c>
      <c r="H36" s="112">
        <f>[32]Janeiro!$F$11</f>
        <v>98</v>
      </c>
      <c r="I36" s="112">
        <f>[32]Janeiro!$F$12</f>
        <v>98</v>
      </c>
      <c r="J36" s="112">
        <f>[32]Janeiro!$F$13</f>
        <v>97</v>
      </c>
      <c r="K36" s="112">
        <f>[32]Janeiro!$F$14</f>
        <v>97</v>
      </c>
      <c r="L36" s="112">
        <f>[32]Janeiro!$F$15</f>
        <v>97</v>
      </c>
      <c r="M36" s="112">
        <f>[32]Janeiro!$F$16</f>
        <v>98</v>
      </c>
      <c r="N36" s="112">
        <f>[32]Janeiro!$F$17</f>
        <v>98</v>
      </c>
      <c r="O36" s="112">
        <f>[32]Janeiro!$F$18</f>
        <v>98</v>
      </c>
      <c r="P36" s="112">
        <f>[32]Janeiro!$F$19</f>
        <v>97</v>
      </c>
      <c r="Q36" s="112">
        <f>[32]Janeiro!$F$20</f>
        <v>97</v>
      </c>
      <c r="R36" s="112">
        <f>[32]Janeiro!$F$21</f>
        <v>98</v>
      </c>
      <c r="S36" s="112">
        <f>[32]Janeiro!$F$22</f>
        <v>98</v>
      </c>
      <c r="T36" s="112">
        <f>[32]Janeiro!$F$23</f>
        <v>98</v>
      </c>
      <c r="U36" s="112">
        <f>[32]Janeiro!$F$24</f>
        <v>98</v>
      </c>
      <c r="V36" s="112">
        <f>[32]Janeiro!$F$25</f>
        <v>97</v>
      </c>
      <c r="W36" s="112">
        <f>[32]Janeiro!$F$26</f>
        <v>98</v>
      </c>
      <c r="X36" s="112">
        <f>[32]Janeiro!$F$27</f>
        <v>98</v>
      </c>
      <c r="Y36" s="112">
        <f>[32]Janeiro!$F$28</f>
        <v>97</v>
      </c>
      <c r="Z36" s="112">
        <f>[32]Janeiro!$F$29</f>
        <v>97</v>
      </c>
      <c r="AA36" s="112">
        <f>[32]Janeiro!$F$30</f>
        <v>97</v>
      </c>
      <c r="AB36" s="112">
        <f>[32]Janeiro!$F$31</f>
        <v>97</v>
      </c>
      <c r="AC36" s="112">
        <f>[32]Janeiro!$F$32</f>
        <v>97</v>
      </c>
      <c r="AD36" s="112">
        <f>[32]Janeiro!$F$33</f>
        <v>97</v>
      </c>
      <c r="AE36" s="112">
        <f>[32]Janeiro!$F$34</f>
        <v>96</v>
      </c>
      <c r="AF36" s="112">
        <f>[32]Janeiro!$F$35</f>
        <v>98</v>
      </c>
      <c r="AG36" s="117">
        <f t="shared" si="2"/>
        <v>98</v>
      </c>
      <c r="AH36" s="116">
        <f t="shared" si="3"/>
        <v>97.548387096774192</v>
      </c>
    </row>
    <row r="37" spans="1:36" x14ac:dyDescent="0.2">
      <c r="A37" s="48" t="s">
        <v>15</v>
      </c>
      <c r="B37" s="112">
        <f>[33]Janeiro!$F$5</f>
        <v>94</v>
      </c>
      <c r="C37" s="112">
        <f>[33]Janeiro!$F$6</f>
        <v>95</v>
      </c>
      <c r="D37" s="112">
        <f>[33]Janeiro!$F$7</f>
        <v>94</v>
      </c>
      <c r="E37" s="112">
        <f>[33]Janeiro!$F$8</f>
        <v>86</v>
      </c>
      <c r="F37" s="112">
        <f>[33]Janeiro!$F$9</f>
        <v>80</v>
      </c>
      <c r="G37" s="112">
        <f>[33]Janeiro!$F$10</f>
        <v>72</v>
      </c>
      <c r="H37" s="112">
        <f>[33]Janeiro!$F$11</f>
        <v>67</v>
      </c>
      <c r="I37" s="112">
        <f>[33]Janeiro!$F$12</f>
        <v>84</v>
      </c>
      <c r="J37" s="112">
        <f>[33]Janeiro!$F$13</f>
        <v>79</v>
      </c>
      <c r="K37" s="112">
        <f>[33]Janeiro!$F$14</f>
        <v>88</v>
      </c>
      <c r="L37" s="112">
        <f>[33]Janeiro!$F$15</f>
        <v>95</v>
      </c>
      <c r="M37" s="112">
        <f>[33]Janeiro!$F$16</f>
        <v>94</v>
      </c>
      <c r="N37" s="112">
        <f>[33]Janeiro!$F$17</f>
        <v>95</v>
      </c>
      <c r="O37" s="112">
        <f>[33]Janeiro!$F$18</f>
        <v>94</v>
      </c>
      <c r="P37" s="112">
        <f>[33]Janeiro!$F$19</f>
        <v>90</v>
      </c>
      <c r="Q37" s="112">
        <f>[33]Janeiro!$F$20</f>
        <v>95</v>
      </c>
      <c r="R37" s="112">
        <f>[33]Janeiro!$F$21</f>
        <v>75</v>
      </c>
      <c r="S37" s="112">
        <f>[33]Janeiro!$F$22</f>
        <v>73</v>
      </c>
      <c r="T37" s="112">
        <f>[33]Janeiro!$F$23</f>
        <v>64</v>
      </c>
      <c r="U37" s="112">
        <f>[33]Janeiro!$F$24</f>
        <v>95</v>
      </c>
      <c r="V37" s="112">
        <f>[33]Janeiro!$F$25</f>
        <v>95</v>
      </c>
      <c r="W37" s="112">
        <f>[33]Janeiro!$F$26</f>
        <v>94</v>
      </c>
      <c r="X37" s="112">
        <f>[33]Janeiro!$F$27</f>
        <v>94</v>
      </c>
      <c r="Y37" s="112">
        <f>[33]Janeiro!$F$28</f>
        <v>95</v>
      </c>
      <c r="Z37" s="112">
        <f>[33]Janeiro!$F$29</f>
        <v>88</v>
      </c>
      <c r="AA37" s="112">
        <f>[33]Janeiro!$F$30</f>
        <v>91</v>
      </c>
      <c r="AB37" s="112">
        <f>[33]Janeiro!$F$31</f>
        <v>80</v>
      </c>
      <c r="AC37" s="112">
        <f>[33]Janeiro!$F$32</f>
        <v>83</v>
      </c>
      <c r="AD37" s="112">
        <f>[33]Janeiro!$F$33</f>
        <v>67</v>
      </c>
      <c r="AE37" s="112">
        <f>[33]Janeiro!$F$34</f>
        <v>58</v>
      </c>
      <c r="AF37" s="112">
        <f>[33]Janeiro!$F$35</f>
        <v>90</v>
      </c>
      <c r="AG37" s="117">
        <f t="shared" si="2"/>
        <v>95</v>
      </c>
      <c r="AH37" s="116">
        <f t="shared" si="3"/>
        <v>85.290322580645167</v>
      </c>
      <c r="AI37" s="12" t="s">
        <v>35</v>
      </c>
      <c r="AJ37" t="s">
        <v>35</v>
      </c>
    </row>
    <row r="38" spans="1:36" x14ac:dyDescent="0.2">
      <c r="A38" s="48" t="s">
        <v>16</v>
      </c>
      <c r="B38" s="112">
        <f>[34]Janeiro!$F$5</f>
        <v>91</v>
      </c>
      <c r="C38" s="112">
        <f>[34]Janeiro!$F$6</f>
        <v>90</v>
      </c>
      <c r="D38" s="112">
        <f>[34]Janeiro!$F$7</f>
        <v>93</v>
      </c>
      <c r="E38" s="112">
        <f>[34]Janeiro!$F$8</f>
        <v>91</v>
      </c>
      <c r="F38" s="112">
        <f>[34]Janeiro!$F$9</f>
        <v>83</v>
      </c>
      <c r="G38" s="112">
        <f>[34]Janeiro!$F$10</f>
        <v>82</v>
      </c>
      <c r="H38" s="112">
        <f>[34]Janeiro!$F$11</f>
        <v>76</v>
      </c>
      <c r="I38" s="112">
        <f>[34]Janeiro!$F$12</f>
        <v>72</v>
      </c>
      <c r="J38" s="112">
        <f>[34]Janeiro!$F$13</f>
        <v>69</v>
      </c>
      <c r="K38" s="112">
        <f>[34]Janeiro!$F$14</f>
        <v>70</v>
      </c>
      <c r="L38" s="112">
        <f>[34]Janeiro!$F$15</f>
        <v>82</v>
      </c>
      <c r="M38" s="112">
        <f>[34]Janeiro!$F$16</f>
        <v>88</v>
      </c>
      <c r="N38" s="112">
        <f>[34]Janeiro!$F$17</f>
        <v>82</v>
      </c>
      <c r="O38" s="112">
        <f>[34]Janeiro!$F$18</f>
        <v>85</v>
      </c>
      <c r="P38" s="112">
        <f>[34]Janeiro!$F$19</f>
        <v>78</v>
      </c>
      <c r="Q38" s="112" t="str">
        <f>[34]Janeiro!$F$20</f>
        <v>*</v>
      </c>
      <c r="R38" s="112" t="str">
        <f>[34]Janeiro!$F$21</f>
        <v>*</v>
      </c>
      <c r="S38" s="112" t="str">
        <f>[34]Janeiro!$F$22</f>
        <v>*</v>
      </c>
      <c r="T38" s="112" t="str">
        <f>[34]Janeiro!$F$23</f>
        <v>*</v>
      </c>
      <c r="U38" s="112" t="str">
        <f>[34]Janeiro!$F$24</f>
        <v>*</v>
      </c>
      <c r="V38" s="112" t="str">
        <f>[34]Janeiro!$F$25</f>
        <v>*</v>
      </c>
      <c r="W38" s="112" t="str">
        <f>[34]Janeiro!$F$26</f>
        <v>*</v>
      </c>
      <c r="X38" s="112" t="str">
        <f>[34]Janeiro!$F$27</f>
        <v>*</v>
      </c>
      <c r="Y38" s="112" t="str">
        <f>[34]Janeiro!$F$28</f>
        <v>*</v>
      </c>
      <c r="Z38" s="112" t="str">
        <f>[34]Janeiro!$F$29</f>
        <v>*</v>
      </c>
      <c r="AA38" s="112" t="str">
        <f>[34]Janeiro!$F$30</f>
        <v>*</v>
      </c>
      <c r="AB38" s="112" t="str">
        <f>[34]Janeiro!$F$31</f>
        <v>*</v>
      </c>
      <c r="AC38" s="112" t="str">
        <f>[34]Janeiro!$F$32</f>
        <v>*</v>
      </c>
      <c r="AD38" s="112" t="str">
        <f>[34]Janeiro!$F$33</f>
        <v>*</v>
      </c>
      <c r="AE38" s="112" t="str">
        <f>[34]Janeiro!$F$34</f>
        <v>*</v>
      </c>
      <c r="AF38" s="112" t="str">
        <f>[34]Janeiro!$F$35</f>
        <v>*</v>
      </c>
      <c r="AG38" s="117" t="s">
        <v>197</v>
      </c>
      <c r="AH38" s="116" t="s">
        <v>197</v>
      </c>
    </row>
    <row r="39" spans="1:36" x14ac:dyDescent="0.2">
      <c r="A39" s="48" t="s">
        <v>154</v>
      </c>
      <c r="B39" s="112">
        <f>[35]Janeiro!$F$5</f>
        <v>100</v>
      </c>
      <c r="C39" s="112">
        <f>[35]Janeiro!$F$6</f>
        <v>100</v>
      </c>
      <c r="D39" s="112">
        <f>[35]Janeiro!$F$7</f>
        <v>100</v>
      </c>
      <c r="E39" s="112">
        <f>[35]Janeiro!$F$8</f>
        <v>100</v>
      </c>
      <c r="F39" s="112">
        <f>[35]Janeiro!$F$9</f>
        <v>98</v>
      </c>
      <c r="G39" s="112">
        <f>[35]Janeiro!$F$10</f>
        <v>95</v>
      </c>
      <c r="H39" s="112">
        <f>[35]Janeiro!$F$11</f>
        <v>90</v>
      </c>
      <c r="I39" s="112">
        <f>[35]Janeiro!$F$12</f>
        <v>98</v>
      </c>
      <c r="J39" s="112">
        <f>[35]Janeiro!$F$13</f>
        <v>97</v>
      </c>
      <c r="K39" s="112">
        <f>[35]Janeiro!$F$14</f>
        <v>93</v>
      </c>
      <c r="L39" s="112">
        <f>[35]Janeiro!$F$15</f>
        <v>90</v>
      </c>
      <c r="M39" s="112">
        <f>[35]Janeiro!$F$16</f>
        <v>100</v>
      </c>
      <c r="N39" s="112">
        <f>[35]Janeiro!$F$17</f>
        <v>100</v>
      </c>
      <c r="O39" s="112">
        <f>[35]Janeiro!$F$18</f>
        <v>100</v>
      </c>
      <c r="P39" s="112">
        <f>[35]Janeiro!$F$19</f>
        <v>100</v>
      </c>
      <c r="Q39" s="112">
        <f>[35]Janeiro!$F$20</f>
        <v>98</v>
      </c>
      <c r="R39" s="112">
        <f>[35]Janeiro!$F$21</f>
        <v>98</v>
      </c>
      <c r="S39" s="112">
        <f>[35]Janeiro!$F$22</f>
        <v>97</v>
      </c>
      <c r="T39" s="112">
        <f>[35]Janeiro!$F$23</f>
        <v>96</v>
      </c>
      <c r="U39" s="112">
        <f>[35]Janeiro!$F$24</f>
        <v>99</v>
      </c>
      <c r="V39" s="112">
        <f>[35]Janeiro!$F$25</f>
        <v>100</v>
      </c>
      <c r="W39" s="112">
        <f>[35]Janeiro!$F$26</f>
        <v>100</v>
      </c>
      <c r="X39" s="112">
        <f>[35]Janeiro!$F$27</f>
        <v>100</v>
      </c>
      <c r="Y39" s="112">
        <f>[35]Janeiro!$F$28</f>
        <v>100</v>
      </c>
      <c r="Z39" s="112">
        <f>[35]Janeiro!$F$29</f>
        <v>100</v>
      </c>
      <c r="AA39" s="112">
        <f>[35]Janeiro!$F$30</f>
        <v>97</v>
      </c>
      <c r="AB39" s="112">
        <f>[35]Janeiro!$F$31</f>
        <v>96</v>
      </c>
      <c r="AC39" s="112">
        <f>[35]Janeiro!$F$32</f>
        <v>99</v>
      </c>
      <c r="AD39" s="112">
        <f>[35]Janeiro!$F$33</f>
        <v>94</v>
      </c>
      <c r="AE39" s="112">
        <f>[35]Janeiro!$F$34</f>
        <v>88</v>
      </c>
      <c r="AF39" s="112">
        <f>[35]Janeiro!$F$35</f>
        <v>91</v>
      </c>
      <c r="AG39" s="117">
        <f t="shared" si="2"/>
        <v>100</v>
      </c>
      <c r="AH39" s="116">
        <f t="shared" si="3"/>
        <v>97.225806451612897</v>
      </c>
    </row>
    <row r="40" spans="1:36" x14ac:dyDescent="0.2">
      <c r="A40" s="48" t="s">
        <v>17</v>
      </c>
      <c r="B40" s="112">
        <f>[36]Janeiro!$F$5</f>
        <v>85</v>
      </c>
      <c r="C40" s="112">
        <f>[36]Janeiro!$F$6</f>
        <v>94</v>
      </c>
      <c r="D40" s="112">
        <f>[36]Janeiro!$F$7</f>
        <v>100</v>
      </c>
      <c r="E40" s="112">
        <f>[36]Janeiro!$F$8</f>
        <v>98</v>
      </c>
      <c r="F40" s="112">
        <f>[36]Janeiro!$F$9</f>
        <v>97</v>
      </c>
      <c r="G40" s="112">
        <f>[36]Janeiro!$F$10</f>
        <v>95</v>
      </c>
      <c r="H40" s="112">
        <f>[36]Janeiro!$F$11</f>
        <v>94</v>
      </c>
      <c r="I40" s="112">
        <f>[36]Janeiro!$F$12</f>
        <v>90</v>
      </c>
      <c r="J40" s="112">
        <f>[36]Janeiro!$F$13</f>
        <v>89</v>
      </c>
      <c r="K40" s="112">
        <f>[36]Janeiro!$F$14</f>
        <v>87</v>
      </c>
      <c r="L40" s="112">
        <f>[36]Janeiro!$F$15</f>
        <v>81</v>
      </c>
      <c r="M40" s="112">
        <f>[36]Janeiro!$F$16</f>
        <v>86</v>
      </c>
      <c r="N40" s="112">
        <f>[36]Janeiro!$F$17</f>
        <v>78</v>
      </c>
      <c r="O40" s="112">
        <f>[36]Janeiro!$F$18</f>
        <v>74</v>
      </c>
      <c r="P40" s="112">
        <f>[36]Janeiro!$F$19</f>
        <v>80</v>
      </c>
      <c r="Q40" s="112">
        <f>[36]Janeiro!$F$20</f>
        <v>82</v>
      </c>
      <c r="R40" s="112">
        <f>[36]Janeiro!$F$21</f>
        <v>93</v>
      </c>
      <c r="S40" s="112">
        <f>[36]Janeiro!$F$22</f>
        <v>87</v>
      </c>
      <c r="T40" s="112">
        <f>[36]Janeiro!$F$23</f>
        <v>91</v>
      </c>
      <c r="U40" s="112">
        <f>[36]Janeiro!$F$24</f>
        <v>88</v>
      </c>
      <c r="V40" s="112">
        <f>[36]Janeiro!$F$25</f>
        <v>100</v>
      </c>
      <c r="W40" s="112">
        <f>[36]Janeiro!$F$26</f>
        <v>83</v>
      </c>
      <c r="X40" s="112">
        <f>[36]Janeiro!$F$27</f>
        <v>93</v>
      </c>
      <c r="Y40" s="112">
        <f>[36]Janeiro!$F$28</f>
        <v>94</v>
      </c>
      <c r="Z40" s="112">
        <f>[36]Janeiro!$F$29</f>
        <v>99</v>
      </c>
      <c r="AA40" s="112">
        <f>[36]Janeiro!$F$30</f>
        <v>98</v>
      </c>
      <c r="AB40" s="112">
        <f>[36]Janeiro!$F$31</f>
        <v>95</v>
      </c>
      <c r="AC40" s="112">
        <f>[36]Janeiro!$F$32</f>
        <v>95</v>
      </c>
      <c r="AD40" s="112">
        <f>[36]Janeiro!$F$33</f>
        <v>94</v>
      </c>
      <c r="AE40" s="112">
        <f>[36]Janeiro!$F$34</f>
        <v>89</v>
      </c>
      <c r="AF40" s="112">
        <f>[36]Janeiro!$F$35</f>
        <v>97</v>
      </c>
      <c r="AG40" s="117">
        <f t="shared" si="2"/>
        <v>100</v>
      </c>
      <c r="AH40" s="116">
        <f t="shared" si="3"/>
        <v>90.516129032258064</v>
      </c>
    </row>
    <row r="41" spans="1:36" x14ac:dyDescent="0.2">
      <c r="A41" s="48" t="s">
        <v>136</v>
      </c>
      <c r="B41" s="112">
        <f>[37]Janeiro!$F$5</f>
        <v>100</v>
      </c>
      <c r="C41" s="112">
        <f>[37]Janeiro!$F$6</f>
        <v>100</v>
      </c>
      <c r="D41" s="112">
        <f>[37]Janeiro!$F$7</f>
        <v>100</v>
      </c>
      <c r="E41" s="112">
        <f>[37]Janeiro!$F$8</f>
        <v>100</v>
      </c>
      <c r="F41" s="112">
        <f>[37]Janeiro!$F$9</f>
        <v>100</v>
      </c>
      <c r="G41" s="112">
        <f>[37]Janeiro!$F$10</f>
        <v>100</v>
      </c>
      <c r="H41" s="112">
        <f>[37]Janeiro!$F$11</f>
        <v>100</v>
      </c>
      <c r="I41" s="112">
        <f>[37]Janeiro!$F$12</f>
        <v>100</v>
      </c>
      <c r="J41" s="112">
        <f>[37]Janeiro!$F$13</f>
        <v>100</v>
      </c>
      <c r="K41" s="112">
        <f>[37]Janeiro!$F$14</f>
        <v>100</v>
      </c>
      <c r="L41" s="112">
        <f>[37]Janeiro!$F$15</f>
        <v>100</v>
      </c>
      <c r="M41" s="112">
        <f>[37]Janeiro!$F$16</f>
        <v>100</v>
      </c>
      <c r="N41" s="112">
        <f>[37]Janeiro!$F$17</f>
        <v>100</v>
      </c>
      <c r="O41" s="112">
        <f>[37]Janeiro!$F$18</f>
        <v>100</v>
      </c>
      <c r="P41" s="112">
        <f>[37]Janeiro!$F$19</f>
        <v>100</v>
      </c>
      <c r="Q41" s="112">
        <f>[37]Janeiro!$F$20</f>
        <v>100</v>
      </c>
      <c r="R41" s="112">
        <f>[37]Janeiro!$F$21</f>
        <v>100</v>
      </c>
      <c r="S41" s="112">
        <f>[37]Janeiro!$F$22</f>
        <v>100</v>
      </c>
      <c r="T41" s="112">
        <f>[37]Janeiro!$F$23</f>
        <v>100</v>
      </c>
      <c r="U41" s="112">
        <f>[37]Janeiro!$F$24</f>
        <v>100</v>
      </c>
      <c r="V41" s="112">
        <f>[37]Janeiro!$F$25</f>
        <v>100</v>
      </c>
      <c r="W41" s="112">
        <f>[37]Janeiro!$F$26</f>
        <v>100</v>
      </c>
      <c r="X41" s="112">
        <f>[37]Janeiro!$F$27</f>
        <v>100</v>
      </c>
      <c r="Y41" s="112">
        <f>[37]Janeiro!$F$28</f>
        <v>100</v>
      </c>
      <c r="Z41" s="112">
        <f>[37]Janeiro!$F$29</f>
        <v>100</v>
      </c>
      <c r="AA41" s="112">
        <f>[37]Janeiro!$F$30</f>
        <v>95</v>
      </c>
      <c r="AB41" s="112">
        <f>[37]Janeiro!$F$31</f>
        <v>100</v>
      </c>
      <c r="AC41" s="112">
        <f>[37]Janeiro!$F$32</f>
        <v>100</v>
      </c>
      <c r="AD41" s="112">
        <f>[37]Janeiro!$F$33</f>
        <v>100</v>
      </c>
      <c r="AE41" s="112">
        <f>[37]Janeiro!$F$34</f>
        <v>100</v>
      </c>
      <c r="AF41" s="112">
        <f>[37]Janeiro!$F$35</f>
        <v>48</v>
      </c>
      <c r="AG41" s="117">
        <f t="shared" si="2"/>
        <v>100</v>
      </c>
      <c r="AH41" s="116">
        <f t="shared" si="3"/>
        <v>98.161290322580641</v>
      </c>
    </row>
    <row r="42" spans="1:36" x14ac:dyDescent="0.2">
      <c r="A42" s="48" t="s">
        <v>18</v>
      </c>
      <c r="B42" s="112">
        <f>[38]Janeiro!$F$5</f>
        <v>97</v>
      </c>
      <c r="C42" s="112">
        <f>[38]Janeiro!$F$6</f>
        <v>98</v>
      </c>
      <c r="D42" s="112">
        <f>[38]Janeiro!$F$7</f>
        <v>97</v>
      </c>
      <c r="E42" s="112">
        <f>[38]Janeiro!$F$8</f>
        <v>96</v>
      </c>
      <c r="F42" s="112">
        <f>[38]Janeiro!$F$9</f>
        <v>96</v>
      </c>
      <c r="G42" s="112">
        <f>[38]Janeiro!$F$10</f>
        <v>96</v>
      </c>
      <c r="H42" s="112">
        <f>[38]Janeiro!$F$11</f>
        <v>92</v>
      </c>
      <c r="I42" s="112">
        <f>[38]Janeiro!$F$12</f>
        <v>92</v>
      </c>
      <c r="J42" s="112">
        <f>[38]Janeiro!$F$13</f>
        <v>90</v>
      </c>
      <c r="K42" s="112">
        <f>[38]Janeiro!$F$14</f>
        <v>90</v>
      </c>
      <c r="L42" s="112">
        <f>[38]Janeiro!$F$15</f>
        <v>92</v>
      </c>
      <c r="M42" s="112">
        <f>[38]Janeiro!$F$16</f>
        <v>96</v>
      </c>
      <c r="N42" s="112">
        <f>[38]Janeiro!$F$17</f>
        <v>97</v>
      </c>
      <c r="O42" s="112">
        <f>[38]Janeiro!$F$18</f>
        <v>91</v>
      </c>
      <c r="P42" s="112">
        <f>[38]Janeiro!$F$19</f>
        <v>97</v>
      </c>
      <c r="Q42" s="112">
        <f>[38]Janeiro!$F$20</f>
        <v>96</v>
      </c>
      <c r="R42" s="112">
        <f>[38]Janeiro!$F$21</f>
        <v>90</v>
      </c>
      <c r="S42" s="112">
        <f>[38]Janeiro!$F$22</f>
        <v>95</v>
      </c>
      <c r="T42" s="112">
        <f>[38]Janeiro!$F$23</f>
        <v>89</v>
      </c>
      <c r="U42" s="112">
        <f>[38]Janeiro!$F$24</f>
        <v>90</v>
      </c>
      <c r="V42" s="112">
        <f>[38]Janeiro!$F$25</f>
        <v>97</v>
      </c>
      <c r="W42" s="112">
        <f>[38]Janeiro!$F$26</f>
        <v>98</v>
      </c>
      <c r="X42" s="112">
        <f>[38]Janeiro!$F$27</f>
        <v>98</v>
      </c>
      <c r="Y42" s="112">
        <f>[38]Janeiro!$F$28</f>
        <v>96</v>
      </c>
      <c r="Z42" s="112">
        <f>[38]Janeiro!$F$29</f>
        <v>92</v>
      </c>
      <c r="AA42" s="112">
        <f>[38]Janeiro!$F$30</f>
        <v>87</v>
      </c>
      <c r="AB42" s="112">
        <f>[38]Janeiro!$F$31</f>
        <v>84</v>
      </c>
      <c r="AC42" s="112">
        <f>[38]Janeiro!$F$32</f>
        <v>84</v>
      </c>
      <c r="AD42" s="112">
        <f>[38]Janeiro!$F$33</f>
        <v>84</v>
      </c>
      <c r="AE42" s="112">
        <f>[38]Janeiro!$F$34</f>
        <v>92</v>
      </c>
      <c r="AF42" s="112">
        <f>[38]Janeiro!$F$35</f>
        <v>92</v>
      </c>
      <c r="AG42" s="117">
        <f t="shared" ref="AG42" si="4">MAX(B42:AF42)</f>
        <v>98</v>
      </c>
      <c r="AH42" s="116">
        <f t="shared" ref="AH42" si="5">AVERAGE(B42:AF42)</f>
        <v>92.935483870967744</v>
      </c>
      <c r="AJ42" t="s">
        <v>35</v>
      </c>
    </row>
    <row r="43" spans="1:36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2" t="s">
        <v>197</v>
      </c>
      <c r="Y43" s="112" t="s">
        <v>197</v>
      </c>
      <c r="Z43" s="112" t="s">
        <v>197</v>
      </c>
      <c r="AA43" s="112" t="s">
        <v>197</v>
      </c>
      <c r="AB43" s="112" t="s">
        <v>197</v>
      </c>
      <c r="AC43" s="112" t="s">
        <v>197</v>
      </c>
      <c r="AD43" s="112" t="s">
        <v>197</v>
      </c>
      <c r="AE43" s="112" t="s">
        <v>197</v>
      </c>
      <c r="AF43" s="112" t="s">
        <v>197</v>
      </c>
      <c r="AG43" s="117" t="s">
        <v>197</v>
      </c>
      <c r="AH43" s="116" t="s">
        <v>197</v>
      </c>
      <c r="AJ43" t="s">
        <v>35</v>
      </c>
    </row>
    <row r="44" spans="1:36" x14ac:dyDescent="0.2">
      <c r="A44" s="48" t="s">
        <v>19</v>
      </c>
      <c r="B44" s="112">
        <f>[39]Janeiro!$F$5</f>
        <v>99</v>
      </c>
      <c r="C44" s="112">
        <f>[39]Janeiro!$F$6</f>
        <v>99</v>
      </c>
      <c r="D44" s="112">
        <f>[39]Janeiro!$F$7</f>
        <v>99</v>
      </c>
      <c r="E44" s="112">
        <f>[39]Janeiro!$F$8</f>
        <v>92</v>
      </c>
      <c r="F44" s="112">
        <f>[39]Janeiro!$F$9</f>
        <v>97</v>
      </c>
      <c r="G44" s="112">
        <f>[39]Janeiro!$F$10</f>
        <v>92</v>
      </c>
      <c r="H44" s="112">
        <f>[39]Janeiro!$F$11</f>
        <v>88</v>
      </c>
      <c r="I44" s="112">
        <f>[39]Janeiro!$F$12</f>
        <v>91</v>
      </c>
      <c r="J44" s="112">
        <f>[39]Janeiro!$F$13</f>
        <v>98</v>
      </c>
      <c r="K44" s="112">
        <f>[39]Janeiro!$F$14</f>
        <v>98</v>
      </c>
      <c r="L44" s="112">
        <f>[39]Janeiro!$F$15</f>
        <v>96</v>
      </c>
      <c r="M44" s="112">
        <f>[39]Janeiro!$F$16</f>
        <v>96</v>
      </c>
      <c r="N44" s="112">
        <f>[39]Janeiro!$F$17</f>
        <v>98</v>
      </c>
      <c r="O44" s="112">
        <f>[39]Janeiro!$F$18</f>
        <v>98</v>
      </c>
      <c r="P44" s="112">
        <f>[39]Janeiro!$F$19</f>
        <v>99</v>
      </c>
      <c r="Q44" s="112">
        <f>[39]Janeiro!$F$20</f>
        <v>99</v>
      </c>
      <c r="R44" s="112">
        <f>[39]Janeiro!$F$21</f>
        <v>95</v>
      </c>
      <c r="S44" s="112">
        <f>[39]Janeiro!$F$22</f>
        <v>99</v>
      </c>
      <c r="T44" s="112">
        <f>[39]Janeiro!$F$23</f>
        <v>96</v>
      </c>
      <c r="U44" s="112">
        <f>[39]Janeiro!$F$24</f>
        <v>99</v>
      </c>
      <c r="V44" s="112">
        <f>[39]Janeiro!$F$25</f>
        <v>99</v>
      </c>
      <c r="W44" s="112">
        <f>[39]Janeiro!$F$26</f>
        <v>99</v>
      </c>
      <c r="X44" s="112">
        <f>[39]Janeiro!$F$27</f>
        <v>99</v>
      </c>
      <c r="Y44" s="112">
        <f>[39]Janeiro!$F$28</f>
        <v>99</v>
      </c>
      <c r="Z44" s="112">
        <f>[39]Janeiro!$F$29</f>
        <v>96</v>
      </c>
      <c r="AA44" s="112">
        <f>[39]Janeiro!$F$30</f>
        <v>97</v>
      </c>
      <c r="AB44" s="112">
        <f>[39]Janeiro!$F$31</f>
        <v>91</v>
      </c>
      <c r="AC44" s="112">
        <f>[39]Janeiro!$F$32</f>
        <v>97</v>
      </c>
      <c r="AD44" s="112">
        <f>[39]Janeiro!$F$33</f>
        <v>94</v>
      </c>
      <c r="AE44" s="112">
        <f>[39]Janeiro!$F$34</f>
        <v>88</v>
      </c>
      <c r="AF44" s="112">
        <f>[39]Janeiro!$F$35</f>
        <v>91</v>
      </c>
      <c r="AG44" s="117">
        <f t="shared" si="2"/>
        <v>99</v>
      </c>
      <c r="AH44" s="116">
        <f t="shared" si="3"/>
        <v>96.064516129032256</v>
      </c>
      <c r="AI44" s="12" t="s">
        <v>35</v>
      </c>
      <c r="AJ44" t="s">
        <v>35</v>
      </c>
    </row>
    <row r="45" spans="1:36" x14ac:dyDescent="0.2">
      <c r="A45" s="48" t="s">
        <v>23</v>
      </c>
      <c r="B45" s="112">
        <f>[40]Janeiro!$F$5</f>
        <v>93</v>
      </c>
      <c r="C45" s="112">
        <f>[40]Janeiro!$F$6</f>
        <v>94</v>
      </c>
      <c r="D45" s="112">
        <f>[40]Janeiro!$F$7</f>
        <v>93</v>
      </c>
      <c r="E45" s="112">
        <f>[40]Janeiro!$F$8</f>
        <v>94</v>
      </c>
      <c r="F45" s="112">
        <f>[40]Janeiro!$F$9</f>
        <v>91</v>
      </c>
      <c r="G45" s="112">
        <f>[40]Janeiro!$F$10</f>
        <v>85</v>
      </c>
      <c r="H45" s="112">
        <f>[40]Janeiro!$F$11</f>
        <v>82</v>
      </c>
      <c r="I45" s="112">
        <f>[40]Janeiro!$F$12</f>
        <v>85</v>
      </c>
      <c r="J45" s="112">
        <f>[40]Janeiro!$F$13</f>
        <v>86</v>
      </c>
      <c r="K45" s="112">
        <f>[40]Janeiro!$F$14</f>
        <v>80</v>
      </c>
      <c r="L45" s="112">
        <f>[40]Janeiro!$F$15</f>
        <v>93</v>
      </c>
      <c r="M45" s="112">
        <f>[40]Janeiro!$F$16</f>
        <v>94</v>
      </c>
      <c r="N45" s="112">
        <f>[40]Janeiro!$F$17</f>
        <v>94</v>
      </c>
      <c r="O45" s="112">
        <f>[40]Janeiro!$F$18</f>
        <v>90</v>
      </c>
      <c r="P45" s="112">
        <f>[40]Janeiro!$F$19</f>
        <v>92</v>
      </c>
      <c r="Q45" s="112">
        <f>[40]Janeiro!$F$20</f>
        <v>92</v>
      </c>
      <c r="R45" s="112">
        <f>[40]Janeiro!$F$21</f>
        <v>85</v>
      </c>
      <c r="S45" s="112">
        <f>[40]Janeiro!$F$22</f>
        <v>89</v>
      </c>
      <c r="T45" s="112">
        <f>[40]Janeiro!$F$23</f>
        <v>77</v>
      </c>
      <c r="U45" s="112">
        <f>[40]Janeiro!$F$24</f>
        <v>91</v>
      </c>
      <c r="V45" s="112">
        <f>[40]Janeiro!$F$25</f>
        <v>93</v>
      </c>
      <c r="W45" s="112">
        <f>[40]Janeiro!$F$26</f>
        <v>91</v>
      </c>
      <c r="X45" s="112">
        <f>[40]Janeiro!$F$27</f>
        <v>94</v>
      </c>
      <c r="Y45" s="112">
        <f>[40]Janeiro!$F$28</f>
        <v>93</v>
      </c>
      <c r="Z45" s="112">
        <f>[40]Janeiro!$F$29</f>
        <v>94</v>
      </c>
      <c r="AA45" s="112">
        <f>[40]Janeiro!$F$30</f>
        <v>91</v>
      </c>
      <c r="AB45" s="112">
        <f>[40]Janeiro!$F$31</f>
        <v>89</v>
      </c>
      <c r="AC45" s="112">
        <f>[40]Janeiro!$F$32</f>
        <v>89</v>
      </c>
      <c r="AD45" s="112">
        <f>[40]Janeiro!$F$33</f>
        <v>72</v>
      </c>
      <c r="AE45" s="112">
        <f>[40]Janeiro!$F$34</f>
        <v>82</v>
      </c>
      <c r="AF45" s="112">
        <f>[40]Janeiro!$F$35</f>
        <v>93</v>
      </c>
      <c r="AG45" s="117">
        <f t="shared" si="2"/>
        <v>94</v>
      </c>
      <c r="AH45" s="116">
        <f t="shared" si="3"/>
        <v>89.064516129032256</v>
      </c>
      <c r="AJ45" t="s">
        <v>35</v>
      </c>
    </row>
    <row r="46" spans="1:36" x14ac:dyDescent="0.2">
      <c r="A46" s="48" t="s">
        <v>34</v>
      </c>
      <c r="B46" s="112">
        <f>[41]Janeiro!$F$5</f>
        <v>100</v>
      </c>
      <c r="C46" s="112">
        <f>[41]Janeiro!$F$6</f>
        <v>100</v>
      </c>
      <c r="D46" s="112">
        <f>[41]Janeiro!$F$7</f>
        <v>100</v>
      </c>
      <c r="E46" s="112">
        <f>[41]Janeiro!$F$8</f>
        <v>100</v>
      </c>
      <c r="F46" s="112">
        <f>[41]Janeiro!$F$9</f>
        <v>100</v>
      </c>
      <c r="G46" s="112">
        <f>[41]Janeiro!$F$10</f>
        <v>100</v>
      </c>
      <c r="H46" s="112">
        <f>[41]Janeiro!$F$11</f>
        <v>100</v>
      </c>
      <c r="I46" s="112">
        <f>[41]Janeiro!$F$12</f>
        <v>100</v>
      </c>
      <c r="J46" s="112">
        <f>[41]Janeiro!$F$13</f>
        <v>100</v>
      </c>
      <c r="K46" s="112">
        <f>[41]Janeiro!$F$14</f>
        <v>96</v>
      </c>
      <c r="L46" s="112">
        <f>[41]Janeiro!$F$15</f>
        <v>100</v>
      </c>
      <c r="M46" s="112">
        <f>[41]Janeiro!$F$16</f>
        <v>100</v>
      </c>
      <c r="N46" s="112">
        <f>[41]Janeiro!$F$17</f>
        <v>94</v>
      </c>
      <c r="O46" s="112">
        <f>[41]Janeiro!$F$18</f>
        <v>100</v>
      </c>
      <c r="P46" s="112">
        <f>[41]Janeiro!$F$19</f>
        <v>100</v>
      </c>
      <c r="Q46" s="112">
        <f>[41]Janeiro!$F$20</f>
        <v>100</v>
      </c>
      <c r="R46" s="112">
        <f>[41]Janeiro!$F$21</f>
        <v>100</v>
      </c>
      <c r="S46" s="112">
        <f>[41]Janeiro!$F$22</f>
        <v>97</v>
      </c>
      <c r="T46" s="112">
        <f>[41]Janeiro!$F$23</f>
        <v>99</v>
      </c>
      <c r="U46" s="112">
        <f>[41]Janeiro!$F$24</f>
        <v>100</v>
      </c>
      <c r="V46" s="112">
        <f>[41]Janeiro!$F$25</f>
        <v>100</v>
      </c>
      <c r="W46" s="112">
        <f>[41]Janeiro!$F$26</f>
        <v>100</v>
      </c>
      <c r="X46" s="112">
        <f>[41]Janeiro!$F$27</f>
        <v>100</v>
      </c>
      <c r="Y46" s="112">
        <f>[41]Janeiro!$F$28</f>
        <v>100</v>
      </c>
      <c r="Z46" s="112">
        <f>[41]Janeiro!$F$29</f>
        <v>97</v>
      </c>
      <c r="AA46" s="112">
        <f>[41]Janeiro!$F$30</f>
        <v>86</v>
      </c>
      <c r="AB46" s="112">
        <f>[41]Janeiro!$F$31</f>
        <v>90</v>
      </c>
      <c r="AC46" s="112">
        <f>[41]Janeiro!$F$32</f>
        <v>70</v>
      </c>
      <c r="AD46" s="112">
        <f>[41]Janeiro!$F$33</f>
        <v>79</v>
      </c>
      <c r="AE46" s="112">
        <f>[41]Janeiro!$F$34</f>
        <v>100</v>
      </c>
      <c r="AF46" s="112">
        <f>[41]Janeiro!$F$35</f>
        <v>100</v>
      </c>
      <c r="AG46" s="117">
        <f t="shared" si="2"/>
        <v>100</v>
      </c>
      <c r="AH46" s="116">
        <f t="shared" si="3"/>
        <v>97.032258064516128</v>
      </c>
      <c r="AI46" s="12" t="s">
        <v>35</v>
      </c>
      <c r="AJ46" t="s">
        <v>35</v>
      </c>
    </row>
    <row r="47" spans="1:36" x14ac:dyDescent="0.2">
      <c r="A47" s="48" t="s">
        <v>20</v>
      </c>
      <c r="B47" s="112">
        <f>[42]Janeiro!$F$5</f>
        <v>95</v>
      </c>
      <c r="C47" s="112">
        <f>[42]Janeiro!$F$6</f>
        <v>86</v>
      </c>
      <c r="D47" s="112">
        <f>[42]Janeiro!$F$7</f>
        <v>90</v>
      </c>
      <c r="E47" s="112">
        <f>[42]Janeiro!$F$8</f>
        <v>84</v>
      </c>
      <c r="F47" s="112">
        <f>[42]Janeiro!$F$9</f>
        <v>81</v>
      </c>
      <c r="G47" s="112">
        <f>[42]Janeiro!$F$10</f>
        <v>85</v>
      </c>
      <c r="H47" s="112">
        <f>[42]Janeiro!$F$11</f>
        <v>75</v>
      </c>
      <c r="I47" s="112">
        <f>[42]Janeiro!$F$12</f>
        <v>76</v>
      </c>
      <c r="J47" s="112">
        <f>[42]Janeiro!$F$13</f>
        <v>75</v>
      </c>
      <c r="K47" s="112">
        <f>[42]Janeiro!$F$14</f>
        <v>94</v>
      </c>
      <c r="L47" s="112">
        <f>[42]Janeiro!$F$15</f>
        <v>82</v>
      </c>
      <c r="M47" s="112">
        <f>[42]Janeiro!$F$16</f>
        <v>92</v>
      </c>
      <c r="N47" s="112">
        <f>[42]Janeiro!$F$17</f>
        <v>94</v>
      </c>
      <c r="O47" s="112">
        <f>[42]Janeiro!$F$18</f>
        <v>83</v>
      </c>
      <c r="P47" s="112">
        <f>[42]Janeiro!$F$19</f>
        <v>86</v>
      </c>
      <c r="Q47" s="112">
        <f>[42]Janeiro!$F$20</f>
        <v>86</v>
      </c>
      <c r="R47" s="112">
        <f>[42]Janeiro!$F$21</f>
        <v>77</v>
      </c>
      <c r="S47" s="112">
        <f>[42]Janeiro!$F$22</f>
        <v>80</v>
      </c>
      <c r="T47" s="112">
        <f>[42]Janeiro!$F$23</f>
        <v>92</v>
      </c>
      <c r="U47" s="112">
        <f>[42]Janeiro!$F$24</f>
        <v>94</v>
      </c>
      <c r="V47" s="112">
        <f>[42]Janeiro!$F$25</f>
        <v>94</v>
      </c>
      <c r="W47" s="112">
        <f>[42]Janeiro!$F$26</f>
        <v>93</v>
      </c>
      <c r="X47" s="112">
        <f>[42]Janeiro!$F$27</f>
        <v>93</v>
      </c>
      <c r="Y47" s="112">
        <f>[42]Janeiro!$F$28</f>
        <v>94</v>
      </c>
      <c r="Z47" s="112">
        <f>[42]Janeiro!$F$29</f>
        <v>85</v>
      </c>
      <c r="AA47" s="112">
        <f>[42]Janeiro!$F$30</f>
        <v>80</v>
      </c>
      <c r="AB47" s="112">
        <f>[42]Janeiro!$F$31</f>
        <v>83</v>
      </c>
      <c r="AC47" s="112">
        <f>[42]Janeiro!$F$32</f>
        <v>78</v>
      </c>
      <c r="AD47" s="112">
        <f>[42]Janeiro!$F$33</f>
        <v>86</v>
      </c>
      <c r="AE47" s="112">
        <f>[42]Janeiro!$F$34</f>
        <v>89</v>
      </c>
      <c r="AF47" s="112">
        <f>[42]Janeiro!$F$35</f>
        <v>84</v>
      </c>
      <c r="AG47" s="117">
        <f t="shared" si="2"/>
        <v>95</v>
      </c>
      <c r="AH47" s="116">
        <f t="shared" si="3"/>
        <v>86</v>
      </c>
    </row>
    <row r="48" spans="1:36" s="5" customFormat="1" ht="17.100000000000001" customHeight="1" x14ac:dyDescent="0.2">
      <c r="A48" s="49" t="s">
        <v>24</v>
      </c>
      <c r="B48" s="113">
        <f t="shared" ref="B48:AE48" si="6">MAX(B5:B47)</f>
        <v>100</v>
      </c>
      <c r="C48" s="113">
        <f t="shared" si="6"/>
        <v>100</v>
      </c>
      <c r="D48" s="113">
        <f t="shared" si="6"/>
        <v>100</v>
      </c>
      <c r="E48" s="113">
        <f t="shared" si="6"/>
        <v>100</v>
      </c>
      <c r="F48" s="113">
        <f t="shared" si="6"/>
        <v>100</v>
      </c>
      <c r="G48" s="113">
        <f t="shared" si="6"/>
        <v>100</v>
      </c>
      <c r="H48" s="113">
        <f t="shared" si="6"/>
        <v>100</v>
      </c>
      <c r="I48" s="113">
        <f t="shared" si="6"/>
        <v>100</v>
      </c>
      <c r="J48" s="113">
        <f t="shared" si="6"/>
        <v>100</v>
      </c>
      <c r="K48" s="113">
        <f t="shared" si="6"/>
        <v>100</v>
      </c>
      <c r="L48" s="113">
        <f t="shared" si="6"/>
        <v>100</v>
      </c>
      <c r="M48" s="113">
        <f t="shared" si="6"/>
        <v>100</v>
      </c>
      <c r="N48" s="113">
        <f t="shared" si="6"/>
        <v>100</v>
      </c>
      <c r="O48" s="113">
        <f t="shared" si="6"/>
        <v>100</v>
      </c>
      <c r="P48" s="113">
        <f t="shared" si="6"/>
        <v>100</v>
      </c>
      <c r="Q48" s="113">
        <f t="shared" si="6"/>
        <v>100</v>
      </c>
      <c r="R48" s="113">
        <f t="shared" si="6"/>
        <v>100</v>
      </c>
      <c r="S48" s="113">
        <f t="shared" si="6"/>
        <v>100</v>
      </c>
      <c r="T48" s="113">
        <f t="shared" si="6"/>
        <v>100</v>
      </c>
      <c r="U48" s="113">
        <f t="shared" si="6"/>
        <v>100</v>
      </c>
      <c r="V48" s="113">
        <f t="shared" si="6"/>
        <v>100</v>
      </c>
      <c r="W48" s="113">
        <f t="shared" si="6"/>
        <v>100</v>
      </c>
      <c r="X48" s="113">
        <f t="shared" si="6"/>
        <v>100</v>
      </c>
      <c r="Y48" s="113">
        <f t="shared" si="6"/>
        <v>100</v>
      </c>
      <c r="Z48" s="113">
        <f t="shared" si="6"/>
        <v>100</v>
      </c>
      <c r="AA48" s="113">
        <f t="shared" si="6"/>
        <v>100</v>
      </c>
      <c r="AB48" s="113">
        <f t="shared" si="6"/>
        <v>100</v>
      </c>
      <c r="AC48" s="113">
        <f t="shared" si="6"/>
        <v>100</v>
      </c>
      <c r="AD48" s="113">
        <f t="shared" si="6"/>
        <v>100</v>
      </c>
      <c r="AE48" s="113">
        <f t="shared" si="6"/>
        <v>100</v>
      </c>
      <c r="AF48" s="113">
        <f t="shared" ref="AF48" si="7">MAX(AF5:AF47)</f>
        <v>100</v>
      </c>
      <c r="AG48" s="117">
        <f>MAX(AG5:AG47)</f>
        <v>100</v>
      </c>
      <c r="AH48" s="116">
        <f>AVERAGE(AH5:AH47)</f>
        <v>93.484657749803276</v>
      </c>
      <c r="AJ48" s="5" t="s">
        <v>35</v>
      </c>
    </row>
    <row r="49" spans="1:36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</row>
    <row r="50" spans="1:36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</row>
    <row r="51" spans="1:36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  <c r="AI51" s="12" t="s">
        <v>35</v>
      </c>
    </row>
    <row r="52" spans="1:36" x14ac:dyDescent="0.2">
      <c r="A52" s="142" t="s">
        <v>251</v>
      </c>
      <c r="B52" s="142"/>
      <c r="C52" s="142"/>
      <c r="D52" s="142"/>
      <c r="E52" s="142"/>
      <c r="F52" s="142"/>
      <c r="G52" s="14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6" x14ac:dyDescent="0.2">
      <c r="A53" s="142" t="s">
        <v>252</v>
      </c>
      <c r="B53" s="142"/>
      <c r="C53" s="142"/>
      <c r="D53" s="142"/>
      <c r="E53" s="142"/>
      <c r="F53" s="142"/>
      <c r="G53" s="142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  <c r="AJ53" t="s">
        <v>35</v>
      </c>
    </row>
    <row r="54" spans="1:36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</row>
    <row r="55" spans="1:36" ht="13.5" thickBot="1" x14ac:dyDescent="0.25">
      <c r="A55" s="51"/>
      <c r="B55" s="52"/>
      <c r="C55" s="52"/>
      <c r="D55" s="52"/>
      <c r="E55" s="52"/>
      <c r="F55" s="52"/>
      <c r="G55" s="52" t="s">
        <v>35</v>
      </c>
      <c r="H55" s="52"/>
      <c r="I55" s="52"/>
      <c r="J55" s="52"/>
      <c r="K55" s="52"/>
      <c r="L55" s="52" t="s">
        <v>35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6" x14ac:dyDescent="0.2">
      <c r="AJ56" t="s">
        <v>35</v>
      </c>
    </row>
    <row r="57" spans="1:36" x14ac:dyDescent="0.2">
      <c r="U57" s="2" t="s">
        <v>35</v>
      </c>
      <c r="Y57" s="2" t="s">
        <v>35</v>
      </c>
      <c r="AJ57" t="s">
        <v>35</v>
      </c>
    </row>
    <row r="58" spans="1:36" x14ac:dyDescent="0.2">
      <c r="L58" s="2" t="s">
        <v>35</v>
      </c>
      <c r="Q58" s="2" t="s">
        <v>35</v>
      </c>
      <c r="U58" s="2" t="s">
        <v>35</v>
      </c>
      <c r="AD58" s="2" t="s">
        <v>35</v>
      </c>
      <c r="AJ58" t="s">
        <v>35</v>
      </c>
    </row>
    <row r="59" spans="1:36" x14ac:dyDescent="0.2">
      <c r="O59" s="2" t="s">
        <v>35</v>
      </c>
      <c r="AB59" s="2" t="s">
        <v>35</v>
      </c>
      <c r="AG59" s="7" t="s">
        <v>35</v>
      </c>
    </row>
    <row r="60" spans="1:36" x14ac:dyDescent="0.2">
      <c r="G60" s="2" t="s">
        <v>35</v>
      </c>
      <c r="L60" s="2" t="s">
        <v>35</v>
      </c>
      <c r="AF60" s="2" t="s">
        <v>35</v>
      </c>
      <c r="AJ60" s="12" t="s">
        <v>35</v>
      </c>
    </row>
    <row r="61" spans="1:36" x14ac:dyDescent="0.2">
      <c r="P61" s="2" t="s">
        <v>200</v>
      </c>
      <c r="S61" s="2" t="s">
        <v>35</v>
      </c>
      <c r="U61" s="2" t="s">
        <v>35</v>
      </c>
      <c r="V61" s="2" t="s">
        <v>35</v>
      </c>
      <c r="Y61" s="2" t="s">
        <v>35</v>
      </c>
      <c r="AD61" s="2" t="s">
        <v>35</v>
      </c>
    </row>
    <row r="62" spans="1:36" x14ac:dyDescent="0.2">
      <c r="L62" s="2" t="s">
        <v>35</v>
      </c>
      <c r="S62" s="2" t="s">
        <v>35</v>
      </c>
      <c r="T62" s="2" t="s">
        <v>35</v>
      </c>
      <c r="Z62" s="2" t="s">
        <v>35</v>
      </c>
      <c r="AA62" s="2" t="s">
        <v>35</v>
      </c>
      <c r="AB62" s="2" t="s">
        <v>35</v>
      </c>
      <c r="AE62" s="2" t="s">
        <v>35</v>
      </c>
    </row>
    <row r="63" spans="1:36" x14ac:dyDescent="0.2">
      <c r="V63" s="2" t="s">
        <v>35</v>
      </c>
      <c r="W63" s="2" t="s">
        <v>35</v>
      </c>
      <c r="X63" s="2" t="s">
        <v>35</v>
      </c>
      <c r="Y63" s="2" t="s">
        <v>35</v>
      </c>
      <c r="AG63" s="7" t="s">
        <v>35</v>
      </c>
    </row>
    <row r="64" spans="1:36" x14ac:dyDescent="0.2">
      <c r="G64" s="2" t="s">
        <v>35</v>
      </c>
      <c r="P64" s="2" t="s">
        <v>35</v>
      </c>
      <c r="V64" s="2" t="s">
        <v>35</v>
      </c>
      <c r="Y64" s="2" t="s">
        <v>35</v>
      </c>
      <c r="AE64" s="2" t="s">
        <v>35</v>
      </c>
    </row>
    <row r="65" spans="12:30" x14ac:dyDescent="0.2">
      <c r="R65" s="2" t="s">
        <v>35</v>
      </c>
      <c r="U65" s="2" t="s">
        <v>35</v>
      </c>
    </row>
    <row r="66" spans="12:30" x14ac:dyDescent="0.2">
      <c r="L66" s="2" t="s">
        <v>35</v>
      </c>
      <c r="Y66" s="2" t="s">
        <v>35</v>
      </c>
      <c r="AC66" s="2" t="s">
        <v>35</v>
      </c>
      <c r="AD66" s="2" t="s">
        <v>35</v>
      </c>
    </row>
    <row r="68" spans="12:30" x14ac:dyDescent="0.2">
      <c r="N68" s="2" t="s">
        <v>35</v>
      </c>
    </row>
    <row r="69" spans="12:30" x14ac:dyDescent="0.2">
      <c r="U69" s="2" t="s">
        <v>35</v>
      </c>
    </row>
    <row r="74" spans="12:30" x14ac:dyDescent="0.2">
      <c r="W74" s="2" t="s">
        <v>35</v>
      </c>
    </row>
  </sheetData>
  <mergeCells count="36">
    <mergeCell ref="A53:G53"/>
    <mergeCell ref="B3:B4"/>
    <mergeCell ref="C3:C4"/>
    <mergeCell ref="D3:D4"/>
    <mergeCell ref="N3:N4"/>
    <mergeCell ref="G3:G4"/>
    <mergeCell ref="E3:E4"/>
    <mergeCell ref="F3:F4"/>
    <mergeCell ref="M3:M4"/>
    <mergeCell ref="K3:K4"/>
    <mergeCell ref="L3:L4"/>
    <mergeCell ref="H3:H4"/>
    <mergeCell ref="J3:J4"/>
    <mergeCell ref="I3:I4"/>
    <mergeCell ref="A52:G52"/>
    <mergeCell ref="T3:T4"/>
    <mergeCell ref="Z3:Z4"/>
    <mergeCell ref="AF3:AF4"/>
    <mergeCell ref="U3:U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A2:A4"/>
    <mergeCell ref="S3:S4"/>
    <mergeCell ref="B2:AH2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B28" sqref="AB28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33" t="s">
        <v>205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5"/>
    </row>
    <row r="2" spans="1:38" s="4" customFormat="1" ht="20.100000000000001" customHeight="1" x14ac:dyDescent="0.2">
      <c r="A2" s="136" t="s">
        <v>21</v>
      </c>
      <c r="B2" s="138" t="s">
        <v>250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9"/>
    </row>
    <row r="3" spans="1:38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37">
        <v>31</v>
      </c>
      <c r="AG3" s="101" t="s">
        <v>28</v>
      </c>
      <c r="AH3" s="102" t="s">
        <v>26</v>
      </c>
    </row>
    <row r="4" spans="1:38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01" t="s">
        <v>25</v>
      </c>
      <c r="AH4" s="102" t="s">
        <v>25</v>
      </c>
    </row>
    <row r="5" spans="1:38" s="5" customFormat="1" x14ac:dyDescent="0.2">
      <c r="A5" s="48" t="s">
        <v>30</v>
      </c>
      <c r="B5" s="110">
        <f>[1]Janeiro!$G$5</f>
        <v>49</v>
      </c>
      <c r="C5" s="110">
        <f>[1]Janeiro!$G$6</f>
        <v>39</v>
      </c>
      <c r="D5" s="110">
        <f>[1]Janeiro!$G$7</f>
        <v>39</v>
      </c>
      <c r="E5" s="110">
        <f>[1]Janeiro!$G$8</f>
        <v>37</v>
      </c>
      <c r="F5" s="110">
        <f>[1]Janeiro!$G$9</f>
        <v>28</v>
      </c>
      <c r="G5" s="110">
        <f>[1]Janeiro!$G$10</f>
        <v>28</v>
      </c>
      <c r="H5" s="110">
        <f>[1]Janeiro!$G$11</f>
        <v>30</v>
      </c>
      <c r="I5" s="110">
        <f>[1]Janeiro!$G$12</f>
        <v>29</v>
      </c>
      <c r="J5" s="110">
        <f>[1]Janeiro!$G$13</f>
        <v>33</v>
      </c>
      <c r="K5" s="110">
        <f>[1]Janeiro!$G$14</f>
        <v>40</v>
      </c>
      <c r="L5" s="110">
        <f>[1]Janeiro!$G$15</f>
        <v>56</v>
      </c>
      <c r="M5" s="110">
        <f>[1]Janeiro!$G$16</f>
        <v>47</v>
      </c>
      <c r="N5" s="110">
        <f>[1]Janeiro!$G$17</f>
        <v>53</v>
      </c>
      <c r="O5" s="110">
        <f>[1]Janeiro!$G$18</f>
        <v>53</v>
      </c>
      <c r="P5" s="110">
        <f>[1]Janeiro!$G$19</f>
        <v>63</v>
      </c>
      <c r="Q5" s="110">
        <f>[1]Janeiro!$G$20</f>
        <v>38</v>
      </c>
      <c r="R5" s="110">
        <f>[1]Janeiro!$G$21</f>
        <v>38</v>
      </c>
      <c r="S5" s="110">
        <f>[1]Janeiro!$G$22</f>
        <v>31</v>
      </c>
      <c r="T5" s="110">
        <f>[1]Janeiro!$G$23</f>
        <v>35</v>
      </c>
      <c r="U5" s="110">
        <f>[1]Janeiro!$G$24</f>
        <v>38</v>
      </c>
      <c r="V5" s="110">
        <f>[1]Janeiro!$G$25</f>
        <v>54</v>
      </c>
      <c r="W5" s="110">
        <f>[1]Janeiro!$G$26</f>
        <v>91</v>
      </c>
      <c r="X5" s="110">
        <f>[1]Janeiro!$G$27</f>
        <v>53</v>
      </c>
      <c r="Y5" s="110">
        <f>[1]Janeiro!$G$28</f>
        <v>51</v>
      </c>
      <c r="Z5" s="110">
        <f>[1]Janeiro!$G$29</f>
        <v>34</v>
      </c>
      <c r="AA5" s="110">
        <f>[1]Janeiro!$G$30</f>
        <v>33</v>
      </c>
      <c r="AB5" s="110">
        <f>[1]Janeiro!$G$31</f>
        <v>25</v>
      </c>
      <c r="AC5" s="110">
        <f>[1]Janeiro!$G$32</f>
        <v>24</v>
      </c>
      <c r="AD5" s="110">
        <f>[1]Janeiro!$G$33</f>
        <v>19</v>
      </c>
      <c r="AE5" s="110">
        <f>[1]Janeiro!$G$34</f>
        <v>35</v>
      </c>
      <c r="AF5" s="110">
        <f>[1]Janeiro!$G$35</f>
        <v>27</v>
      </c>
      <c r="AG5" s="117">
        <f t="shared" ref="AG5" si="1">MIN(B5:AF5)</f>
        <v>19</v>
      </c>
      <c r="AH5" s="116">
        <f t="shared" ref="AH5" si="2">AVERAGE(B5:AF5)</f>
        <v>40.322580645161288</v>
      </c>
    </row>
    <row r="6" spans="1:38" x14ac:dyDescent="0.2">
      <c r="A6" s="48" t="s">
        <v>0</v>
      </c>
      <c r="B6" s="112">
        <f>[2]Janeiro!$G$5</f>
        <v>33</v>
      </c>
      <c r="C6" s="112">
        <f>[2]Janeiro!$G$6</f>
        <v>53</v>
      </c>
      <c r="D6" s="112">
        <f>[2]Janeiro!$G$7</f>
        <v>39</v>
      </c>
      <c r="E6" s="112">
        <f>[2]Janeiro!$G$8</f>
        <v>35</v>
      </c>
      <c r="F6" s="112">
        <f>[2]Janeiro!$G$9</f>
        <v>25</v>
      </c>
      <c r="G6" s="112">
        <f>[2]Janeiro!$G$10</f>
        <v>20</v>
      </c>
      <c r="H6" s="112">
        <f>[2]Janeiro!$G$11</f>
        <v>26</v>
      </c>
      <c r="I6" s="112">
        <f>[2]Janeiro!$G$12</f>
        <v>32</v>
      </c>
      <c r="J6" s="112">
        <f>[2]Janeiro!$G$13</f>
        <v>32</v>
      </c>
      <c r="K6" s="112">
        <f>[2]Janeiro!$G$14</f>
        <v>39</v>
      </c>
      <c r="L6" s="112">
        <f>[2]Janeiro!$G$15</f>
        <v>55</v>
      </c>
      <c r="M6" s="112">
        <f>[2]Janeiro!$G$16</f>
        <v>46</v>
      </c>
      <c r="N6" s="112">
        <f>[2]Janeiro!$G$17</f>
        <v>40</v>
      </c>
      <c r="O6" s="112">
        <f>[2]Janeiro!$G$18</f>
        <v>37</v>
      </c>
      <c r="P6" s="112">
        <f>[2]Janeiro!$G$19</f>
        <v>52</v>
      </c>
      <c r="Q6" s="112">
        <f>[2]Janeiro!$G$20</f>
        <v>40</v>
      </c>
      <c r="R6" s="112">
        <f>[2]Janeiro!$G$21</f>
        <v>41</v>
      </c>
      <c r="S6" s="112">
        <f>[2]Janeiro!$G$22</f>
        <v>37</v>
      </c>
      <c r="T6" s="112">
        <f>[2]Janeiro!$G$23</f>
        <v>40</v>
      </c>
      <c r="U6" s="112">
        <f>[2]Janeiro!$G$24</f>
        <v>58</v>
      </c>
      <c r="V6" s="112">
        <f>[2]Janeiro!$G$25</f>
        <v>46</v>
      </c>
      <c r="W6" s="112">
        <f>[2]Janeiro!$G$26</f>
        <v>58</v>
      </c>
      <c r="X6" s="110">
        <f>[2]Janeiro!$G$27</f>
        <v>60</v>
      </c>
      <c r="Y6" s="110">
        <f>[2]Janeiro!$G$28</f>
        <v>38</v>
      </c>
      <c r="Z6" s="110">
        <f>[2]Janeiro!$G$29</f>
        <v>27</v>
      </c>
      <c r="AA6" s="110">
        <f>[2]Janeiro!$G$30</f>
        <v>31</v>
      </c>
      <c r="AB6" s="110">
        <f>[2]Janeiro!$G$31</f>
        <v>28</v>
      </c>
      <c r="AC6" s="110">
        <f>[2]Janeiro!$G$32</f>
        <v>17</v>
      </c>
      <c r="AD6" s="110">
        <f>[2]Janeiro!$G$33</f>
        <v>14</v>
      </c>
      <c r="AE6" s="110">
        <f>[2]Janeiro!$G$34</f>
        <v>24</v>
      </c>
      <c r="AF6" s="110">
        <f>[2]Janeiro!$G$35</f>
        <v>28</v>
      </c>
      <c r="AG6" s="117">
        <f t="shared" ref="AG6:AG47" si="3">MIN(B6:AF6)</f>
        <v>14</v>
      </c>
      <c r="AH6" s="116">
        <f t="shared" ref="AH6:AH47" si="4">AVERAGE(B6:AF6)</f>
        <v>37.12903225806452</v>
      </c>
    </row>
    <row r="7" spans="1:38" x14ac:dyDescent="0.2">
      <c r="A7" s="48" t="s">
        <v>85</v>
      </c>
      <c r="B7" s="112">
        <f>[3]Janeiro!$G$5</f>
        <v>43</v>
      </c>
      <c r="C7" s="112">
        <f>[3]Janeiro!$G$6</f>
        <v>60</v>
      </c>
      <c r="D7" s="112">
        <f>[3]Janeiro!$G$7</f>
        <v>45</v>
      </c>
      <c r="E7" s="112">
        <f>[3]Janeiro!$G$8</f>
        <v>46</v>
      </c>
      <c r="F7" s="112">
        <f>[3]Janeiro!$G$9</f>
        <v>44</v>
      </c>
      <c r="G7" s="112">
        <f>[3]Janeiro!$G$10</f>
        <v>28</v>
      </c>
      <c r="H7" s="112">
        <f>[3]Janeiro!$G$11</f>
        <v>34</v>
      </c>
      <c r="I7" s="112">
        <f>[3]Janeiro!$G$12</f>
        <v>36</v>
      </c>
      <c r="J7" s="112">
        <f>[3]Janeiro!$G$13</f>
        <v>35</v>
      </c>
      <c r="K7" s="112">
        <f>[3]Janeiro!$G$14</f>
        <v>38</v>
      </c>
      <c r="L7" s="112">
        <f>[3]Janeiro!$G$15</f>
        <v>48</v>
      </c>
      <c r="M7" s="112">
        <f>[3]Janeiro!$G$16</f>
        <v>51</v>
      </c>
      <c r="N7" s="112">
        <f>[3]Janeiro!$G$17</f>
        <v>55</v>
      </c>
      <c r="O7" s="112">
        <f>[3]Janeiro!$G$18</f>
        <v>57</v>
      </c>
      <c r="P7" s="112">
        <f>[3]Janeiro!$G$19</f>
        <v>67</v>
      </c>
      <c r="Q7" s="112">
        <f>[3]Janeiro!$G$20</f>
        <v>47</v>
      </c>
      <c r="R7" s="112">
        <f>[3]Janeiro!$G$21</f>
        <v>52</v>
      </c>
      <c r="S7" s="112">
        <f>[3]Janeiro!$G$22</f>
        <v>45</v>
      </c>
      <c r="T7" s="112">
        <f>[3]Janeiro!$G$23</f>
        <v>44</v>
      </c>
      <c r="U7" s="112">
        <f>[3]Janeiro!$G$24</f>
        <v>62</v>
      </c>
      <c r="V7" s="112">
        <f>[3]Janeiro!$G$25</f>
        <v>63</v>
      </c>
      <c r="W7" s="112">
        <f>[3]Janeiro!$G$26</f>
        <v>69</v>
      </c>
      <c r="X7" s="110">
        <f>[3]Janeiro!$G$27</f>
        <v>77</v>
      </c>
      <c r="Y7" s="110">
        <f>[3]Janeiro!$G$28</f>
        <v>54</v>
      </c>
      <c r="Z7" s="110">
        <f>[3]Janeiro!$G$29</f>
        <v>44</v>
      </c>
      <c r="AA7" s="110">
        <f>[3]Janeiro!$G$30</f>
        <v>41</v>
      </c>
      <c r="AB7" s="110">
        <f>[3]Janeiro!$G$31</f>
        <v>34</v>
      </c>
      <c r="AC7" s="110">
        <f>[3]Janeiro!$G$32</f>
        <v>29</v>
      </c>
      <c r="AD7" s="110">
        <f>[3]Janeiro!$G$33</f>
        <v>23</v>
      </c>
      <c r="AE7" s="110">
        <f>[3]Janeiro!$G$34</f>
        <v>26</v>
      </c>
      <c r="AF7" s="110">
        <f>[3]Janeiro!$G$35</f>
        <v>35</v>
      </c>
      <c r="AG7" s="117">
        <f t="shared" si="3"/>
        <v>23</v>
      </c>
      <c r="AH7" s="116">
        <f t="shared" si="4"/>
        <v>46.193548387096776</v>
      </c>
    </row>
    <row r="8" spans="1:38" x14ac:dyDescent="0.2">
      <c r="A8" s="48" t="s">
        <v>1</v>
      </c>
      <c r="B8" s="112">
        <f>[4]Janeiro!$G$5</f>
        <v>50</v>
      </c>
      <c r="C8" s="112">
        <f>[4]Janeiro!$G$6</f>
        <v>52</v>
      </c>
      <c r="D8" s="112">
        <f>[4]Janeiro!$G$7</f>
        <v>52</v>
      </c>
      <c r="E8" s="112">
        <f>[4]Janeiro!$G$8</f>
        <v>45</v>
      </c>
      <c r="F8" s="112">
        <f>[4]Janeiro!$G$9</f>
        <v>32</v>
      </c>
      <c r="G8" s="112">
        <f>[4]Janeiro!$G$10</f>
        <v>29</v>
      </c>
      <c r="H8" s="112">
        <f>[4]Janeiro!$G$11</f>
        <v>36</v>
      </c>
      <c r="I8" s="112">
        <f>[4]Janeiro!$G$12</f>
        <v>38</v>
      </c>
      <c r="J8" s="112">
        <f>[4]Janeiro!$G$13</f>
        <v>38</v>
      </c>
      <c r="K8" s="112">
        <f>[4]Janeiro!$G$14</f>
        <v>37</v>
      </c>
      <c r="L8" s="112">
        <f>[4]Janeiro!$G$15</f>
        <v>48</v>
      </c>
      <c r="M8" s="112">
        <f>[4]Janeiro!$G$16</f>
        <v>48</v>
      </c>
      <c r="N8" s="112">
        <f>[4]Janeiro!$G$17</f>
        <v>48</v>
      </c>
      <c r="O8" s="112">
        <f>[4]Janeiro!$G$18</f>
        <v>48</v>
      </c>
      <c r="P8" s="112">
        <f>[4]Janeiro!$G$19</f>
        <v>47</v>
      </c>
      <c r="Q8" s="112">
        <f>[4]Janeiro!$G$20</f>
        <v>42</v>
      </c>
      <c r="R8" s="112">
        <f>[4]Janeiro!$G$21</f>
        <v>43</v>
      </c>
      <c r="S8" s="112">
        <f>[4]Janeiro!$G$22</f>
        <v>34</v>
      </c>
      <c r="T8" s="112">
        <f>[4]Janeiro!$G$23</f>
        <v>30</v>
      </c>
      <c r="U8" s="112">
        <f>[4]Janeiro!$G$24</f>
        <v>37</v>
      </c>
      <c r="V8" s="112">
        <f>[4]Janeiro!$G$25</f>
        <v>55</v>
      </c>
      <c r="W8" s="112">
        <f>[4]Janeiro!$G$26</f>
        <v>73</v>
      </c>
      <c r="X8" s="110">
        <f>[4]Janeiro!$G$27</f>
        <v>60</v>
      </c>
      <c r="Y8" s="110">
        <f>[4]Janeiro!$G$28</f>
        <v>35</v>
      </c>
      <c r="Z8" s="110">
        <f>[4]Janeiro!$G$29</f>
        <v>28</v>
      </c>
      <c r="AA8" s="110">
        <f>[4]Janeiro!$G$30</f>
        <v>19</v>
      </c>
      <c r="AB8" s="110">
        <f>[4]Janeiro!$G$31</f>
        <v>24</v>
      </c>
      <c r="AC8" s="110">
        <f>[4]Janeiro!$G$32</f>
        <v>21</v>
      </c>
      <c r="AD8" s="110">
        <f>[4]Janeiro!$G$33</f>
        <v>26</v>
      </c>
      <c r="AE8" s="110">
        <f>[4]Janeiro!$G$34</f>
        <v>30</v>
      </c>
      <c r="AF8" s="110">
        <f>[4]Janeiro!$G$35</f>
        <v>39</v>
      </c>
      <c r="AG8" s="117">
        <f t="shared" si="3"/>
        <v>19</v>
      </c>
      <c r="AH8" s="116">
        <f t="shared" si="4"/>
        <v>40.12903225806452</v>
      </c>
    </row>
    <row r="9" spans="1:38" x14ac:dyDescent="0.2">
      <c r="A9" s="48" t="s">
        <v>146</v>
      </c>
      <c r="B9" s="112">
        <f>[5]Janeiro!$G$5</f>
        <v>47</v>
      </c>
      <c r="C9" s="112">
        <f>[5]Janeiro!$G$6</f>
        <v>61</v>
      </c>
      <c r="D9" s="112">
        <f>[5]Janeiro!$G$7</f>
        <v>51</v>
      </c>
      <c r="E9" s="112">
        <f>[5]Janeiro!$G$8</f>
        <v>45</v>
      </c>
      <c r="F9" s="112">
        <f>[5]Janeiro!$G$9</f>
        <v>39</v>
      </c>
      <c r="G9" s="112">
        <f>[5]Janeiro!$G$10</f>
        <v>25</v>
      </c>
      <c r="H9" s="112">
        <f>[5]Janeiro!$G$11</f>
        <v>34</v>
      </c>
      <c r="I9" s="112">
        <f>[5]Janeiro!$G$12</f>
        <v>46</v>
      </c>
      <c r="J9" s="112">
        <f>[5]Janeiro!$G$13</f>
        <v>40</v>
      </c>
      <c r="K9" s="112">
        <f>[5]Janeiro!$G$14</f>
        <v>44</v>
      </c>
      <c r="L9" s="112">
        <f>[5]Janeiro!$G$15</f>
        <v>64</v>
      </c>
      <c r="M9" s="112">
        <f>[5]Janeiro!$G$16</f>
        <v>54</v>
      </c>
      <c r="N9" s="112">
        <f>[5]Janeiro!$G$17</f>
        <v>53</v>
      </c>
      <c r="O9" s="112">
        <f>[5]Janeiro!$G$18</f>
        <v>45</v>
      </c>
      <c r="P9" s="112">
        <f>[5]Janeiro!$G$19</f>
        <v>46</v>
      </c>
      <c r="Q9" s="112">
        <f>[5]Janeiro!$G$20</f>
        <v>43</v>
      </c>
      <c r="R9" s="112">
        <f>[5]Janeiro!$G$21</f>
        <v>44</v>
      </c>
      <c r="S9" s="112">
        <f>[5]Janeiro!$G$22</f>
        <v>42</v>
      </c>
      <c r="T9" s="112">
        <f>[5]Janeiro!$G$23</f>
        <v>40</v>
      </c>
      <c r="U9" s="112">
        <f>[5]Janeiro!$G$24</f>
        <v>65</v>
      </c>
      <c r="V9" s="112">
        <f>[5]Janeiro!$G$25</f>
        <v>62</v>
      </c>
      <c r="W9" s="112">
        <f>[5]Janeiro!$G$26</f>
        <v>67</v>
      </c>
      <c r="X9" s="110">
        <f>[5]Janeiro!$G$27</f>
        <v>58</v>
      </c>
      <c r="Y9" s="110">
        <f>[5]Janeiro!$G$28</f>
        <v>46</v>
      </c>
      <c r="Z9" s="110">
        <f>[5]Janeiro!$G$29</f>
        <v>33</v>
      </c>
      <c r="AA9" s="110">
        <f>[5]Janeiro!$G$30</f>
        <v>35</v>
      </c>
      <c r="AB9" s="110">
        <f>[5]Janeiro!$G$31</f>
        <v>29</v>
      </c>
      <c r="AC9" s="110">
        <f>[5]Janeiro!$G$32</f>
        <v>25</v>
      </c>
      <c r="AD9" s="110">
        <f>[5]Janeiro!$G$33</f>
        <v>25</v>
      </c>
      <c r="AE9" s="110">
        <f>[5]Janeiro!$G$34</f>
        <v>34</v>
      </c>
      <c r="AF9" s="110">
        <f>[5]Janeiro!$G$35</f>
        <v>38</v>
      </c>
      <c r="AG9" s="117">
        <f t="shared" si="3"/>
        <v>25</v>
      </c>
      <c r="AH9" s="116">
        <f t="shared" si="4"/>
        <v>44.516129032258064</v>
      </c>
      <c r="AL9" t="s">
        <v>35</v>
      </c>
    </row>
    <row r="10" spans="1:38" x14ac:dyDescent="0.2">
      <c r="A10" s="48" t="s">
        <v>91</v>
      </c>
      <c r="B10" s="112">
        <f>[6]Janeiro!$G$5</f>
        <v>49</v>
      </c>
      <c r="C10" s="112">
        <f>[6]Janeiro!$G$6</f>
        <v>62</v>
      </c>
      <c r="D10" s="112">
        <f>[6]Janeiro!$G$7</f>
        <v>55</v>
      </c>
      <c r="E10" s="112">
        <f>[6]Janeiro!$G$8</f>
        <v>56</v>
      </c>
      <c r="F10" s="112">
        <f>[6]Janeiro!$G$9</f>
        <v>47</v>
      </c>
      <c r="G10" s="112">
        <f>[6]Janeiro!$G$10</f>
        <v>42</v>
      </c>
      <c r="H10" s="112">
        <f>[6]Janeiro!$G$11</f>
        <v>44</v>
      </c>
      <c r="I10" s="112">
        <f>[6]Janeiro!$G$12</f>
        <v>46</v>
      </c>
      <c r="J10" s="112">
        <f>[6]Janeiro!$G$13</f>
        <v>46</v>
      </c>
      <c r="K10" s="112">
        <f>[6]Janeiro!$G$14</f>
        <v>50</v>
      </c>
      <c r="L10" s="112">
        <f>[6]Janeiro!$G$15</f>
        <v>62</v>
      </c>
      <c r="M10" s="112">
        <f>[6]Janeiro!$G$16</f>
        <v>73</v>
      </c>
      <c r="N10" s="112">
        <f>[6]Janeiro!$G$17</f>
        <v>55</v>
      </c>
      <c r="O10" s="112">
        <f>[6]Janeiro!$G$18</f>
        <v>53</v>
      </c>
      <c r="P10" s="112">
        <f>[6]Janeiro!$G$19</f>
        <v>71</v>
      </c>
      <c r="Q10" s="112">
        <f>[6]Janeiro!$G$20</f>
        <v>56</v>
      </c>
      <c r="R10" s="112">
        <f>[6]Janeiro!$G$21</f>
        <v>58</v>
      </c>
      <c r="S10" s="112">
        <f>[6]Janeiro!$G$22</f>
        <v>48</v>
      </c>
      <c r="T10" s="112">
        <f>[6]Janeiro!$G$23</f>
        <v>48</v>
      </c>
      <c r="U10" s="112">
        <f>[6]Janeiro!$G$24</f>
        <v>58</v>
      </c>
      <c r="V10" s="112">
        <f>[6]Janeiro!$G$25</f>
        <v>68</v>
      </c>
      <c r="W10" s="112">
        <f>[6]Janeiro!$G$26</f>
        <v>71</v>
      </c>
      <c r="X10" s="110">
        <f>[6]Janeiro!$G$27</f>
        <v>62</v>
      </c>
      <c r="Y10" s="110">
        <f>[6]Janeiro!$G$28</f>
        <v>52</v>
      </c>
      <c r="Z10" s="110">
        <f>[6]Janeiro!$G$29</f>
        <v>43</v>
      </c>
      <c r="AA10" s="110">
        <f>[6]Janeiro!$G$30</f>
        <v>38</v>
      </c>
      <c r="AB10" s="110">
        <f>[6]Janeiro!$G$31</f>
        <v>35</v>
      </c>
      <c r="AC10" s="110">
        <f>[6]Janeiro!$G$32</f>
        <v>30</v>
      </c>
      <c r="AD10" s="110">
        <f>[6]Janeiro!$G$33</f>
        <v>32</v>
      </c>
      <c r="AE10" s="110">
        <f>[6]Janeiro!$G$34</f>
        <v>51</v>
      </c>
      <c r="AF10" s="110">
        <f>[6]Janeiro!$G$35</f>
        <v>46</v>
      </c>
      <c r="AG10" s="117">
        <f t="shared" si="3"/>
        <v>30</v>
      </c>
      <c r="AH10" s="116">
        <f t="shared" si="4"/>
        <v>51.838709677419352</v>
      </c>
    </row>
    <row r="11" spans="1:38" x14ac:dyDescent="0.2">
      <c r="A11" s="48" t="s">
        <v>49</v>
      </c>
      <c r="B11" s="112">
        <f>[7]Janeiro!$G$5</f>
        <v>41</v>
      </c>
      <c r="C11" s="112">
        <f>[7]Janeiro!$G$6</f>
        <v>39</v>
      </c>
      <c r="D11" s="112">
        <f>[7]Janeiro!$G$7</f>
        <v>32</v>
      </c>
      <c r="E11" s="112">
        <f>[7]Janeiro!$G$8</f>
        <v>37</v>
      </c>
      <c r="F11" s="112">
        <f>[7]Janeiro!$G$9</f>
        <v>40</v>
      </c>
      <c r="G11" s="112">
        <f>[7]Janeiro!$G$10</f>
        <v>34</v>
      </c>
      <c r="H11" s="112">
        <f>[7]Janeiro!$G$11</f>
        <v>30</v>
      </c>
      <c r="I11" s="112">
        <f>[7]Janeiro!$G$12</f>
        <v>29</v>
      </c>
      <c r="J11" s="112">
        <f>[7]Janeiro!$G$13</f>
        <v>37</v>
      </c>
      <c r="K11" s="112">
        <f>[7]Janeiro!$G$14</f>
        <v>32</v>
      </c>
      <c r="L11" s="112">
        <f>[7]Janeiro!$G$15</f>
        <v>44</v>
      </c>
      <c r="M11" s="112">
        <f>[7]Janeiro!$G$16</f>
        <v>47</v>
      </c>
      <c r="N11" s="112">
        <f>[7]Janeiro!$G$17</f>
        <v>56</v>
      </c>
      <c r="O11" s="112">
        <f>[7]Janeiro!$G$18</f>
        <v>48</v>
      </c>
      <c r="P11" s="112">
        <f>[7]Janeiro!$G$19</f>
        <v>48</v>
      </c>
      <c r="Q11" s="110">
        <f>[7]Janeiro!$G$20</f>
        <v>39</v>
      </c>
      <c r="R11" s="110">
        <f>[7]Janeiro!$G$21</f>
        <v>41</v>
      </c>
      <c r="S11" s="110">
        <f>[7]Janeiro!$G$22</f>
        <v>36</v>
      </c>
      <c r="T11" s="110">
        <f>[7]Janeiro!$G$23</f>
        <v>39</v>
      </c>
      <c r="U11" s="110">
        <f>[7]Janeiro!$G$24</f>
        <v>70</v>
      </c>
      <c r="V11" s="110">
        <f>[7]Janeiro!$G$25</f>
        <v>48</v>
      </c>
      <c r="W11" s="110">
        <f>[7]Janeiro!$G$26</f>
        <v>67</v>
      </c>
      <c r="X11" s="110">
        <f>[7]Janeiro!$G$27</f>
        <v>75</v>
      </c>
      <c r="Y11" s="110">
        <f>[7]Janeiro!$G$28</f>
        <v>48</v>
      </c>
      <c r="Z11" s="110">
        <f>[7]Janeiro!$G$29</f>
        <v>40</v>
      </c>
      <c r="AA11" s="110">
        <f>[7]Janeiro!$G$30</f>
        <v>40</v>
      </c>
      <c r="AB11" s="110">
        <f>[7]Janeiro!$G$31</f>
        <v>36</v>
      </c>
      <c r="AC11" s="110">
        <f>[7]Janeiro!$G$32</f>
        <v>33</v>
      </c>
      <c r="AD11" s="110">
        <f>[7]Janeiro!$G$33</f>
        <v>22</v>
      </c>
      <c r="AE11" s="110">
        <f>[7]Janeiro!$G$34</f>
        <v>23</v>
      </c>
      <c r="AF11" s="110">
        <f>[7]Janeiro!$G$35</f>
        <v>31</v>
      </c>
      <c r="AG11" s="117">
        <f t="shared" si="3"/>
        <v>22</v>
      </c>
      <c r="AH11" s="116">
        <f t="shared" si="4"/>
        <v>41.354838709677416</v>
      </c>
    </row>
    <row r="12" spans="1:38" x14ac:dyDescent="0.2">
      <c r="A12" s="48" t="s">
        <v>94</v>
      </c>
      <c r="B12" s="112">
        <f>[8]Janeiro!$G$5</f>
        <v>62</v>
      </c>
      <c r="C12" s="112">
        <f>[8]Janeiro!$G$6</f>
        <v>58</v>
      </c>
      <c r="D12" s="112">
        <f>[8]Janeiro!$G$7</f>
        <v>47</v>
      </c>
      <c r="E12" s="112">
        <f>[8]Janeiro!$G$8</f>
        <v>45</v>
      </c>
      <c r="F12" s="112">
        <f>[8]Janeiro!$G$9</f>
        <v>29</v>
      </c>
      <c r="G12" s="112">
        <f>[8]Janeiro!$G$10</f>
        <v>32</v>
      </c>
      <c r="H12" s="112">
        <f>[8]Janeiro!$G$11</f>
        <v>35</v>
      </c>
      <c r="I12" s="112">
        <f>[8]Janeiro!$G$12</f>
        <v>37</v>
      </c>
      <c r="J12" s="112">
        <f>[8]Janeiro!$G$13</f>
        <v>44</v>
      </c>
      <c r="K12" s="112">
        <f>[8]Janeiro!$G$14</f>
        <v>44</v>
      </c>
      <c r="L12" s="112">
        <f>[8]Janeiro!$G$15</f>
        <v>48</v>
      </c>
      <c r="M12" s="112">
        <f>[8]Janeiro!$G$16</f>
        <v>49</v>
      </c>
      <c r="N12" s="112">
        <f>[8]Janeiro!$G$17</f>
        <v>47</v>
      </c>
      <c r="O12" s="112">
        <f>[8]Janeiro!$G$18</f>
        <v>45</v>
      </c>
      <c r="P12" s="112">
        <f>[8]Janeiro!$G$19</f>
        <v>46</v>
      </c>
      <c r="Q12" s="110">
        <f>[8]Janeiro!$G$20</f>
        <v>42</v>
      </c>
      <c r="R12" s="110">
        <f>[8]Janeiro!$G$21</f>
        <v>43</v>
      </c>
      <c r="S12" s="110">
        <f>[8]Janeiro!$G$22</f>
        <v>37</v>
      </c>
      <c r="T12" s="110">
        <f>[8]Janeiro!$G$23</f>
        <v>33</v>
      </c>
      <c r="U12" s="110">
        <f>[8]Janeiro!$G$24</f>
        <v>48</v>
      </c>
      <c r="V12" s="110">
        <f>[8]Janeiro!$G$25</f>
        <v>46</v>
      </c>
      <c r="W12" s="110">
        <f>[8]Janeiro!$G$26</f>
        <v>78</v>
      </c>
      <c r="X12" s="110">
        <f>[8]Janeiro!$G$27</f>
        <v>51</v>
      </c>
      <c r="Y12" s="110">
        <f>[8]Janeiro!$G$28</f>
        <v>38</v>
      </c>
      <c r="Z12" s="110">
        <f>[8]Janeiro!$G$29</f>
        <v>23</v>
      </c>
      <c r="AA12" s="110">
        <f>[8]Janeiro!$G$30</f>
        <v>29</v>
      </c>
      <c r="AB12" s="110">
        <f>[8]Janeiro!$G$31</f>
        <v>31</v>
      </c>
      <c r="AC12" s="110">
        <f>[8]Janeiro!$G$32</f>
        <v>20</v>
      </c>
      <c r="AD12" s="110">
        <f>[8]Janeiro!$G$33</f>
        <v>21</v>
      </c>
      <c r="AE12" s="110">
        <f>[8]Janeiro!$G$34</f>
        <v>29</v>
      </c>
      <c r="AF12" s="110">
        <f>[8]Janeiro!$G$35</f>
        <v>44</v>
      </c>
      <c r="AG12" s="117">
        <f t="shared" si="3"/>
        <v>20</v>
      </c>
      <c r="AH12" s="116">
        <f t="shared" si="4"/>
        <v>41.322580645161288</v>
      </c>
    </row>
    <row r="13" spans="1:38" x14ac:dyDescent="0.2">
      <c r="A13" s="48" t="s">
        <v>101</v>
      </c>
      <c r="B13" s="112">
        <f>[9]Janeiro!$G$5</f>
        <v>45</v>
      </c>
      <c r="C13" s="112">
        <f>[9]Janeiro!$G$6</f>
        <v>58</v>
      </c>
      <c r="D13" s="112">
        <f>[9]Janeiro!$G$7</f>
        <v>50</v>
      </c>
      <c r="E13" s="112">
        <f>[9]Janeiro!$G$8</f>
        <v>45</v>
      </c>
      <c r="F13" s="112">
        <f>[9]Janeiro!$G$9</f>
        <v>32</v>
      </c>
      <c r="G13" s="112">
        <f>[9]Janeiro!$G$10</f>
        <v>26</v>
      </c>
      <c r="H13" s="112">
        <f>[9]Janeiro!$G$11</f>
        <v>31</v>
      </c>
      <c r="I13" s="112">
        <f>[9]Janeiro!$G$12</f>
        <v>35</v>
      </c>
      <c r="J13" s="112">
        <f>[9]Janeiro!$G$13</f>
        <v>38</v>
      </c>
      <c r="K13" s="112">
        <f>[9]Janeiro!$G$14</f>
        <v>44</v>
      </c>
      <c r="L13" s="112">
        <f>[9]Janeiro!$G$15</f>
        <v>44</v>
      </c>
      <c r="M13" s="112">
        <f>[9]Janeiro!$G$16</f>
        <v>56</v>
      </c>
      <c r="N13" s="112">
        <f>[9]Janeiro!$G$17</f>
        <v>52</v>
      </c>
      <c r="O13" s="112">
        <f>[9]Janeiro!$G$18</f>
        <v>44</v>
      </c>
      <c r="P13" s="112">
        <f>[9]Janeiro!$G$19</f>
        <v>61</v>
      </c>
      <c r="Q13" s="110">
        <f>[9]Janeiro!$G$20</f>
        <v>52</v>
      </c>
      <c r="R13" s="110">
        <f>[9]Janeiro!$G$21</f>
        <v>50</v>
      </c>
      <c r="S13" s="110">
        <f>[9]Janeiro!$G$22</f>
        <v>40</v>
      </c>
      <c r="T13" s="110">
        <f>[9]Janeiro!$G$23</f>
        <v>46</v>
      </c>
      <c r="U13" s="110">
        <f>[9]Janeiro!$G$24</f>
        <v>69</v>
      </c>
      <c r="V13" s="110">
        <f>[9]Janeiro!$G$25</f>
        <v>53</v>
      </c>
      <c r="W13" s="110">
        <f>[9]Janeiro!$G$26</f>
        <v>74</v>
      </c>
      <c r="X13" s="110">
        <f>[9]Janeiro!$G$27</f>
        <v>72</v>
      </c>
      <c r="Y13" s="110">
        <f>[9]Janeiro!$G$28</f>
        <v>50</v>
      </c>
      <c r="Z13" s="110">
        <f>[9]Janeiro!$G$29</f>
        <v>34</v>
      </c>
      <c r="AA13" s="110">
        <f>[9]Janeiro!$G$30</f>
        <v>41</v>
      </c>
      <c r="AB13" s="110">
        <f>[9]Janeiro!$G$31</f>
        <v>33</v>
      </c>
      <c r="AC13" s="110">
        <f>[9]Janeiro!$G$32</f>
        <v>25</v>
      </c>
      <c r="AD13" s="110">
        <f>[9]Janeiro!$G$33</f>
        <v>18</v>
      </c>
      <c r="AE13" s="110">
        <f>[9]Janeiro!$G$34</f>
        <v>23</v>
      </c>
      <c r="AF13" s="110">
        <f>[9]Janeiro!$G$35</f>
        <v>32</v>
      </c>
      <c r="AG13" s="117">
        <f t="shared" si="3"/>
        <v>18</v>
      </c>
      <c r="AH13" s="116">
        <f t="shared" si="4"/>
        <v>44.29032258064516</v>
      </c>
    </row>
    <row r="14" spans="1:38" x14ac:dyDescent="0.2">
      <c r="A14" s="48" t="s">
        <v>147</v>
      </c>
      <c r="B14" s="112">
        <f>[10]Janeiro!$G$5</f>
        <v>50</v>
      </c>
      <c r="C14" s="112">
        <f>[10]Janeiro!$G$6</f>
        <v>62</v>
      </c>
      <c r="D14" s="112">
        <f>[10]Janeiro!$G$7</f>
        <v>48</v>
      </c>
      <c r="E14" s="112">
        <f>[10]Janeiro!$G$8</f>
        <v>53</v>
      </c>
      <c r="F14" s="112">
        <f>[10]Janeiro!$G$9</f>
        <v>49</v>
      </c>
      <c r="G14" s="112">
        <f>[10]Janeiro!$G$10</f>
        <v>36</v>
      </c>
      <c r="H14" s="112">
        <f>[10]Janeiro!$G$11</f>
        <v>43</v>
      </c>
      <c r="I14" s="112">
        <f>[10]Janeiro!$G$12</f>
        <v>39</v>
      </c>
      <c r="J14" s="112">
        <f>[10]Janeiro!$G$13</f>
        <v>45</v>
      </c>
      <c r="K14" s="112">
        <f>[10]Janeiro!$G$14</f>
        <v>53</v>
      </c>
      <c r="L14" s="112">
        <f>[10]Janeiro!$G$15</f>
        <v>58</v>
      </c>
      <c r="M14" s="112">
        <f>[10]Janeiro!$G$16</f>
        <v>64</v>
      </c>
      <c r="N14" s="112">
        <f>[10]Janeiro!$G$17</f>
        <v>54</v>
      </c>
      <c r="O14" s="112">
        <f>[10]Janeiro!$G$18</f>
        <v>49</v>
      </c>
      <c r="P14" s="112">
        <f>[10]Janeiro!$G$19</f>
        <v>63</v>
      </c>
      <c r="Q14" s="110">
        <f>[10]Janeiro!$G$20</f>
        <v>49</v>
      </c>
      <c r="R14" s="110">
        <f>[10]Janeiro!$G$21</f>
        <v>49</v>
      </c>
      <c r="S14" s="110">
        <f>[10]Janeiro!$G$22</f>
        <v>45</v>
      </c>
      <c r="T14" s="110">
        <f>[10]Janeiro!$G$23</f>
        <v>48</v>
      </c>
      <c r="U14" s="110">
        <f>[10]Janeiro!$G$24</f>
        <v>56</v>
      </c>
      <c r="V14" s="110">
        <f>[10]Janeiro!$G$25</f>
        <v>64</v>
      </c>
      <c r="W14" s="110">
        <f>[10]Janeiro!$G$26</f>
        <v>86</v>
      </c>
      <c r="X14" s="110">
        <f>[10]Janeiro!$G$27</f>
        <v>59</v>
      </c>
      <c r="Y14" s="110">
        <f>[10]Janeiro!$G$28</f>
        <v>49</v>
      </c>
      <c r="Z14" s="110">
        <f>[10]Janeiro!$G$29</f>
        <v>36</v>
      </c>
      <c r="AA14" s="110">
        <f>[10]Janeiro!$G$30</f>
        <v>34</v>
      </c>
      <c r="AB14" s="110" t="s">
        <v>197</v>
      </c>
      <c r="AC14" s="110" t="s">
        <v>197</v>
      </c>
      <c r="AD14" s="110" t="s">
        <v>197</v>
      </c>
      <c r="AE14" s="110" t="s">
        <v>197</v>
      </c>
      <c r="AF14" s="110" t="s">
        <v>197</v>
      </c>
      <c r="AG14" s="117">
        <f t="shared" si="3"/>
        <v>34</v>
      </c>
      <c r="AH14" s="116">
        <f t="shared" si="4"/>
        <v>51.57692307692308</v>
      </c>
      <c r="AJ14" s="128"/>
    </row>
    <row r="15" spans="1:38" x14ac:dyDescent="0.2">
      <c r="A15" s="48" t="s">
        <v>2</v>
      </c>
      <c r="B15" s="112">
        <f>[11]Janeiro!$G$5</f>
        <v>52</v>
      </c>
      <c r="C15" s="112">
        <f>[11]Janeiro!$G$6</f>
        <v>60</v>
      </c>
      <c r="D15" s="112">
        <f>[11]Janeiro!$G$7</f>
        <v>56</v>
      </c>
      <c r="E15" s="112">
        <f>[11]Janeiro!$G$8</f>
        <v>50</v>
      </c>
      <c r="F15" s="112">
        <f>[11]Janeiro!$G$9</f>
        <v>40</v>
      </c>
      <c r="G15" s="112">
        <f>[11]Janeiro!$G$10</f>
        <v>38</v>
      </c>
      <c r="H15" s="112">
        <f>[11]Janeiro!$G$11</f>
        <v>38</v>
      </c>
      <c r="I15" s="112">
        <f>[11]Janeiro!$G$12</f>
        <v>39</v>
      </c>
      <c r="J15" s="112">
        <f>[11]Janeiro!$G$13</f>
        <v>36</v>
      </c>
      <c r="K15" s="112">
        <f>[11]Janeiro!$G$14</f>
        <v>42</v>
      </c>
      <c r="L15" s="112">
        <f>[11]Janeiro!$G$15</f>
        <v>52</v>
      </c>
      <c r="M15" s="112">
        <f>[11]Janeiro!$G$16</f>
        <v>62</v>
      </c>
      <c r="N15" s="112">
        <f>[11]Janeiro!$G$17</f>
        <v>54</v>
      </c>
      <c r="O15" s="112">
        <f>[11]Janeiro!$G$18</f>
        <v>51</v>
      </c>
      <c r="P15" s="112">
        <f>[11]Janeiro!$G$19</f>
        <v>62</v>
      </c>
      <c r="Q15" s="110">
        <f>[11]Janeiro!$G$20</f>
        <v>41</v>
      </c>
      <c r="R15" s="110">
        <f>[11]Janeiro!$G$21</f>
        <v>47</v>
      </c>
      <c r="S15" s="110">
        <f>[11]Janeiro!$G$22</f>
        <v>39</v>
      </c>
      <c r="T15" s="110">
        <f>[11]Janeiro!$G$23</f>
        <v>32</v>
      </c>
      <c r="U15" s="110">
        <f>[11]Janeiro!$G$24</f>
        <v>42</v>
      </c>
      <c r="V15" s="110">
        <f>[11]Janeiro!$G$25</f>
        <v>52</v>
      </c>
      <c r="W15" s="110">
        <f>[11]Janeiro!$G$26</f>
        <v>63</v>
      </c>
      <c r="X15" s="110">
        <f>[11]Janeiro!$G$27</f>
        <v>62</v>
      </c>
      <c r="Y15" s="110">
        <f>[11]Janeiro!$G$28</f>
        <v>49</v>
      </c>
      <c r="Z15" s="110">
        <f>[11]Janeiro!$G$29</f>
        <v>33</v>
      </c>
      <c r="AA15" s="110">
        <f>[11]Janeiro!$G$30</f>
        <v>31</v>
      </c>
      <c r="AB15" s="110">
        <f>[11]Janeiro!$G$31</f>
        <v>25</v>
      </c>
      <c r="AC15" s="110">
        <f>[11]Janeiro!$G$32</f>
        <v>21</v>
      </c>
      <c r="AD15" s="110">
        <f>[11]Janeiro!$G$33</f>
        <v>26</v>
      </c>
      <c r="AE15" s="110">
        <f>[11]Janeiro!$G$34</f>
        <v>32</v>
      </c>
      <c r="AF15" s="110">
        <f>[11]Janeiro!$G$35</f>
        <v>41</v>
      </c>
      <c r="AG15" s="117">
        <f t="shared" si="3"/>
        <v>21</v>
      </c>
      <c r="AH15" s="116">
        <f t="shared" si="4"/>
        <v>44.12903225806452</v>
      </c>
      <c r="AJ15" s="12" t="s">
        <v>35</v>
      </c>
    </row>
    <row r="16" spans="1:38" x14ac:dyDescent="0.2">
      <c r="A16" s="48" t="s">
        <v>3</v>
      </c>
      <c r="B16" s="112">
        <f>[12]Janeiro!$G$5</f>
        <v>55</v>
      </c>
      <c r="C16" s="112">
        <f>[12]Janeiro!$G$6</f>
        <v>47</v>
      </c>
      <c r="D16" s="112">
        <f>[12]Janeiro!$G$7</f>
        <v>46</v>
      </c>
      <c r="E16" s="112">
        <f>[12]Janeiro!$G$8</f>
        <v>49</v>
      </c>
      <c r="F16" s="112">
        <f>[12]Janeiro!$G$9</f>
        <v>45</v>
      </c>
      <c r="G16" s="112">
        <f>[12]Janeiro!$G$10</f>
        <v>35</v>
      </c>
      <c r="H16" s="112">
        <f>[12]Janeiro!$G$11</f>
        <v>34</v>
      </c>
      <c r="I16" s="112">
        <f>[12]Janeiro!$G$12</f>
        <v>39</v>
      </c>
      <c r="J16" s="112">
        <f>[12]Janeiro!$G$13</f>
        <v>37</v>
      </c>
      <c r="K16" s="112">
        <f>[12]Janeiro!$G$14</f>
        <v>50</v>
      </c>
      <c r="L16" s="112">
        <f>[12]Janeiro!$G$15</f>
        <v>49</v>
      </c>
      <c r="M16" s="112">
        <f>[12]Janeiro!$G$16</f>
        <v>50</v>
      </c>
      <c r="N16" s="112">
        <f>[12]Janeiro!$G$17</f>
        <v>51</v>
      </c>
      <c r="O16" s="112">
        <f>[12]Janeiro!$G$18</f>
        <v>46</v>
      </c>
      <c r="P16" s="112">
        <f>[12]Janeiro!$G$19</f>
        <v>47</v>
      </c>
      <c r="Q16" s="110">
        <f>[12]Janeiro!$G$20</f>
        <v>42</v>
      </c>
      <c r="R16" s="110">
        <f>[12]Janeiro!$G$21</f>
        <v>34</v>
      </c>
      <c r="S16" s="110">
        <f>[12]Janeiro!$G$22</f>
        <v>35</v>
      </c>
      <c r="T16" s="110">
        <f>[12]Janeiro!$G$23</f>
        <v>41</v>
      </c>
      <c r="U16" s="110">
        <f>[12]Janeiro!$G$24</f>
        <v>43</v>
      </c>
      <c r="V16" s="110">
        <f>[12]Janeiro!$G$25</f>
        <v>41</v>
      </c>
      <c r="W16" s="110">
        <f>[12]Janeiro!$G$26</f>
        <v>49</v>
      </c>
      <c r="X16" s="110">
        <f>[12]Janeiro!$G$27</f>
        <v>46</v>
      </c>
      <c r="Y16" s="110">
        <f>[12]Janeiro!$G$28</f>
        <v>50</v>
      </c>
      <c r="Z16" s="110">
        <f>[12]Janeiro!$G$29</f>
        <v>38</v>
      </c>
      <c r="AA16" s="110">
        <f>[12]Janeiro!$G$30</f>
        <v>31</v>
      </c>
      <c r="AB16" s="110">
        <f>[12]Janeiro!$G$31</f>
        <v>37</v>
      </c>
      <c r="AC16" s="110">
        <f>[12]Janeiro!$G$32</f>
        <v>22</v>
      </c>
      <c r="AD16" s="110">
        <f>[12]Janeiro!$G$33</f>
        <v>24</v>
      </c>
      <c r="AE16" s="110">
        <f>[12]Janeiro!$G$34</f>
        <v>31</v>
      </c>
      <c r="AF16" s="110">
        <f>[12]Janeiro!$G$35</f>
        <v>26</v>
      </c>
      <c r="AG16" s="117">
        <f>MIN(B16:AF16)</f>
        <v>22</v>
      </c>
      <c r="AH16" s="116">
        <f>AVERAGE(B16:AF16)</f>
        <v>40.967741935483872</v>
      </c>
      <c r="AJ16" s="12"/>
    </row>
    <row r="17" spans="1:39" x14ac:dyDescent="0.2">
      <c r="A17" s="48" t="s">
        <v>4</v>
      </c>
      <c r="B17" s="112">
        <f>[13]Janeiro!$G$5</f>
        <v>61</v>
      </c>
      <c r="C17" s="112">
        <f>[13]Janeiro!$G$6</f>
        <v>52</v>
      </c>
      <c r="D17" s="112">
        <f>[13]Janeiro!$G$7</f>
        <v>48</v>
      </c>
      <c r="E17" s="112">
        <f>[13]Janeiro!$G$8</f>
        <v>51</v>
      </c>
      <c r="F17" s="112">
        <f>[13]Janeiro!$G$9</f>
        <v>43</v>
      </c>
      <c r="G17" s="112">
        <f>[13]Janeiro!$G$10</f>
        <v>49</v>
      </c>
      <c r="H17" s="112">
        <f>[13]Janeiro!$G$11</f>
        <v>39</v>
      </c>
      <c r="I17" s="112">
        <f>[13]Janeiro!$G$12</f>
        <v>48</v>
      </c>
      <c r="J17" s="112">
        <f>[13]Janeiro!$G$13</f>
        <v>44</v>
      </c>
      <c r="K17" s="112">
        <f>[13]Janeiro!$G$14</f>
        <v>53</v>
      </c>
      <c r="L17" s="112">
        <f>[13]Janeiro!$G$15</f>
        <v>61</v>
      </c>
      <c r="M17" s="112">
        <f>[13]Janeiro!$G$16</f>
        <v>53</v>
      </c>
      <c r="N17" s="112">
        <f>[13]Janeiro!$G$17</f>
        <v>64</v>
      </c>
      <c r="O17" s="112">
        <f>[13]Janeiro!$G$18</f>
        <v>51</v>
      </c>
      <c r="P17" s="112">
        <f>[13]Janeiro!$G$19</f>
        <v>51</v>
      </c>
      <c r="Q17" s="110">
        <f>[13]Janeiro!$G$20</f>
        <v>48</v>
      </c>
      <c r="R17" s="110">
        <f>[13]Janeiro!$G$21</f>
        <v>43</v>
      </c>
      <c r="S17" s="110">
        <f>[13]Janeiro!$G$22</f>
        <v>43</v>
      </c>
      <c r="T17" s="110">
        <f>[13]Janeiro!$G$23</f>
        <v>41</v>
      </c>
      <c r="U17" s="110">
        <f>[13]Janeiro!$G$24</f>
        <v>41</v>
      </c>
      <c r="V17" s="110">
        <f>[13]Janeiro!$G$25</f>
        <v>50</v>
      </c>
      <c r="W17" s="110">
        <f>[13]Janeiro!$G$26</f>
        <v>52</v>
      </c>
      <c r="X17" s="110">
        <f>[13]Janeiro!$G$27</f>
        <v>58</v>
      </c>
      <c r="Y17" s="110">
        <f>[13]Janeiro!$G$28</f>
        <v>62</v>
      </c>
      <c r="Z17" s="110">
        <f>[13]Janeiro!$G$29</f>
        <v>34</v>
      </c>
      <c r="AA17" s="110">
        <f>[13]Janeiro!$G$30</f>
        <v>35</v>
      </c>
      <c r="AB17" s="110">
        <f>[13]Janeiro!$G$31</f>
        <v>38</v>
      </c>
      <c r="AC17" s="110">
        <f>[13]Janeiro!$G$32</f>
        <v>17</v>
      </c>
      <c r="AD17" s="110">
        <f>[13]Janeiro!$G$33</f>
        <v>28</v>
      </c>
      <c r="AE17" s="110">
        <f>[13]Janeiro!$G$34</f>
        <v>33</v>
      </c>
      <c r="AF17" s="110">
        <f>[13]Janeiro!$G$35</f>
        <v>36</v>
      </c>
      <c r="AG17" s="117">
        <f t="shared" si="3"/>
        <v>17</v>
      </c>
      <c r="AH17" s="116">
        <f t="shared" si="4"/>
        <v>46.032258064516128</v>
      </c>
      <c r="AL17" t="s">
        <v>35</v>
      </c>
    </row>
    <row r="18" spans="1:39" x14ac:dyDescent="0.2">
      <c r="A18" s="48" t="s">
        <v>5</v>
      </c>
      <c r="B18" s="112">
        <f>[14]Janeiro!$G$5</f>
        <v>61</v>
      </c>
      <c r="C18" s="112">
        <f>[14]Janeiro!$G$6</f>
        <v>62</v>
      </c>
      <c r="D18" s="112">
        <f>[14]Janeiro!$G$7</f>
        <v>51</v>
      </c>
      <c r="E18" s="112">
        <f>[14]Janeiro!$G$8</f>
        <v>52</v>
      </c>
      <c r="F18" s="112">
        <f>[14]Janeiro!$G$9</f>
        <v>43</v>
      </c>
      <c r="G18" s="112">
        <f>[14]Janeiro!$G$10</f>
        <v>41</v>
      </c>
      <c r="H18" s="112">
        <f>[14]Janeiro!$G$11</f>
        <v>44</v>
      </c>
      <c r="I18" s="112">
        <f>[14]Janeiro!$G$12</f>
        <v>43</v>
      </c>
      <c r="J18" s="112">
        <f>[14]Janeiro!$G$13</f>
        <v>41</v>
      </c>
      <c r="K18" s="112">
        <f>[14]Janeiro!$G$14</f>
        <v>44</v>
      </c>
      <c r="L18" s="112">
        <f>[14]Janeiro!$G$15</f>
        <v>44</v>
      </c>
      <c r="M18" s="112">
        <f>[14]Janeiro!$G$16</f>
        <v>56</v>
      </c>
      <c r="N18" s="112">
        <f>[14]Janeiro!$G$17</f>
        <v>59</v>
      </c>
      <c r="O18" s="112">
        <f>[14]Janeiro!$G$18</f>
        <v>45</v>
      </c>
      <c r="P18" s="112">
        <f>[14]Janeiro!$G$19</f>
        <v>43</v>
      </c>
      <c r="Q18" s="110">
        <f>[14]Janeiro!$G$20</f>
        <v>44</v>
      </c>
      <c r="R18" s="110">
        <f>[14]Janeiro!$G$21</f>
        <v>45</v>
      </c>
      <c r="S18" s="110">
        <f>[14]Janeiro!$G$22</f>
        <v>36</v>
      </c>
      <c r="T18" s="110">
        <f>[14]Janeiro!$G$23</f>
        <v>34</v>
      </c>
      <c r="U18" s="110">
        <f>[14]Janeiro!$G$24</f>
        <v>35</v>
      </c>
      <c r="V18" s="110">
        <f>[14]Janeiro!$G$25</f>
        <v>38</v>
      </c>
      <c r="W18" s="110">
        <f>[14]Janeiro!$G$26</f>
        <v>55</v>
      </c>
      <c r="X18" s="110">
        <f>[14]Janeiro!$G$27</f>
        <v>54</v>
      </c>
      <c r="Y18" s="110">
        <f>[14]Janeiro!$G$28</f>
        <v>31</v>
      </c>
      <c r="Z18" s="110">
        <f>[14]Janeiro!$G$29</f>
        <v>28</v>
      </c>
      <c r="AA18" s="110">
        <f>[14]Janeiro!$G$30</f>
        <v>25</v>
      </c>
      <c r="AB18" s="110">
        <f>[14]Janeiro!$G$31</f>
        <v>25</v>
      </c>
      <c r="AC18" s="110">
        <f>[14]Janeiro!$G$32</f>
        <v>22</v>
      </c>
      <c r="AD18" s="110">
        <f>[14]Janeiro!$G$33</f>
        <v>35</v>
      </c>
      <c r="AE18" s="110">
        <f>[14]Janeiro!$G$34</f>
        <v>41</v>
      </c>
      <c r="AF18" s="110">
        <f>[14]Janeiro!$G$35</f>
        <v>38</v>
      </c>
      <c r="AG18" s="117">
        <f t="shared" si="3"/>
        <v>22</v>
      </c>
      <c r="AH18" s="116">
        <f t="shared" si="4"/>
        <v>42.41935483870968</v>
      </c>
      <c r="AI18" s="12" t="s">
        <v>35</v>
      </c>
    </row>
    <row r="19" spans="1:39" x14ac:dyDescent="0.2">
      <c r="A19" s="48" t="s">
        <v>33</v>
      </c>
      <c r="B19" s="112">
        <f>[15]Janeiro!$G$5</f>
        <v>53</v>
      </c>
      <c r="C19" s="112">
        <f>[15]Janeiro!$G$6</f>
        <v>55</v>
      </c>
      <c r="D19" s="112">
        <f>[15]Janeiro!$G$7</f>
        <v>53</v>
      </c>
      <c r="E19" s="112">
        <f>[15]Janeiro!$G$8</f>
        <v>57</v>
      </c>
      <c r="F19" s="112">
        <f>[15]Janeiro!$G$9</f>
        <v>42</v>
      </c>
      <c r="G19" s="112">
        <f>[15]Janeiro!$G$10</f>
        <v>48</v>
      </c>
      <c r="H19" s="112">
        <f>[15]Janeiro!$G$11</f>
        <v>39</v>
      </c>
      <c r="I19" s="112">
        <f>[15]Janeiro!$G$12</f>
        <v>51</v>
      </c>
      <c r="J19" s="112">
        <f>[15]Janeiro!$G$13</f>
        <v>41</v>
      </c>
      <c r="K19" s="112">
        <f>[15]Janeiro!$G$14</f>
        <v>59</v>
      </c>
      <c r="L19" s="112">
        <f>[15]Janeiro!$G$15</f>
        <v>58</v>
      </c>
      <c r="M19" s="112">
        <f>[15]Janeiro!$G$16</f>
        <v>54</v>
      </c>
      <c r="N19" s="112">
        <f>[15]Janeiro!$G$17</f>
        <v>65</v>
      </c>
      <c r="O19" s="112">
        <f>[15]Janeiro!$G$18</f>
        <v>55</v>
      </c>
      <c r="P19" s="112">
        <f>[15]Janeiro!$G$19</f>
        <v>48</v>
      </c>
      <c r="Q19" s="110">
        <f>[15]Janeiro!$G$20</f>
        <v>50</v>
      </c>
      <c r="R19" s="110">
        <f>[15]Janeiro!$G$21</f>
        <v>44</v>
      </c>
      <c r="S19" s="110">
        <f>[15]Janeiro!$G$22</f>
        <v>37</v>
      </c>
      <c r="T19" s="110">
        <f>[15]Janeiro!$G$23</f>
        <v>44</v>
      </c>
      <c r="U19" s="110">
        <f>[15]Janeiro!$G$24</f>
        <v>44</v>
      </c>
      <c r="V19" s="110">
        <f>[15]Janeiro!$G$25</f>
        <v>54</v>
      </c>
      <c r="W19" s="110">
        <f>[15]Janeiro!$G$26</f>
        <v>61</v>
      </c>
      <c r="X19" s="110">
        <f>[15]Janeiro!$G$27</f>
        <v>61</v>
      </c>
      <c r="Y19" s="110">
        <f>[15]Janeiro!$G$28</f>
        <v>56</v>
      </c>
      <c r="Z19" s="110">
        <f>[15]Janeiro!$G$29</f>
        <v>31</v>
      </c>
      <c r="AA19" s="110">
        <f>[15]Janeiro!$G$30</f>
        <v>33</v>
      </c>
      <c r="AB19" s="110">
        <f>[15]Janeiro!$G$31</f>
        <v>31</v>
      </c>
      <c r="AC19" s="110">
        <f>[15]Janeiro!$G$32</f>
        <v>20</v>
      </c>
      <c r="AD19" s="110">
        <f>[15]Janeiro!$G$33</f>
        <v>31</v>
      </c>
      <c r="AE19" s="110">
        <f>[15]Janeiro!$G$34</f>
        <v>49</v>
      </c>
      <c r="AF19" s="110">
        <f>[15]Janeiro!$G$35</f>
        <v>38</v>
      </c>
      <c r="AG19" s="117">
        <f t="shared" si="3"/>
        <v>20</v>
      </c>
      <c r="AH19" s="116">
        <f t="shared" si="4"/>
        <v>47.161290322580648</v>
      </c>
      <c r="AJ19" t="s">
        <v>35</v>
      </c>
      <c r="AL19" t="s">
        <v>35</v>
      </c>
    </row>
    <row r="20" spans="1:39" x14ac:dyDescent="0.2">
      <c r="A20" s="48" t="s">
        <v>6</v>
      </c>
      <c r="B20" s="112">
        <f>[16]Janeiro!$G$5</f>
        <v>44</v>
      </c>
      <c r="C20" s="112">
        <f>[16]Janeiro!$G$6</f>
        <v>62</v>
      </c>
      <c r="D20" s="112">
        <f>[16]Janeiro!$G$7</f>
        <v>47</v>
      </c>
      <c r="E20" s="112">
        <f>[16]Janeiro!$G$8</f>
        <v>44</v>
      </c>
      <c r="F20" s="112">
        <f>[16]Janeiro!$G$9</f>
        <v>36</v>
      </c>
      <c r="G20" s="112">
        <f>[16]Janeiro!$G$10</f>
        <v>39</v>
      </c>
      <c r="H20" s="112">
        <f>[16]Janeiro!$G$11</f>
        <v>35</v>
      </c>
      <c r="I20" s="112">
        <f>[16]Janeiro!$G$12</f>
        <v>34</v>
      </c>
      <c r="J20" s="112">
        <f>[16]Janeiro!$G$13</f>
        <v>34</v>
      </c>
      <c r="K20" s="112">
        <f>[16]Janeiro!$G$14</f>
        <v>39</v>
      </c>
      <c r="L20" s="112">
        <f>[16]Janeiro!$G$15</f>
        <v>62</v>
      </c>
      <c r="M20" s="112">
        <f>[16]Janeiro!$G$16</f>
        <v>54</v>
      </c>
      <c r="N20" s="112">
        <f>[16]Janeiro!$G$17</f>
        <v>54</v>
      </c>
      <c r="O20" s="112">
        <f>[16]Janeiro!$G$18</f>
        <v>44</v>
      </c>
      <c r="P20" s="112">
        <f>[16]Janeiro!$G$19</f>
        <v>50</v>
      </c>
      <c r="Q20" s="110">
        <f>[16]Janeiro!$G$20</f>
        <v>42</v>
      </c>
      <c r="R20" s="110">
        <f>[16]Janeiro!$G$21</f>
        <v>54</v>
      </c>
      <c r="S20" s="110">
        <f>[16]Janeiro!$G$22</f>
        <v>41</v>
      </c>
      <c r="T20" s="110">
        <f>[16]Janeiro!$G$23</f>
        <v>35</v>
      </c>
      <c r="U20" s="110">
        <f>[16]Janeiro!$G$24</f>
        <v>34</v>
      </c>
      <c r="V20" s="110">
        <f>[16]Janeiro!$G$25</f>
        <v>45</v>
      </c>
      <c r="W20" s="110">
        <f>[16]Janeiro!$G$26</f>
        <v>74</v>
      </c>
      <c r="X20" s="110">
        <f>[16]Janeiro!$G$27</f>
        <v>54</v>
      </c>
      <c r="Y20" s="110">
        <f>[16]Janeiro!$G$28</f>
        <v>43</v>
      </c>
      <c r="Z20" s="110">
        <f>[16]Janeiro!$G$29</f>
        <v>26</v>
      </c>
      <c r="AA20" s="110">
        <f>[16]Janeiro!$G$30</f>
        <v>30</v>
      </c>
      <c r="AB20" s="110">
        <f>[16]Janeiro!$G$31</f>
        <v>28</v>
      </c>
      <c r="AC20" s="110">
        <f>[16]Janeiro!$G$32</f>
        <v>20</v>
      </c>
      <c r="AD20" s="110">
        <f>[16]Janeiro!$G$33</f>
        <v>30</v>
      </c>
      <c r="AE20" s="110">
        <f>[16]Janeiro!$G$34</f>
        <v>42</v>
      </c>
      <c r="AF20" s="110">
        <f>[16]Janeiro!$G$35</f>
        <v>36</v>
      </c>
      <c r="AG20" s="117">
        <f t="shared" si="3"/>
        <v>20</v>
      </c>
      <c r="AH20" s="116">
        <f t="shared" si="4"/>
        <v>42.322580645161288</v>
      </c>
      <c r="AK20" t="s">
        <v>35</v>
      </c>
      <c r="AL20" t="s">
        <v>35</v>
      </c>
    </row>
    <row r="21" spans="1:39" x14ac:dyDescent="0.2">
      <c r="A21" s="48" t="s">
        <v>7</v>
      </c>
      <c r="B21" s="112">
        <f>[17]Janeiro!$G$5</f>
        <v>51</v>
      </c>
      <c r="C21" s="112">
        <f>[17]Janeiro!$G$6</f>
        <v>65</v>
      </c>
      <c r="D21" s="112">
        <f>[17]Janeiro!$G$7</f>
        <v>50</v>
      </c>
      <c r="E21" s="112">
        <f>[17]Janeiro!$G$8</f>
        <v>45</v>
      </c>
      <c r="F21" s="112">
        <f>[17]Janeiro!$G$9</f>
        <v>36</v>
      </c>
      <c r="G21" s="112">
        <f>[17]Janeiro!$G$10</f>
        <v>37</v>
      </c>
      <c r="H21" s="112">
        <f>[17]Janeiro!$G$11</f>
        <v>40</v>
      </c>
      <c r="I21" s="112">
        <f>[17]Janeiro!$G$12</f>
        <v>35</v>
      </c>
      <c r="J21" s="112">
        <f>[17]Janeiro!$G$13</f>
        <v>43</v>
      </c>
      <c r="K21" s="112">
        <f>[17]Janeiro!$G$14</f>
        <v>48</v>
      </c>
      <c r="L21" s="112">
        <f>[17]Janeiro!$G$15</f>
        <v>53</v>
      </c>
      <c r="M21" s="112">
        <f>[17]Janeiro!$G$16</f>
        <v>55</v>
      </c>
      <c r="N21" s="112">
        <f>[17]Janeiro!$G$17</f>
        <v>49</v>
      </c>
      <c r="O21" s="112">
        <f>[17]Janeiro!$G$18</f>
        <v>50</v>
      </c>
      <c r="P21" s="112">
        <f>[17]Janeiro!$G$19</f>
        <v>61</v>
      </c>
      <c r="Q21" s="110">
        <f>[17]Janeiro!$G$20</f>
        <v>50</v>
      </c>
      <c r="R21" s="110">
        <f>[17]Janeiro!$G$21</f>
        <v>57</v>
      </c>
      <c r="S21" s="110">
        <f>[17]Janeiro!$G$22</f>
        <v>42</v>
      </c>
      <c r="T21" s="110">
        <f>[17]Janeiro!$G$23</f>
        <v>36</v>
      </c>
      <c r="U21" s="110">
        <f>[17]Janeiro!$G$24</f>
        <v>51</v>
      </c>
      <c r="V21" s="110">
        <f>[17]Janeiro!$G$25</f>
        <v>63</v>
      </c>
      <c r="W21" s="110">
        <f>[17]Janeiro!$G$26</f>
        <v>70</v>
      </c>
      <c r="X21" s="110">
        <f>[17]Janeiro!$G$27</f>
        <v>68</v>
      </c>
      <c r="Y21" s="110">
        <f>[17]Janeiro!$G$28</f>
        <v>51</v>
      </c>
      <c r="Z21" s="110">
        <f>[17]Janeiro!$G$29</f>
        <v>31</v>
      </c>
      <c r="AA21" s="110">
        <f>[17]Janeiro!$G$30</f>
        <v>37</v>
      </c>
      <c r="AB21" s="110">
        <f>[17]Janeiro!$G$31</f>
        <v>28</v>
      </c>
      <c r="AC21" s="110">
        <f>[17]Janeiro!$G$32</f>
        <v>23</v>
      </c>
      <c r="AD21" s="110">
        <f>[17]Janeiro!$G$33</f>
        <v>16</v>
      </c>
      <c r="AE21" s="110">
        <f>[17]Janeiro!$G$34</f>
        <v>24</v>
      </c>
      <c r="AF21" s="110">
        <f>[17]Janeiro!$G$35</f>
        <v>31</v>
      </c>
      <c r="AG21" s="117">
        <f t="shared" si="3"/>
        <v>16</v>
      </c>
      <c r="AH21" s="116">
        <f t="shared" si="4"/>
        <v>45.032258064516128</v>
      </c>
      <c r="AJ21" t="s">
        <v>35</v>
      </c>
      <c r="AK21" t="s">
        <v>35</v>
      </c>
    </row>
    <row r="22" spans="1:39" x14ac:dyDescent="0.2">
      <c r="A22" s="48" t="s">
        <v>148</v>
      </c>
      <c r="B22" s="112">
        <f>[18]Janeiro!$G$5</f>
        <v>49</v>
      </c>
      <c r="C22" s="112">
        <f>[18]Janeiro!$G$6</f>
        <v>57</v>
      </c>
      <c r="D22" s="112">
        <f>[18]Janeiro!$G$7</f>
        <v>48</v>
      </c>
      <c r="E22" s="112">
        <f>[18]Janeiro!$G$8</f>
        <v>48</v>
      </c>
      <c r="F22" s="112">
        <f>[18]Janeiro!$G$9</f>
        <v>40</v>
      </c>
      <c r="G22" s="112">
        <f>[18]Janeiro!$G$10</f>
        <v>25</v>
      </c>
      <c r="H22" s="112">
        <f>[18]Janeiro!$G$11</f>
        <v>38</v>
      </c>
      <c r="I22" s="112">
        <f>[18]Janeiro!$G$12</f>
        <v>40</v>
      </c>
      <c r="J22" s="112">
        <f>[18]Janeiro!$G$13</f>
        <v>40</v>
      </c>
      <c r="K22" s="112">
        <f>[18]Janeiro!$G$14</f>
        <v>49</v>
      </c>
      <c r="L22" s="112">
        <f>[18]Janeiro!$G$15</f>
        <v>61</v>
      </c>
      <c r="M22" s="112">
        <f>[18]Janeiro!$G$16</f>
        <v>51</v>
      </c>
      <c r="N22" s="112">
        <f>[18]Janeiro!$G$17</f>
        <v>54</v>
      </c>
      <c r="O22" s="112">
        <f>[18]Janeiro!$G$18</f>
        <v>51</v>
      </c>
      <c r="P22" s="112">
        <f>[18]Janeiro!$G$19</f>
        <v>73</v>
      </c>
      <c r="Q22" s="110">
        <f>[18]Janeiro!$G$20</f>
        <v>48</v>
      </c>
      <c r="R22" s="110">
        <f>[18]Janeiro!$G$21</f>
        <v>49</v>
      </c>
      <c r="S22" s="110">
        <f>[18]Janeiro!$G$22</f>
        <v>40</v>
      </c>
      <c r="T22" s="110">
        <f>[18]Janeiro!$G$23</f>
        <v>44</v>
      </c>
      <c r="U22" s="110">
        <f>[18]Janeiro!$G$24</f>
        <v>69</v>
      </c>
      <c r="V22" s="110">
        <f>[18]Janeiro!$G$25</f>
        <v>61</v>
      </c>
      <c r="W22" s="110">
        <f>[18]Janeiro!$G$26</f>
        <v>75</v>
      </c>
      <c r="X22" s="110">
        <f>[18]Janeiro!$G$27</f>
        <v>74</v>
      </c>
      <c r="Y22" s="110">
        <f>[18]Janeiro!$G$28</f>
        <v>54</v>
      </c>
      <c r="Z22" s="110">
        <f>[18]Janeiro!$G$29</f>
        <v>39</v>
      </c>
      <c r="AA22" s="110">
        <f>[18]Janeiro!$G$30</f>
        <v>40</v>
      </c>
      <c r="AB22" s="110">
        <f>[18]Janeiro!$G$31</f>
        <v>32</v>
      </c>
      <c r="AC22" s="110">
        <f>[18]Janeiro!$G$32</f>
        <v>25</v>
      </c>
      <c r="AD22" s="110">
        <f>[18]Janeiro!$G$33</f>
        <v>26</v>
      </c>
      <c r="AE22" s="110">
        <f>[18]Janeiro!$G$34</f>
        <v>25</v>
      </c>
      <c r="AF22" s="110">
        <f>[18]Janeiro!$G$35</f>
        <v>31</v>
      </c>
      <c r="AG22" s="117">
        <f t="shared" si="3"/>
        <v>25</v>
      </c>
      <c r="AH22" s="116">
        <f t="shared" si="4"/>
        <v>46.967741935483872</v>
      </c>
      <c r="AJ22" t="s">
        <v>35</v>
      </c>
    </row>
    <row r="23" spans="1:39" x14ac:dyDescent="0.2">
      <c r="A23" s="48" t="s">
        <v>149</v>
      </c>
      <c r="B23" s="112">
        <f>[19]Janeiro!$G$5</f>
        <v>55</v>
      </c>
      <c r="C23" s="112">
        <f>[19]Janeiro!$G$6</f>
        <v>56</v>
      </c>
      <c r="D23" s="112">
        <f>[19]Janeiro!$G$7</f>
        <v>47</v>
      </c>
      <c r="E23" s="112">
        <f>[19]Janeiro!$G$8</f>
        <v>40</v>
      </c>
      <c r="F23" s="112">
        <f>[19]Janeiro!$G$9</f>
        <v>36</v>
      </c>
      <c r="G23" s="112">
        <f>[19]Janeiro!$G$10</f>
        <v>31</v>
      </c>
      <c r="H23" s="112">
        <f>[19]Janeiro!$G$11</f>
        <v>28</v>
      </c>
      <c r="I23" s="112">
        <f>[19]Janeiro!$G$12</f>
        <v>36</v>
      </c>
      <c r="J23" s="112">
        <f>[19]Janeiro!$G$13</f>
        <v>32</v>
      </c>
      <c r="K23" s="112">
        <f>[19]Janeiro!$G$14</f>
        <v>50</v>
      </c>
      <c r="L23" s="112">
        <f>[19]Janeiro!$G$15</f>
        <v>64</v>
      </c>
      <c r="M23" s="112">
        <f>[19]Janeiro!$G$16</f>
        <v>50</v>
      </c>
      <c r="N23" s="112">
        <f>[19]Janeiro!$G$17</f>
        <v>56</v>
      </c>
      <c r="O23" s="112">
        <f>[19]Janeiro!$G$18</f>
        <v>46</v>
      </c>
      <c r="P23" s="112">
        <f>[19]Janeiro!$G$19</f>
        <v>60</v>
      </c>
      <c r="Q23" s="110">
        <f>[19]Janeiro!$G$20</f>
        <v>48</v>
      </c>
      <c r="R23" s="110">
        <f>[19]Janeiro!$G$21</f>
        <v>48</v>
      </c>
      <c r="S23" s="110">
        <f>[19]Janeiro!$G$22</f>
        <v>50</v>
      </c>
      <c r="T23" s="110">
        <f>[19]Janeiro!$G$23</f>
        <v>64</v>
      </c>
      <c r="U23" s="110">
        <f>[19]Janeiro!$G$24</f>
        <v>65</v>
      </c>
      <c r="V23" s="110">
        <f>[19]Janeiro!$G$25</f>
        <v>62</v>
      </c>
      <c r="W23" s="110">
        <f>[19]Janeiro!$G$26</f>
        <v>71</v>
      </c>
      <c r="X23" s="110">
        <f>[19]Janeiro!$G$27</f>
        <v>68</v>
      </c>
      <c r="Y23" s="110">
        <f>[19]Janeiro!$G$28</f>
        <v>50</v>
      </c>
      <c r="Z23" s="110">
        <f>[19]Janeiro!$G$29</f>
        <v>44</v>
      </c>
      <c r="AA23" s="110">
        <f>[19]Janeiro!$G$30</f>
        <v>40</v>
      </c>
      <c r="AB23" s="110">
        <f>[19]Janeiro!$G$31</f>
        <v>34</v>
      </c>
      <c r="AC23" s="110">
        <f>[19]Janeiro!$G$32</f>
        <v>31</v>
      </c>
      <c r="AD23" s="110">
        <f>[19]Janeiro!$G$33</f>
        <v>29</v>
      </c>
      <c r="AE23" s="110">
        <f>[19]Janeiro!$G$34</f>
        <v>28</v>
      </c>
      <c r="AF23" s="110">
        <f>[19]Janeiro!$G$35</f>
        <v>36</v>
      </c>
      <c r="AG23" s="117">
        <f t="shared" si="3"/>
        <v>28</v>
      </c>
      <c r="AH23" s="116">
        <f t="shared" si="4"/>
        <v>46.935483870967744</v>
      </c>
      <c r="AI23" s="12" t="s">
        <v>35</v>
      </c>
      <c r="AJ23" t="s">
        <v>35</v>
      </c>
    </row>
    <row r="24" spans="1:39" x14ac:dyDescent="0.2">
      <c r="A24" s="48" t="s">
        <v>150</v>
      </c>
      <c r="B24" s="112">
        <f>[20]Janeiro!$G$5</f>
        <v>52</v>
      </c>
      <c r="C24" s="112">
        <f>[20]Janeiro!$G$6</f>
        <v>64</v>
      </c>
      <c r="D24" s="112">
        <f>[20]Janeiro!$G$7</f>
        <v>47</v>
      </c>
      <c r="E24" s="112">
        <f>[20]Janeiro!$G$8</f>
        <v>48</v>
      </c>
      <c r="F24" s="112">
        <f>[20]Janeiro!$G$9</f>
        <v>45</v>
      </c>
      <c r="G24" s="112">
        <f>[20]Janeiro!$G$10</f>
        <v>34</v>
      </c>
      <c r="H24" s="112">
        <f>[20]Janeiro!$G$11</f>
        <v>40</v>
      </c>
      <c r="I24" s="112">
        <f>[20]Janeiro!$G$12</f>
        <v>45</v>
      </c>
      <c r="J24" s="112">
        <f>[20]Janeiro!$G$13</f>
        <v>47</v>
      </c>
      <c r="K24" s="112">
        <f>[20]Janeiro!$G$14</f>
        <v>49</v>
      </c>
      <c r="L24" s="112">
        <f>[20]Janeiro!$G$15</f>
        <v>56</v>
      </c>
      <c r="M24" s="112">
        <f>[20]Janeiro!$G$16</f>
        <v>53</v>
      </c>
      <c r="N24" s="112">
        <f>[20]Janeiro!$G$17</f>
        <v>53</v>
      </c>
      <c r="O24" s="112">
        <f>[20]Janeiro!$G$18</f>
        <v>51</v>
      </c>
      <c r="P24" s="112">
        <f>[20]Janeiro!$G$19</f>
        <v>63</v>
      </c>
      <c r="Q24" s="110">
        <f>[20]Janeiro!$G$20</f>
        <v>55</v>
      </c>
      <c r="R24" s="110">
        <f>[20]Janeiro!$G$21</f>
        <v>59</v>
      </c>
      <c r="S24" s="110">
        <f>[20]Janeiro!$G$22</f>
        <v>48</v>
      </c>
      <c r="T24" s="110">
        <f>[20]Janeiro!$G$23</f>
        <v>42</v>
      </c>
      <c r="U24" s="110">
        <f>[20]Janeiro!$G$24</f>
        <v>55</v>
      </c>
      <c r="V24" s="110">
        <f>[20]Janeiro!$G$25</f>
        <v>65</v>
      </c>
      <c r="W24" s="110">
        <f>[20]Janeiro!$G$26</f>
        <v>72</v>
      </c>
      <c r="X24" s="110">
        <f>[20]Janeiro!$G$27</f>
        <v>66</v>
      </c>
      <c r="Y24" s="110">
        <f>[20]Janeiro!$G$28</f>
        <v>50</v>
      </c>
      <c r="Z24" s="110">
        <f>[20]Janeiro!$G$29</f>
        <v>37</v>
      </c>
      <c r="AA24" s="110">
        <f>[20]Janeiro!$G$30</f>
        <v>41</v>
      </c>
      <c r="AB24" s="110">
        <f>[20]Janeiro!$G$31</f>
        <v>34</v>
      </c>
      <c r="AC24" s="110">
        <f>[20]Janeiro!$G$32</f>
        <v>27</v>
      </c>
      <c r="AD24" s="110">
        <f>[20]Janeiro!$G$33</f>
        <v>19</v>
      </c>
      <c r="AE24" s="110">
        <f>[20]Janeiro!$G$34</f>
        <v>32</v>
      </c>
      <c r="AF24" s="110">
        <f>[20]Janeiro!$G$35</f>
        <v>44</v>
      </c>
      <c r="AG24" s="117">
        <f t="shared" si="3"/>
        <v>19</v>
      </c>
      <c r="AH24" s="116">
        <f t="shared" si="4"/>
        <v>48.161290322580648</v>
      </c>
      <c r="AJ24" t="s">
        <v>35</v>
      </c>
      <c r="AM24" t="s">
        <v>35</v>
      </c>
    </row>
    <row r="25" spans="1:39" x14ac:dyDescent="0.2">
      <c r="A25" s="48" t="s">
        <v>8</v>
      </c>
      <c r="B25" s="112">
        <f>[21]Janeiro!$G$5</f>
        <v>53</v>
      </c>
      <c r="C25" s="112">
        <f>[21]Janeiro!$G$6</f>
        <v>52</v>
      </c>
      <c r="D25" s="112">
        <f>[21]Janeiro!$G$7</f>
        <v>49</v>
      </c>
      <c r="E25" s="112">
        <f>[21]Janeiro!$G$8</f>
        <v>41</v>
      </c>
      <c r="F25" s="112">
        <f>[21]Janeiro!$G$9</f>
        <v>36</v>
      </c>
      <c r="G25" s="112">
        <f>[21]Janeiro!$G$10</f>
        <v>33</v>
      </c>
      <c r="H25" s="112">
        <f>[21]Janeiro!$G$11</f>
        <v>27</v>
      </c>
      <c r="I25" s="112">
        <f>[21]Janeiro!$G$12</f>
        <v>34</v>
      </c>
      <c r="J25" s="112">
        <f>[21]Janeiro!$G$13</f>
        <v>34</v>
      </c>
      <c r="K25" s="112">
        <f>[21]Janeiro!$G$14</f>
        <v>45</v>
      </c>
      <c r="L25" s="112">
        <f>[21]Janeiro!$G$15</f>
        <v>60</v>
      </c>
      <c r="M25" s="112">
        <f>[21]Janeiro!$G$16</f>
        <v>52</v>
      </c>
      <c r="N25" s="112">
        <f>[21]Janeiro!$G$17</f>
        <v>55</v>
      </c>
      <c r="O25" s="112">
        <f>[21]Janeiro!$G$18</f>
        <v>50</v>
      </c>
      <c r="P25" s="112">
        <f>[21]Janeiro!$G$19</f>
        <v>62</v>
      </c>
      <c r="Q25" s="110">
        <f>[21]Janeiro!$G$20</f>
        <v>49</v>
      </c>
      <c r="R25" s="110">
        <f>[21]Janeiro!$G$21</f>
        <v>47</v>
      </c>
      <c r="S25" s="110">
        <f>[21]Janeiro!$G$22</f>
        <v>43</v>
      </c>
      <c r="T25" s="110">
        <f>[21]Janeiro!$G$23</f>
        <v>69</v>
      </c>
      <c r="U25" s="110">
        <f>[21]Janeiro!$G$24</f>
        <v>66</v>
      </c>
      <c r="V25" s="110">
        <f>[21]Janeiro!$G$25</f>
        <v>61</v>
      </c>
      <c r="W25" s="110">
        <f>[21]Janeiro!$G$26</f>
        <v>69</v>
      </c>
      <c r="X25" s="110">
        <f>[21]Janeiro!$G$27</f>
        <v>71</v>
      </c>
      <c r="Y25" s="110">
        <f>[21]Janeiro!$G$28</f>
        <v>52</v>
      </c>
      <c r="Z25" s="110">
        <f>[21]Janeiro!$G$29</f>
        <v>42</v>
      </c>
      <c r="AA25" s="110">
        <f>[21]Janeiro!$G$30</f>
        <v>43</v>
      </c>
      <c r="AB25" s="110">
        <f>[21]Janeiro!$G$31</f>
        <v>33</v>
      </c>
      <c r="AC25" s="110">
        <f>[21]Janeiro!$G$32</f>
        <v>29</v>
      </c>
      <c r="AD25" s="110">
        <f>[21]Janeiro!$G$33</f>
        <v>29</v>
      </c>
      <c r="AE25" s="110">
        <f>[21]Janeiro!$G$34</f>
        <v>28</v>
      </c>
      <c r="AF25" s="110">
        <f>[21]Janeiro!$G$35</f>
        <v>33</v>
      </c>
      <c r="AG25" s="117">
        <f t="shared" si="3"/>
        <v>27</v>
      </c>
      <c r="AH25" s="116">
        <f t="shared" si="4"/>
        <v>46.677419354838712</v>
      </c>
      <c r="AJ25" t="s">
        <v>35</v>
      </c>
      <c r="AK25" t="s">
        <v>35</v>
      </c>
      <c r="AL25" t="s">
        <v>35</v>
      </c>
    </row>
    <row r="26" spans="1:39" x14ac:dyDescent="0.2">
      <c r="A26" s="48" t="s">
        <v>9</v>
      </c>
      <c r="B26" s="112">
        <f>[22]Janeiro!$G$5</f>
        <v>42</v>
      </c>
      <c r="C26" s="112">
        <f>[22]Janeiro!$G$6</f>
        <v>56</v>
      </c>
      <c r="D26" s="112">
        <f>[22]Janeiro!$G$7</f>
        <v>43</v>
      </c>
      <c r="E26" s="112">
        <f>[22]Janeiro!$G$8</f>
        <v>44</v>
      </c>
      <c r="F26" s="112">
        <f>[22]Janeiro!$G$9</f>
        <v>31</v>
      </c>
      <c r="G26" s="112">
        <f>[22]Janeiro!$G$10</f>
        <v>25</v>
      </c>
      <c r="H26" s="112">
        <f>[22]Janeiro!$G$11</f>
        <v>29</v>
      </c>
      <c r="I26" s="112">
        <f>[22]Janeiro!$G$12</f>
        <v>33</v>
      </c>
      <c r="J26" s="112">
        <f>[22]Janeiro!$G$13</f>
        <v>33</v>
      </c>
      <c r="K26" s="112">
        <f>[22]Janeiro!$G$14</f>
        <v>41</v>
      </c>
      <c r="L26" s="112">
        <f>[22]Janeiro!$G$15</f>
        <v>48</v>
      </c>
      <c r="M26" s="112">
        <f>[22]Janeiro!$G$16</f>
        <v>47</v>
      </c>
      <c r="N26" s="112">
        <f>[22]Janeiro!$G$17</f>
        <v>50</v>
      </c>
      <c r="O26" s="112">
        <f>[22]Janeiro!$G$18</f>
        <v>52</v>
      </c>
      <c r="P26" s="112">
        <f>[22]Janeiro!$G$19</f>
        <v>63</v>
      </c>
      <c r="Q26" s="110">
        <f>[22]Janeiro!$G$20</f>
        <v>45</v>
      </c>
      <c r="R26" s="110">
        <f>[22]Janeiro!$G$21</f>
        <v>49</v>
      </c>
      <c r="S26" s="110">
        <f>[22]Janeiro!$G$22</f>
        <v>39</v>
      </c>
      <c r="T26" s="110">
        <f>[22]Janeiro!$G$23</f>
        <v>38</v>
      </c>
      <c r="U26" s="110">
        <f>[22]Janeiro!$G$24</f>
        <v>63</v>
      </c>
      <c r="V26" s="110">
        <f>[22]Janeiro!$G$25</f>
        <v>56</v>
      </c>
      <c r="W26" s="110">
        <f>[22]Janeiro!$G$26</f>
        <v>68</v>
      </c>
      <c r="X26" s="110">
        <f>[22]Janeiro!$G$27</f>
        <v>75</v>
      </c>
      <c r="Y26" s="110">
        <f>[22]Janeiro!$G$28</f>
        <v>52</v>
      </c>
      <c r="Z26" s="110">
        <f>[22]Janeiro!$G$29</f>
        <v>39</v>
      </c>
      <c r="AA26" s="110">
        <f>[22]Janeiro!$G$30</f>
        <v>40</v>
      </c>
      <c r="AB26" s="110">
        <f>[22]Janeiro!$G$31</f>
        <v>32</v>
      </c>
      <c r="AC26" s="110">
        <f>[22]Janeiro!$G$32</f>
        <v>24</v>
      </c>
      <c r="AD26" s="110">
        <f>[22]Janeiro!$G$33</f>
        <v>24</v>
      </c>
      <c r="AE26" s="110">
        <f>[22]Janeiro!$G$34</f>
        <v>23</v>
      </c>
      <c r="AF26" s="110">
        <f>[22]Janeiro!$G$35</f>
        <v>28</v>
      </c>
      <c r="AG26" s="117">
        <f t="shared" si="3"/>
        <v>23</v>
      </c>
      <c r="AH26" s="116">
        <f t="shared" si="4"/>
        <v>42.967741935483872</v>
      </c>
      <c r="AL26" t="s">
        <v>35</v>
      </c>
    </row>
    <row r="27" spans="1:39" x14ac:dyDescent="0.2">
      <c r="A27" s="48" t="s">
        <v>32</v>
      </c>
      <c r="B27" s="112">
        <f>[23]Janeiro!$G$5</f>
        <v>52</v>
      </c>
      <c r="C27" s="112">
        <f>[23]Janeiro!$G$6</f>
        <v>44</v>
      </c>
      <c r="D27" s="112">
        <f>[23]Janeiro!$G$7</f>
        <v>43</v>
      </c>
      <c r="E27" s="112">
        <f>[23]Janeiro!$G$8</f>
        <v>41</v>
      </c>
      <c r="F27" s="112">
        <f>[23]Janeiro!$G$9</f>
        <v>21</v>
      </c>
      <c r="G27" s="112">
        <f>[23]Janeiro!$G$10</f>
        <v>27</v>
      </c>
      <c r="H27" s="112">
        <f>[23]Janeiro!$G$11</f>
        <v>26</v>
      </c>
      <c r="I27" s="112">
        <f>[23]Janeiro!$G$12</f>
        <v>28</v>
      </c>
      <c r="J27" s="112">
        <f>[23]Janeiro!$G$13</f>
        <v>29</v>
      </c>
      <c r="K27" s="112">
        <f>[23]Janeiro!$G$14</f>
        <v>34</v>
      </c>
      <c r="L27" s="112">
        <f>[23]Janeiro!$G$15</f>
        <v>35</v>
      </c>
      <c r="M27" s="112">
        <f>[23]Janeiro!$G$16</f>
        <v>36</v>
      </c>
      <c r="N27" s="112">
        <f>[23]Janeiro!$G$17</f>
        <v>40</v>
      </c>
      <c r="O27" s="112">
        <f>[23]Janeiro!$G$18</f>
        <v>38</v>
      </c>
      <c r="P27" s="112">
        <f>[23]Janeiro!$G$19</f>
        <v>34</v>
      </c>
      <c r="Q27" s="110">
        <f>[23]Janeiro!$G$20</f>
        <v>33</v>
      </c>
      <c r="R27" s="110">
        <f>[23]Janeiro!$G$21</f>
        <v>40</v>
      </c>
      <c r="S27" s="110">
        <f>[23]Janeiro!$G$22</f>
        <v>29</v>
      </c>
      <c r="T27" s="110">
        <f>[23]Janeiro!$G$23</f>
        <v>23</v>
      </c>
      <c r="U27" s="110">
        <f>[23]Janeiro!$G$24</f>
        <v>35</v>
      </c>
      <c r="V27" s="110">
        <f>[23]Janeiro!$G$25</f>
        <v>46</v>
      </c>
      <c r="W27" s="110">
        <f>[23]Janeiro!$G$26</f>
        <v>70</v>
      </c>
      <c r="X27" s="110">
        <f>[23]Janeiro!$G$27</f>
        <v>40</v>
      </c>
      <c r="Y27" s="110">
        <f>[23]Janeiro!$G$28</f>
        <v>27</v>
      </c>
      <c r="Z27" s="110">
        <f>[23]Janeiro!$G$29</f>
        <v>18</v>
      </c>
      <c r="AA27" s="110">
        <f>[23]Janeiro!$G$30</f>
        <v>24</v>
      </c>
      <c r="AB27" s="110">
        <f>[23]Janeiro!$G$31</f>
        <v>21</v>
      </c>
      <c r="AC27" s="110">
        <f>[23]Janeiro!$G$32</f>
        <v>11</v>
      </c>
      <c r="AD27" s="110">
        <f>[23]Janeiro!$G$33</f>
        <v>14</v>
      </c>
      <c r="AE27" s="110">
        <f>[23]Janeiro!$G$34</f>
        <v>19</v>
      </c>
      <c r="AF27" s="110">
        <f>[23]Janeiro!$G$35</f>
        <v>32</v>
      </c>
      <c r="AG27" s="117">
        <f t="shared" si="3"/>
        <v>11</v>
      </c>
      <c r="AH27" s="116">
        <f t="shared" si="4"/>
        <v>32.58064516129032</v>
      </c>
      <c r="AK27" t="s">
        <v>35</v>
      </c>
      <c r="AL27" t="s">
        <v>35</v>
      </c>
    </row>
    <row r="28" spans="1:39" x14ac:dyDescent="0.2">
      <c r="A28" s="48" t="s">
        <v>10</v>
      </c>
      <c r="B28" s="112">
        <f>[24]Janeiro!$G$5</f>
        <v>49</v>
      </c>
      <c r="C28" s="112">
        <f>[24]Janeiro!$G$6</f>
        <v>54</v>
      </c>
      <c r="D28" s="112">
        <f>[24]Janeiro!$G$7</f>
        <v>48</v>
      </c>
      <c r="E28" s="112">
        <f>[24]Janeiro!$G$8</f>
        <v>33</v>
      </c>
      <c r="F28" s="112">
        <f>[24]Janeiro!$G$9</f>
        <v>31</v>
      </c>
      <c r="G28" s="112">
        <f>[24]Janeiro!$G$10</f>
        <v>30</v>
      </c>
      <c r="H28" s="112">
        <f>[24]Janeiro!$G$11</f>
        <v>29</v>
      </c>
      <c r="I28" s="112">
        <f>[24]Janeiro!$G$12</f>
        <v>38</v>
      </c>
      <c r="J28" s="112">
        <f>[24]Janeiro!$G$13</f>
        <v>34</v>
      </c>
      <c r="K28" s="112">
        <f>[24]Janeiro!$G$14</f>
        <v>51</v>
      </c>
      <c r="L28" s="112">
        <f>[24]Janeiro!$G$15</f>
        <v>52</v>
      </c>
      <c r="M28" s="112">
        <f>[24]Janeiro!$G$16</f>
        <v>47</v>
      </c>
      <c r="N28" s="112">
        <f>[24]Janeiro!$G$17</f>
        <v>52</v>
      </c>
      <c r="O28" s="112">
        <f>[24]Janeiro!$G$18</f>
        <v>46</v>
      </c>
      <c r="P28" s="112">
        <f>[24]Janeiro!$G$19</f>
        <v>65</v>
      </c>
      <c r="Q28" s="110">
        <f>[24]Janeiro!$G$20</f>
        <v>46</v>
      </c>
      <c r="R28" s="110">
        <f>[24]Janeiro!$G$21</f>
        <v>51</v>
      </c>
      <c r="S28" s="110">
        <f>[24]Janeiro!$G$22</f>
        <v>42</v>
      </c>
      <c r="T28" s="110">
        <f>[24]Janeiro!$G$23</f>
        <v>55</v>
      </c>
      <c r="U28" s="110">
        <f>[24]Janeiro!$G$24</f>
        <v>68</v>
      </c>
      <c r="V28" s="110">
        <f>[24]Janeiro!$G$25</f>
        <v>52</v>
      </c>
      <c r="W28" s="110">
        <f>[24]Janeiro!$G$26</f>
        <v>92</v>
      </c>
      <c r="X28" s="110">
        <f>[24]Janeiro!$G$27</f>
        <v>76</v>
      </c>
      <c r="Y28" s="110">
        <f>[24]Janeiro!$G$28</f>
        <v>53</v>
      </c>
      <c r="Z28" s="110">
        <f>[24]Janeiro!$G$29</f>
        <v>38</v>
      </c>
      <c r="AA28" s="110">
        <f>[24]Janeiro!$G$30</f>
        <v>40</v>
      </c>
      <c r="AB28" s="110">
        <f>[24]Janeiro!$G$31</f>
        <v>37</v>
      </c>
      <c r="AC28" s="110">
        <f>[24]Janeiro!$G$32</f>
        <v>26</v>
      </c>
      <c r="AD28" s="110">
        <f>[24]Janeiro!$G$33</f>
        <v>18</v>
      </c>
      <c r="AE28" s="110">
        <f>[24]Janeiro!$G$34</f>
        <v>25</v>
      </c>
      <c r="AF28" s="110">
        <f>[24]Janeiro!$G$35</f>
        <v>31</v>
      </c>
      <c r="AG28" s="117">
        <f t="shared" si="3"/>
        <v>18</v>
      </c>
      <c r="AH28" s="116">
        <f t="shared" si="4"/>
        <v>45.451612903225808</v>
      </c>
      <c r="AK28" t="s">
        <v>35</v>
      </c>
      <c r="AL28" t="s">
        <v>35</v>
      </c>
    </row>
    <row r="29" spans="1:39" x14ac:dyDescent="0.2">
      <c r="A29" s="48" t="s">
        <v>151</v>
      </c>
      <c r="B29" s="112">
        <f>[25]Janeiro!$G$5</f>
        <v>48</v>
      </c>
      <c r="C29" s="112">
        <f>[25]Janeiro!$G$6</f>
        <v>64</v>
      </c>
      <c r="D29" s="112">
        <f>[25]Janeiro!$G$7</f>
        <v>52</v>
      </c>
      <c r="E29" s="112">
        <f>[25]Janeiro!$G$8</f>
        <v>47</v>
      </c>
      <c r="F29" s="112">
        <f>[25]Janeiro!$G$9</f>
        <v>40</v>
      </c>
      <c r="G29" s="112">
        <f>[25]Janeiro!$G$10</f>
        <v>38</v>
      </c>
      <c r="H29" s="112">
        <f>[25]Janeiro!$G$11</f>
        <v>35</v>
      </c>
      <c r="I29" s="112">
        <f>[25]Janeiro!$G$12</f>
        <v>47</v>
      </c>
      <c r="J29" s="112">
        <f>[25]Janeiro!$G$13</f>
        <v>47</v>
      </c>
      <c r="K29" s="112">
        <f>[25]Janeiro!$G$14</f>
        <v>52</v>
      </c>
      <c r="L29" s="112">
        <f>[25]Janeiro!$G$15</f>
        <v>65</v>
      </c>
      <c r="M29" s="112">
        <f>[25]Janeiro!$G$16</f>
        <v>56</v>
      </c>
      <c r="N29" s="112">
        <f>[25]Janeiro!$G$17</f>
        <v>58</v>
      </c>
      <c r="O29" s="112">
        <f>[25]Janeiro!$G$18</f>
        <v>46</v>
      </c>
      <c r="P29" s="112">
        <f>[25]Janeiro!$G$19</f>
        <v>60</v>
      </c>
      <c r="Q29" s="110">
        <f>[25]Janeiro!$G$20</f>
        <v>43</v>
      </c>
      <c r="R29" s="110">
        <f>[25]Janeiro!$G$21</f>
        <v>51</v>
      </c>
      <c r="S29" s="110">
        <f>[25]Janeiro!$G$22</f>
        <v>41</v>
      </c>
      <c r="T29" s="110">
        <f>[25]Janeiro!$G$23</f>
        <v>39</v>
      </c>
      <c r="U29" s="110">
        <f>[25]Janeiro!$G$24</f>
        <v>58</v>
      </c>
      <c r="V29" s="110">
        <f>[25]Janeiro!$G$25</f>
        <v>59</v>
      </c>
      <c r="W29" s="110">
        <f>[25]Janeiro!$G$26</f>
        <v>70</v>
      </c>
      <c r="X29" s="110">
        <f>[25]Janeiro!$G$27</f>
        <v>66</v>
      </c>
      <c r="Y29" s="110">
        <f>[25]Janeiro!$G$28</f>
        <v>51</v>
      </c>
      <c r="Z29" s="110">
        <f>[25]Janeiro!$G$29</f>
        <v>39</v>
      </c>
      <c r="AA29" s="110">
        <f>[25]Janeiro!$G$30</f>
        <v>44</v>
      </c>
      <c r="AB29" s="110">
        <f>[25]Janeiro!$G$31</f>
        <v>32</v>
      </c>
      <c r="AC29" s="110">
        <f>[25]Janeiro!$G$32</f>
        <v>24</v>
      </c>
      <c r="AD29" s="110">
        <f>[25]Janeiro!$G$33</f>
        <v>18</v>
      </c>
      <c r="AE29" s="110">
        <f>[25]Janeiro!$G$34</f>
        <v>26</v>
      </c>
      <c r="AF29" s="110">
        <f>[25]Janeiro!$G$35</f>
        <v>33</v>
      </c>
      <c r="AG29" s="117">
        <f t="shared" si="3"/>
        <v>18</v>
      </c>
      <c r="AH29" s="116">
        <f t="shared" si="4"/>
        <v>46.741935483870968</v>
      </c>
      <c r="AI29" s="12" t="s">
        <v>35</v>
      </c>
      <c r="AJ29" t="s">
        <v>35</v>
      </c>
      <c r="AL29" t="s">
        <v>35</v>
      </c>
    </row>
    <row r="30" spans="1:39" x14ac:dyDescent="0.2">
      <c r="A30" s="48" t="s">
        <v>11</v>
      </c>
      <c r="B30" s="112">
        <f>[26]Janeiro!$G$5</f>
        <v>49</v>
      </c>
      <c r="C30" s="112">
        <f>[26]Janeiro!$G$6</f>
        <v>54</v>
      </c>
      <c r="D30" s="112">
        <f>[26]Janeiro!$G$7</f>
        <v>49</v>
      </c>
      <c r="E30" s="112">
        <f>[26]Janeiro!$G$8</f>
        <v>48</v>
      </c>
      <c r="F30" s="112">
        <f>[26]Janeiro!$G$9</f>
        <v>30</v>
      </c>
      <c r="G30" s="112">
        <f>[26]Janeiro!$G$10</f>
        <v>29</v>
      </c>
      <c r="H30" s="112">
        <f>[26]Janeiro!$G$11</f>
        <v>36</v>
      </c>
      <c r="I30" s="112">
        <f>[26]Janeiro!$G$12</f>
        <v>36</v>
      </c>
      <c r="J30" s="112">
        <f>[26]Janeiro!$G$13</f>
        <v>41</v>
      </c>
      <c r="K30" s="112">
        <f>[26]Janeiro!$G$14</f>
        <v>41</v>
      </c>
      <c r="L30" s="112">
        <f>[26]Janeiro!$G$15</f>
        <v>46</v>
      </c>
      <c r="M30" s="112">
        <f>[26]Janeiro!$G$16</f>
        <v>43</v>
      </c>
      <c r="N30" s="112">
        <f>[26]Janeiro!$G$17</f>
        <v>58</v>
      </c>
      <c r="O30" s="112">
        <f>[26]Janeiro!$G$18</f>
        <v>47</v>
      </c>
      <c r="P30" s="112">
        <f>[26]Janeiro!$G$19</f>
        <v>50</v>
      </c>
      <c r="Q30" s="110">
        <f>[26]Janeiro!$G$20</f>
        <v>47</v>
      </c>
      <c r="R30" s="110">
        <f>[26]Janeiro!$G$21</f>
        <v>49</v>
      </c>
      <c r="S30" s="110">
        <f>[26]Janeiro!$G$22</f>
        <v>40</v>
      </c>
      <c r="T30" s="110">
        <f>[26]Janeiro!$G$23</f>
        <v>35</v>
      </c>
      <c r="U30" s="110">
        <f>[26]Janeiro!$G$24</f>
        <v>52</v>
      </c>
      <c r="V30" s="110">
        <f>[26]Janeiro!$G$25</f>
        <v>64</v>
      </c>
      <c r="W30" s="110">
        <f>[26]Janeiro!$G$26</f>
        <v>74</v>
      </c>
      <c r="X30" s="110">
        <f>[26]Janeiro!$G$27</f>
        <v>52</v>
      </c>
      <c r="Y30" s="110">
        <f>[26]Janeiro!$G$28</f>
        <v>43</v>
      </c>
      <c r="Z30" s="110">
        <f>[26]Janeiro!$G$29</f>
        <v>31</v>
      </c>
      <c r="AA30" s="110">
        <f>[26]Janeiro!$G$30</f>
        <v>34</v>
      </c>
      <c r="AB30" s="110">
        <f>[26]Janeiro!$G$31</f>
        <v>29</v>
      </c>
      <c r="AC30" s="110">
        <f>[26]Janeiro!$G$32</f>
        <v>16</v>
      </c>
      <c r="AD30" s="110">
        <f>[26]Janeiro!$G$33</f>
        <v>19</v>
      </c>
      <c r="AE30" s="110">
        <f>[26]Janeiro!$G$34</f>
        <v>20</v>
      </c>
      <c r="AF30" s="110">
        <f>[26]Janeiro!$G$35</f>
        <v>35</v>
      </c>
      <c r="AG30" s="117">
        <f t="shared" si="3"/>
        <v>16</v>
      </c>
      <c r="AH30" s="116">
        <f t="shared" si="4"/>
        <v>41.838709677419352</v>
      </c>
      <c r="AL30" t="s">
        <v>35</v>
      </c>
    </row>
    <row r="31" spans="1:39" s="5" customFormat="1" x14ac:dyDescent="0.2">
      <c r="A31" s="48" t="s">
        <v>12</v>
      </c>
      <c r="B31" s="112">
        <f>[27]Janeiro!$G$5</f>
        <v>55</v>
      </c>
      <c r="C31" s="112">
        <f>[27]Janeiro!$G$6</f>
        <v>50</v>
      </c>
      <c r="D31" s="112">
        <f>[27]Janeiro!$G$7</f>
        <v>45</v>
      </c>
      <c r="E31" s="112">
        <f>[27]Janeiro!$G$8</f>
        <v>44</v>
      </c>
      <c r="F31" s="112">
        <f>[27]Janeiro!$G$9</f>
        <v>36</v>
      </c>
      <c r="G31" s="112">
        <f>[27]Janeiro!$G$10</f>
        <v>32</v>
      </c>
      <c r="H31" s="112">
        <f>[27]Janeiro!$G$11</f>
        <v>33</v>
      </c>
      <c r="I31" s="112">
        <f>[27]Janeiro!$G$12</f>
        <v>36</v>
      </c>
      <c r="J31" s="112">
        <f>[27]Janeiro!$G$13</f>
        <v>34</v>
      </c>
      <c r="K31" s="112">
        <f>[27]Janeiro!$G$14</f>
        <v>38</v>
      </c>
      <c r="L31" s="112">
        <f>[27]Janeiro!$G$15</f>
        <v>39</v>
      </c>
      <c r="M31" s="112">
        <f>[27]Janeiro!$G$16</f>
        <v>52</v>
      </c>
      <c r="N31" s="112">
        <f>[27]Janeiro!$G$17</f>
        <v>52</v>
      </c>
      <c r="O31" s="112">
        <f>[27]Janeiro!$G$18</f>
        <v>50</v>
      </c>
      <c r="P31" s="112">
        <f>[27]Janeiro!$G$19</f>
        <v>44</v>
      </c>
      <c r="Q31" s="110">
        <f>[27]Janeiro!$G$20</f>
        <v>43</v>
      </c>
      <c r="R31" s="110">
        <f>[27]Janeiro!$G$21</f>
        <v>49</v>
      </c>
      <c r="S31" s="110">
        <f>[27]Janeiro!$G$22</f>
        <v>36</v>
      </c>
      <c r="T31" s="110">
        <f>[27]Janeiro!$G$23</f>
        <v>29</v>
      </c>
      <c r="U31" s="110">
        <f>[27]Janeiro!$G$24</f>
        <v>35</v>
      </c>
      <c r="V31" s="110">
        <f>[27]Janeiro!$G$25</f>
        <v>53</v>
      </c>
      <c r="W31" s="110">
        <f>[27]Janeiro!$G$26</f>
        <v>79</v>
      </c>
      <c r="X31" s="110">
        <f>[27]Janeiro!$G$27</f>
        <v>48</v>
      </c>
      <c r="Y31" s="110">
        <f>[27]Janeiro!$G$28</f>
        <v>40</v>
      </c>
      <c r="Z31" s="110">
        <f>[27]Janeiro!$G$29</f>
        <v>28</v>
      </c>
      <c r="AA31" s="110">
        <f>[27]Janeiro!$G$30</f>
        <v>26</v>
      </c>
      <c r="AB31" s="110">
        <f>[27]Janeiro!$G$31</f>
        <v>25</v>
      </c>
      <c r="AC31" s="110">
        <f>[27]Janeiro!$G$32</f>
        <v>20</v>
      </c>
      <c r="AD31" s="110">
        <f>[27]Janeiro!$G$33</f>
        <v>36</v>
      </c>
      <c r="AE31" s="110">
        <f>[27]Janeiro!$G$34</f>
        <v>34</v>
      </c>
      <c r="AF31" s="110">
        <f>[27]Janeiro!$G$35</f>
        <v>52</v>
      </c>
      <c r="AG31" s="117">
        <f t="shared" si="3"/>
        <v>20</v>
      </c>
      <c r="AH31" s="116">
        <f t="shared" si="4"/>
        <v>41.064516129032256</v>
      </c>
      <c r="AJ31" s="5" t="s">
        <v>35</v>
      </c>
    </row>
    <row r="32" spans="1:39" x14ac:dyDescent="0.2">
      <c r="A32" s="48" t="s">
        <v>13</v>
      </c>
      <c r="B32" s="112">
        <f>[28]Janeiro!$G$5</f>
        <v>58</v>
      </c>
      <c r="C32" s="112">
        <f>[28]Janeiro!$G$6</f>
        <v>61</v>
      </c>
      <c r="D32" s="112">
        <f>[28]Janeiro!$G$7</f>
        <v>52</v>
      </c>
      <c r="E32" s="112">
        <f>[28]Janeiro!$G$8</f>
        <v>50</v>
      </c>
      <c r="F32" s="112">
        <f>[28]Janeiro!$G$9</f>
        <v>40</v>
      </c>
      <c r="G32" s="112">
        <f>[28]Janeiro!$G$10</f>
        <v>43</v>
      </c>
      <c r="H32" s="112">
        <f>[28]Janeiro!$G$11</f>
        <v>40</v>
      </c>
      <c r="I32" s="112">
        <f>[28]Janeiro!$G$12</f>
        <v>40</v>
      </c>
      <c r="J32" s="112">
        <f>[28]Janeiro!$G$13</f>
        <v>40</v>
      </c>
      <c r="K32" s="112">
        <f>[28]Janeiro!$G$14</f>
        <v>41</v>
      </c>
      <c r="L32" s="112">
        <f>[28]Janeiro!$G$15</f>
        <v>45</v>
      </c>
      <c r="M32" s="112">
        <f>[28]Janeiro!$G$16</f>
        <v>53</v>
      </c>
      <c r="N32" s="112">
        <f>[28]Janeiro!$G$17</f>
        <v>60</v>
      </c>
      <c r="O32" s="112">
        <f>[28]Janeiro!$G$18</f>
        <v>47</v>
      </c>
      <c r="P32" s="112">
        <f>[28]Janeiro!$G$19</f>
        <v>48</v>
      </c>
      <c r="Q32" s="110">
        <f>[28]Janeiro!$G$20</f>
        <v>42</v>
      </c>
      <c r="R32" s="110">
        <f>[28]Janeiro!$G$21</f>
        <v>49</v>
      </c>
      <c r="S32" s="110">
        <f>[28]Janeiro!$G$22</f>
        <v>37</v>
      </c>
      <c r="T32" s="110">
        <f>[28]Janeiro!$G$23</f>
        <v>43</v>
      </c>
      <c r="U32" s="110">
        <f>[28]Janeiro!$G$24</f>
        <v>35</v>
      </c>
      <c r="V32" s="110">
        <f>[28]Janeiro!$G$25</f>
        <v>45</v>
      </c>
      <c r="W32" s="110">
        <f>[28]Janeiro!$G$26</f>
        <v>68</v>
      </c>
      <c r="X32" s="110">
        <f>[28]Janeiro!$G$27</f>
        <v>58</v>
      </c>
      <c r="Y32" s="110">
        <f>[28]Janeiro!$G$28</f>
        <v>43</v>
      </c>
      <c r="Z32" s="110">
        <f>[28]Janeiro!$G$29</f>
        <v>26</v>
      </c>
      <c r="AA32" s="110">
        <f>[28]Janeiro!$G$30</f>
        <v>26</v>
      </c>
      <c r="AB32" s="110">
        <f>[28]Janeiro!$G$31</f>
        <v>21</v>
      </c>
      <c r="AC32" s="110">
        <f>[28]Janeiro!$G$32</f>
        <v>20</v>
      </c>
      <c r="AD32" s="110">
        <f>[28]Janeiro!$G$33</f>
        <v>32</v>
      </c>
      <c r="AE32" s="110">
        <f>[28]Janeiro!$G$34</f>
        <v>36</v>
      </c>
      <c r="AF32" s="110">
        <f>[28]Janeiro!$G$35</f>
        <v>38</v>
      </c>
      <c r="AG32" s="117">
        <f t="shared" si="3"/>
        <v>20</v>
      </c>
      <c r="AH32" s="116">
        <f t="shared" si="4"/>
        <v>43.12903225806452</v>
      </c>
      <c r="AK32" t="s">
        <v>35</v>
      </c>
    </row>
    <row r="33" spans="1:39" x14ac:dyDescent="0.2">
      <c r="A33" s="48" t="s">
        <v>152</v>
      </c>
      <c r="B33" s="112">
        <f>[29]Janeiro!$G$5</f>
        <v>48</v>
      </c>
      <c r="C33" s="112">
        <f>[29]Janeiro!$G$6</f>
        <v>60</v>
      </c>
      <c r="D33" s="112">
        <f>[29]Janeiro!$G$7</f>
        <v>48</v>
      </c>
      <c r="E33" s="112">
        <f>[29]Janeiro!$G$8</f>
        <v>47</v>
      </c>
      <c r="F33" s="112">
        <f>[29]Janeiro!$G$9</f>
        <v>44</v>
      </c>
      <c r="G33" s="112">
        <f>[29]Janeiro!$G$10</f>
        <v>35</v>
      </c>
      <c r="H33" s="112">
        <f>[29]Janeiro!$G$11</f>
        <v>48</v>
      </c>
      <c r="I33" s="112">
        <f>[29]Janeiro!$G$12</f>
        <v>48</v>
      </c>
      <c r="J33" s="112">
        <f>[29]Janeiro!$G$13</f>
        <v>43</v>
      </c>
      <c r="K33" s="112">
        <f>[29]Janeiro!$G$14</f>
        <v>54</v>
      </c>
      <c r="L33" s="112">
        <f>[29]Janeiro!$G$15</f>
        <v>55</v>
      </c>
      <c r="M33" s="112">
        <f>[29]Janeiro!$G$16</f>
        <v>53</v>
      </c>
      <c r="N33" s="112">
        <f>[29]Janeiro!$G$17</f>
        <v>53</v>
      </c>
      <c r="O33" s="112">
        <f>[29]Janeiro!$G$18</f>
        <v>47</v>
      </c>
      <c r="P33" s="112">
        <f>[29]Janeiro!$G$19</f>
        <v>69</v>
      </c>
      <c r="Q33" s="110">
        <f>[29]Janeiro!$G$20</f>
        <v>48</v>
      </c>
      <c r="R33" s="110">
        <f>[29]Janeiro!$G$21</f>
        <v>54</v>
      </c>
      <c r="S33" s="110">
        <f>[29]Janeiro!$G$22</f>
        <v>45</v>
      </c>
      <c r="T33" s="110">
        <f>[29]Janeiro!$G$23</f>
        <v>42</v>
      </c>
      <c r="U33" s="110">
        <f>[29]Janeiro!$G$24</f>
        <v>55</v>
      </c>
      <c r="V33" s="110">
        <f>[29]Janeiro!$G$25</f>
        <v>61</v>
      </c>
      <c r="W33" s="110">
        <f>[29]Janeiro!$G$26</f>
        <v>80</v>
      </c>
      <c r="X33" s="110">
        <f>[29]Janeiro!$G$27</f>
        <v>62</v>
      </c>
      <c r="Y33" s="110">
        <f>[29]Janeiro!$G$28</f>
        <v>50</v>
      </c>
      <c r="Z33" s="110">
        <f>[29]Janeiro!$G$29</f>
        <v>38</v>
      </c>
      <c r="AA33" s="110">
        <f>[29]Janeiro!$G$30</f>
        <v>41</v>
      </c>
      <c r="AB33" s="110">
        <f>[29]Janeiro!$G$31</f>
        <v>35</v>
      </c>
      <c r="AC33" s="110">
        <f>[29]Janeiro!$G$32</f>
        <v>27</v>
      </c>
      <c r="AD33" s="110">
        <f>[29]Janeiro!$G$33</f>
        <v>27</v>
      </c>
      <c r="AE33" s="110">
        <f>[29]Janeiro!$G$34</f>
        <v>31</v>
      </c>
      <c r="AF33" s="110">
        <f>[29]Janeiro!$G$35</f>
        <v>39</v>
      </c>
      <c r="AG33" s="117">
        <f t="shared" si="3"/>
        <v>27</v>
      </c>
      <c r="AH33" s="116">
        <f t="shared" si="4"/>
        <v>47.967741935483872</v>
      </c>
    </row>
    <row r="34" spans="1:39" x14ac:dyDescent="0.2">
      <c r="A34" s="48" t="s">
        <v>123</v>
      </c>
      <c r="B34" s="112">
        <f>[30]Janeiro!$G$5</f>
        <v>43</v>
      </c>
      <c r="C34" s="112">
        <f>[30]Janeiro!$G$6</f>
        <v>58</v>
      </c>
      <c r="D34" s="112">
        <f>[30]Janeiro!$G$7</f>
        <v>44</v>
      </c>
      <c r="E34" s="112">
        <f>[30]Janeiro!$G$8</f>
        <v>46</v>
      </c>
      <c r="F34" s="112">
        <f>[30]Janeiro!$G$9</f>
        <v>38</v>
      </c>
      <c r="G34" s="112">
        <f>[30]Janeiro!$G$10</f>
        <v>32</v>
      </c>
      <c r="H34" s="112">
        <f>[30]Janeiro!$G$11</f>
        <v>31</v>
      </c>
      <c r="I34" s="112">
        <f>[30]Janeiro!$G$12</f>
        <v>32</v>
      </c>
      <c r="J34" s="112">
        <f>[30]Janeiro!$G$13</f>
        <v>36</v>
      </c>
      <c r="K34" s="112">
        <f>[30]Janeiro!$G$14</f>
        <v>32</v>
      </c>
      <c r="L34" s="112">
        <f>[30]Janeiro!$G$15</f>
        <v>50</v>
      </c>
      <c r="M34" s="112">
        <f>[30]Janeiro!$G$16</f>
        <v>56</v>
      </c>
      <c r="N34" s="112">
        <f>[30]Janeiro!$G$17</f>
        <v>53</v>
      </c>
      <c r="O34" s="112">
        <f>[30]Janeiro!$G$18</f>
        <v>46</v>
      </c>
      <c r="P34" s="112">
        <f>[30]Janeiro!$G$19</f>
        <v>63</v>
      </c>
      <c r="Q34" s="110">
        <f>[30]Janeiro!$G$20</f>
        <v>41</v>
      </c>
      <c r="R34" s="110">
        <f>[30]Janeiro!$G$21</f>
        <v>47</v>
      </c>
      <c r="S34" s="110">
        <f>[30]Janeiro!$G$22</f>
        <v>37</v>
      </c>
      <c r="T34" s="110">
        <f>[30]Janeiro!$G$23</f>
        <v>36</v>
      </c>
      <c r="U34" s="110">
        <f>[30]Janeiro!$G$24</f>
        <v>64</v>
      </c>
      <c r="V34" s="110">
        <f>[30]Janeiro!$G$25</f>
        <v>60</v>
      </c>
      <c r="W34" s="110">
        <f>[30]Janeiro!$G$26</f>
        <v>71</v>
      </c>
      <c r="X34" s="110">
        <f>[30]Janeiro!$G$27</f>
        <v>74</v>
      </c>
      <c r="Y34" s="110">
        <f>[30]Janeiro!$G$28</f>
        <v>53</v>
      </c>
      <c r="Z34" s="110">
        <f>[30]Janeiro!$G$29</f>
        <v>44</v>
      </c>
      <c r="AA34" s="110">
        <f>[30]Janeiro!$G$30</f>
        <v>43</v>
      </c>
      <c r="AB34" s="110">
        <f>[30]Janeiro!$G$31</f>
        <v>40</v>
      </c>
      <c r="AC34" s="110">
        <f>[30]Janeiro!$G$32</f>
        <v>29</v>
      </c>
      <c r="AD34" s="110">
        <f>[30]Janeiro!$G$33</f>
        <v>25</v>
      </c>
      <c r="AE34" s="110">
        <f>[30]Janeiro!$G$34</f>
        <v>26</v>
      </c>
      <c r="AF34" s="110">
        <f>[30]Janeiro!$G$35</f>
        <v>31</v>
      </c>
      <c r="AG34" s="117">
        <f t="shared" si="3"/>
        <v>25</v>
      </c>
      <c r="AH34" s="116">
        <f t="shared" si="4"/>
        <v>44.548387096774192</v>
      </c>
    </row>
    <row r="35" spans="1:39" x14ac:dyDescent="0.2">
      <c r="A35" s="48" t="s">
        <v>14</v>
      </c>
      <c r="B35" s="112">
        <f>[31]Janeiro!$G$5</f>
        <v>50</v>
      </c>
      <c r="C35" s="112">
        <f>[31]Janeiro!$G$6</f>
        <v>41</v>
      </c>
      <c r="D35" s="112">
        <f>[31]Janeiro!$G$7</f>
        <v>39</v>
      </c>
      <c r="E35" s="112">
        <f>[31]Janeiro!$G$8</f>
        <v>44</v>
      </c>
      <c r="F35" s="112">
        <f>[31]Janeiro!$G$9</f>
        <v>43</v>
      </c>
      <c r="G35" s="112">
        <f>[31]Janeiro!$G$10</f>
        <v>34</v>
      </c>
      <c r="H35" s="112">
        <f>[31]Janeiro!$G$11</f>
        <v>30</v>
      </c>
      <c r="I35" s="112">
        <f>[31]Janeiro!$G$12</f>
        <v>37</v>
      </c>
      <c r="J35" s="112">
        <f>[31]Janeiro!$G$13</f>
        <v>39</v>
      </c>
      <c r="K35" s="112">
        <f>[31]Janeiro!$G$14</f>
        <v>44</v>
      </c>
      <c r="L35" s="112">
        <f>[31]Janeiro!$G$15</f>
        <v>46</v>
      </c>
      <c r="M35" s="112">
        <f>[31]Janeiro!$G$16</f>
        <v>44</v>
      </c>
      <c r="N35" s="112">
        <f>[31]Janeiro!$G$17</f>
        <v>59</v>
      </c>
      <c r="O35" s="112">
        <f>[31]Janeiro!$G$18</f>
        <v>39</v>
      </c>
      <c r="P35" s="112">
        <f>[31]Janeiro!$G$19</f>
        <v>49</v>
      </c>
      <c r="Q35" s="110">
        <f>[31]Janeiro!$G$20</f>
        <v>36</v>
      </c>
      <c r="R35" s="110">
        <f>[31]Janeiro!$G$21</f>
        <v>36</v>
      </c>
      <c r="S35" s="110">
        <f>[31]Janeiro!$G$22</f>
        <v>31</v>
      </c>
      <c r="T35" s="110">
        <f>[31]Janeiro!$G$23</f>
        <v>35</v>
      </c>
      <c r="U35" s="110">
        <f>[31]Janeiro!$G$24</f>
        <v>44</v>
      </c>
      <c r="V35" s="110">
        <f>[31]Janeiro!$G$25</f>
        <v>40</v>
      </c>
      <c r="W35" s="110">
        <f>[31]Janeiro!$G$26</f>
        <v>59</v>
      </c>
      <c r="X35" s="110">
        <f>[31]Janeiro!$G$27</f>
        <v>54</v>
      </c>
      <c r="Y35" s="110">
        <f>[31]Janeiro!$G$28</f>
        <v>50</v>
      </c>
      <c r="Z35" s="110">
        <f>[31]Janeiro!$G$29</f>
        <v>39</v>
      </c>
      <c r="AA35" s="110">
        <f>[31]Janeiro!$G$30</f>
        <v>32</v>
      </c>
      <c r="AB35" s="110">
        <f>[31]Janeiro!$G$31</f>
        <v>31</v>
      </c>
      <c r="AC35" s="110">
        <f>[31]Janeiro!$G$32</f>
        <v>33</v>
      </c>
      <c r="AD35" s="110">
        <f>[31]Janeiro!$G$33</f>
        <v>23</v>
      </c>
      <c r="AE35" s="110">
        <f>[31]Janeiro!$G$34</f>
        <v>29</v>
      </c>
      <c r="AF35" s="110">
        <f>[31]Janeiro!$G$35</f>
        <v>26</v>
      </c>
      <c r="AG35" s="117">
        <f t="shared" si="3"/>
        <v>23</v>
      </c>
      <c r="AH35" s="116">
        <f t="shared" si="4"/>
        <v>39.87096774193548</v>
      </c>
    </row>
    <row r="36" spans="1:39" x14ac:dyDescent="0.2">
      <c r="A36" s="48" t="s">
        <v>153</v>
      </c>
      <c r="B36" s="112">
        <f>[32]Janeiro!$G$5</f>
        <v>59</v>
      </c>
      <c r="C36" s="112">
        <f>[32]Janeiro!$G$6</f>
        <v>66</v>
      </c>
      <c r="D36" s="112">
        <f>[32]Janeiro!$G$7</f>
        <v>57</v>
      </c>
      <c r="E36" s="112">
        <f>[32]Janeiro!$G$8</f>
        <v>50</v>
      </c>
      <c r="F36" s="112">
        <f>[32]Janeiro!$G$9</f>
        <v>51</v>
      </c>
      <c r="G36" s="112">
        <f>[32]Janeiro!$G$10</f>
        <v>56</v>
      </c>
      <c r="H36" s="112">
        <f>[32]Janeiro!$G$11</f>
        <v>47</v>
      </c>
      <c r="I36" s="112">
        <f>[32]Janeiro!$G$12</f>
        <v>53</v>
      </c>
      <c r="J36" s="112">
        <f>[32]Janeiro!$G$13</f>
        <v>44</v>
      </c>
      <c r="K36" s="112">
        <f>[32]Janeiro!$G$14</f>
        <v>48</v>
      </c>
      <c r="L36" s="112">
        <f>[32]Janeiro!$G$15</f>
        <v>72</v>
      </c>
      <c r="M36" s="112">
        <f>[32]Janeiro!$G$16</f>
        <v>65</v>
      </c>
      <c r="N36" s="112">
        <f>[32]Janeiro!$G$17</f>
        <v>54</v>
      </c>
      <c r="O36" s="112">
        <f>[32]Janeiro!$G$18</f>
        <v>49</v>
      </c>
      <c r="P36" s="112">
        <f>[32]Janeiro!$G$19</f>
        <v>59</v>
      </c>
      <c r="Q36" s="110">
        <f>[32]Janeiro!$G$20</f>
        <v>53</v>
      </c>
      <c r="R36" s="110">
        <f>[32]Janeiro!$G$21</f>
        <v>49</v>
      </c>
      <c r="S36" s="110">
        <f>[32]Janeiro!$G$22</f>
        <v>48</v>
      </c>
      <c r="T36" s="110">
        <f>[32]Janeiro!$G$23</f>
        <v>45</v>
      </c>
      <c r="U36" s="110">
        <f>[32]Janeiro!$G$24</f>
        <v>47</v>
      </c>
      <c r="V36" s="110">
        <f>[32]Janeiro!$G$25</f>
        <v>53</v>
      </c>
      <c r="W36" s="110">
        <f>[32]Janeiro!$G$26</f>
        <v>67</v>
      </c>
      <c r="X36" s="110">
        <f>[32]Janeiro!$G$27</f>
        <v>59</v>
      </c>
      <c r="Y36" s="110">
        <f>[32]Janeiro!$G$28</f>
        <v>46</v>
      </c>
      <c r="Z36" s="110">
        <f>[32]Janeiro!$G$29</f>
        <v>31</v>
      </c>
      <c r="AA36" s="110">
        <f>[32]Janeiro!$G$30</f>
        <v>35</v>
      </c>
      <c r="AB36" s="110">
        <f>[32]Janeiro!$G$31</f>
        <v>31</v>
      </c>
      <c r="AC36" s="110">
        <f>[32]Janeiro!$G$32</f>
        <v>24</v>
      </c>
      <c r="AD36" s="110">
        <f>[32]Janeiro!$G$33</f>
        <v>35</v>
      </c>
      <c r="AE36" s="110">
        <f>[32]Janeiro!$G$34</f>
        <v>57</v>
      </c>
      <c r="AF36" s="110">
        <f>[32]Janeiro!$G$35</f>
        <v>43</v>
      </c>
      <c r="AG36" s="117">
        <f t="shared" si="3"/>
        <v>24</v>
      </c>
      <c r="AH36" s="116">
        <f t="shared" si="4"/>
        <v>50.096774193548384</v>
      </c>
      <c r="AJ36" t="s">
        <v>35</v>
      </c>
      <c r="AK36" t="s">
        <v>35</v>
      </c>
    </row>
    <row r="37" spans="1:39" x14ac:dyDescent="0.2">
      <c r="A37" s="48" t="s">
        <v>15</v>
      </c>
      <c r="B37" s="112">
        <f>[33]Janeiro!$G$5</f>
        <v>48</v>
      </c>
      <c r="C37" s="112">
        <f>[33]Janeiro!$G$6</f>
        <v>56</v>
      </c>
      <c r="D37" s="112">
        <f>[33]Janeiro!$G$7</f>
        <v>42</v>
      </c>
      <c r="E37" s="112">
        <f>[33]Janeiro!$G$8</f>
        <v>35</v>
      </c>
      <c r="F37" s="112">
        <f>[33]Janeiro!$G$9</f>
        <v>19</v>
      </c>
      <c r="G37" s="112">
        <f>[33]Janeiro!$G$10</f>
        <v>22</v>
      </c>
      <c r="H37" s="112">
        <f>[33]Janeiro!$G$11</f>
        <v>31</v>
      </c>
      <c r="I37" s="112">
        <f>[33]Janeiro!$G$12</f>
        <v>36</v>
      </c>
      <c r="J37" s="112">
        <f>[33]Janeiro!$G$13</f>
        <v>38</v>
      </c>
      <c r="K37" s="112">
        <f>[33]Janeiro!$G$14</f>
        <v>41</v>
      </c>
      <c r="L37" s="112">
        <f>[33]Janeiro!$G$15</f>
        <v>55</v>
      </c>
      <c r="M37" s="112">
        <f>[33]Janeiro!$G$16</f>
        <v>57</v>
      </c>
      <c r="N37" s="112">
        <f>[33]Janeiro!$G$17</f>
        <v>59</v>
      </c>
      <c r="O37" s="112">
        <f>[33]Janeiro!$G$18</f>
        <v>43</v>
      </c>
      <c r="P37" s="112">
        <f>[33]Janeiro!$G$19</f>
        <v>46</v>
      </c>
      <c r="Q37" s="110">
        <f>[33]Janeiro!$G$20</f>
        <v>43</v>
      </c>
      <c r="R37" s="110">
        <f>[33]Janeiro!$G$21</f>
        <v>41</v>
      </c>
      <c r="S37" s="110">
        <f>[33]Janeiro!$G$22</f>
        <v>41</v>
      </c>
      <c r="T37" s="110">
        <f>[33]Janeiro!$G$23</f>
        <v>37</v>
      </c>
      <c r="U37" s="110">
        <f>[33]Janeiro!$G$24</f>
        <v>53</v>
      </c>
      <c r="V37" s="110">
        <f>[33]Janeiro!$G$25</f>
        <v>60</v>
      </c>
      <c r="W37" s="110">
        <f>[33]Janeiro!$G$26</f>
        <v>68</v>
      </c>
      <c r="X37" s="110">
        <f>[33]Janeiro!$G$27</f>
        <v>57</v>
      </c>
      <c r="Y37" s="110">
        <f>[33]Janeiro!$G$28</f>
        <v>43</v>
      </c>
      <c r="Z37" s="110">
        <f>[33]Janeiro!$G$29</f>
        <v>32</v>
      </c>
      <c r="AA37" s="110">
        <f>[33]Janeiro!$G$30</f>
        <v>36</v>
      </c>
      <c r="AB37" s="110">
        <f>[33]Janeiro!$G$31</f>
        <v>27</v>
      </c>
      <c r="AC37" s="110">
        <f>[33]Janeiro!$G$32</f>
        <v>18</v>
      </c>
      <c r="AD37" s="110">
        <f>[33]Janeiro!$G$33</f>
        <v>18</v>
      </c>
      <c r="AE37" s="110">
        <f>[33]Janeiro!$G$34</f>
        <v>26</v>
      </c>
      <c r="AF37" s="110">
        <f>[33]Janeiro!$G$35</f>
        <v>34</v>
      </c>
      <c r="AG37" s="117">
        <f t="shared" si="3"/>
        <v>18</v>
      </c>
      <c r="AH37" s="116">
        <f t="shared" si="4"/>
        <v>40.70967741935484</v>
      </c>
      <c r="AI37" s="12" t="s">
        <v>35</v>
      </c>
      <c r="AK37" t="s">
        <v>35</v>
      </c>
      <c r="AL37" t="s">
        <v>35</v>
      </c>
      <c r="AM37" t="s">
        <v>35</v>
      </c>
    </row>
    <row r="38" spans="1:39" x14ac:dyDescent="0.2">
      <c r="A38" s="48" t="s">
        <v>16</v>
      </c>
      <c r="B38" s="112">
        <f>[34]Janeiro!$G$5</f>
        <v>41</v>
      </c>
      <c r="C38" s="112">
        <f>[34]Janeiro!$G$6</f>
        <v>48</v>
      </c>
      <c r="D38" s="112">
        <f>[34]Janeiro!$G$7</f>
        <v>42</v>
      </c>
      <c r="E38" s="112">
        <f>[34]Janeiro!$G$8</f>
        <v>21</v>
      </c>
      <c r="F38" s="112">
        <f>[34]Janeiro!$G$9</f>
        <v>19</v>
      </c>
      <c r="G38" s="112">
        <f>[34]Janeiro!$G$10</f>
        <v>27</v>
      </c>
      <c r="H38" s="112">
        <f>[34]Janeiro!$G$11</f>
        <v>28</v>
      </c>
      <c r="I38" s="112">
        <f>[34]Janeiro!$G$12</f>
        <v>28</v>
      </c>
      <c r="J38" s="112">
        <f>[34]Janeiro!$G$13</f>
        <v>27</v>
      </c>
      <c r="K38" s="112">
        <f>[34]Janeiro!$G$14</f>
        <v>29</v>
      </c>
      <c r="L38" s="112">
        <f>[34]Janeiro!$G$15</f>
        <v>34</v>
      </c>
      <c r="M38" s="112">
        <f>[34]Janeiro!$G$16</f>
        <v>38</v>
      </c>
      <c r="N38" s="112">
        <f>[34]Janeiro!$G$17</f>
        <v>35</v>
      </c>
      <c r="O38" s="112">
        <f>[34]Janeiro!$G$18</f>
        <v>34</v>
      </c>
      <c r="P38" s="112">
        <f>[34]Janeiro!$G$19</f>
        <v>33</v>
      </c>
      <c r="Q38" s="112">
        <f>[34]Janeiro!$G$19</f>
        <v>33</v>
      </c>
      <c r="R38" s="112">
        <f>[34]Janeiro!$G$19</f>
        <v>33</v>
      </c>
      <c r="S38" s="112">
        <f>[34]Janeiro!$G$19</f>
        <v>33</v>
      </c>
      <c r="T38" s="112">
        <f>[34]Janeiro!$G$19</f>
        <v>33</v>
      </c>
      <c r="U38" s="112">
        <f>[34]Janeiro!$G$19</f>
        <v>33</v>
      </c>
      <c r="V38" s="112">
        <f>[34]Janeiro!$G$19</f>
        <v>33</v>
      </c>
      <c r="W38" s="112">
        <f>[34]Janeiro!$G$19</f>
        <v>33</v>
      </c>
      <c r="X38" s="110" t="s">
        <v>197</v>
      </c>
      <c r="Y38" s="110" t="s">
        <v>197</v>
      </c>
      <c r="Z38" s="110" t="s">
        <v>197</v>
      </c>
      <c r="AA38" s="110" t="s">
        <v>197</v>
      </c>
      <c r="AB38" s="110" t="s">
        <v>197</v>
      </c>
      <c r="AC38" s="110" t="s">
        <v>197</v>
      </c>
      <c r="AD38" s="110" t="s">
        <v>197</v>
      </c>
      <c r="AE38" s="110" t="s">
        <v>197</v>
      </c>
      <c r="AF38" s="110" t="s">
        <v>197</v>
      </c>
      <c r="AG38" s="117">
        <f t="shared" si="3"/>
        <v>19</v>
      </c>
      <c r="AH38" s="116">
        <f t="shared" si="4"/>
        <v>32.5</v>
      </c>
      <c r="AL38" t="s">
        <v>35</v>
      </c>
    </row>
    <row r="39" spans="1:39" x14ac:dyDescent="0.2">
      <c r="A39" s="48" t="s">
        <v>154</v>
      </c>
      <c r="B39" s="112">
        <f>[35]Janeiro!$G$5</f>
        <v>47</v>
      </c>
      <c r="C39" s="112">
        <f>[35]Janeiro!$G$6</f>
        <v>54</v>
      </c>
      <c r="D39" s="112">
        <f>[35]Janeiro!$G$7</f>
        <v>45</v>
      </c>
      <c r="E39" s="112">
        <f>[35]Janeiro!$G$8</f>
        <v>43</v>
      </c>
      <c r="F39" s="112">
        <f>[35]Janeiro!$G$9</f>
        <v>37</v>
      </c>
      <c r="G39" s="112">
        <f>[35]Janeiro!$G$10</f>
        <v>31</v>
      </c>
      <c r="H39" s="112">
        <f>[35]Janeiro!$G$11</f>
        <v>40</v>
      </c>
      <c r="I39" s="112">
        <f>[35]Janeiro!$G$12</f>
        <v>35</v>
      </c>
      <c r="J39" s="112">
        <f>[35]Janeiro!$G$13</f>
        <v>38</v>
      </c>
      <c r="K39" s="112">
        <f>[35]Janeiro!$G$14</f>
        <v>48</v>
      </c>
      <c r="L39" s="112">
        <f>[35]Janeiro!$G$15</f>
        <v>53</v>
      </c>
      <c r="M39" s="112">
        <f>[35]Janeiro!$G$16</f>
        <v>54</v>
      </c>
      <c r="N39" s="112">
        <f>[35]Janeiro!$G$17</f>
        <v>49</v>
      </c>
      <c r="O39" s="112">
        <f>[35]Janeiro!$G$18</f>
        <v>44</v>
      </c>
      <c r="P39" s="112">
        <f>[35]Janeiro!$G$19</f>
        <v>68</v>
      </c>
      <c r="Q39" s="110">
        <f>[35]Janeiro!$G$20</f>
        <v>44</v>
      </c>
      <c r="R39" s="110">
        <f>[35]Janeiro!$G$21</f>
        <v>48</v>
      </c>
      <c r="S39" s="110">
        <f>[35]Janeiro!$G$22</f>
        <v>40</v>
      </c>
      <c r="T39" s="110">
        <f>[35]Janeiro!$G$23</f>
        <v>40</v>
      </c>
      <c r="U39" s="110">
        <f>[35]Janeiro!$G$24</f>
        <v>49</v>
      </c>
      <c r="V39" s="110">
        <f>[35]Janeiro!$G$25</f>
        <v>64</v>
      </c>
      <c r="W39" s="110">
        <f>[35]Janeiro!$G$26</f>
        <v>70</v>
      </c>
      <c r="X39" s="110">
        <f>[35]Janeiro!$G$27</f>
        <v>62</v>
      </c>
      <c r="Y39" s="110">
        <f>[35]Janeiro!$G$28</f>
        <v>51</v>
      </c>
      <c r="Z39" s="110">
        <f>[35]Janeiro!$G$29</f>
        <v>39</v>
      </c>
      <c r="AA39" s="110">
        <f>[35]Janeiro!$G$30</f>
        <v>38</v>
      </c>
      <c r="AB39" s="110">
        <f>[35]Janeiro!$G$31</f>
        <v>35</v>
      </c>
      <c r="AC39" s="110">
        <f>[35]Janeiro!$G$32</f>
        <v>27</v>
      </c>
      <c r="AD39" s="110">
        <f>[35]Janeiro!$G$33</f>
        <v>23</v>
      </c>
      <c r="AE39" s="110">
        <f>[35]Janeiro!$G$34</f>
        <v>31</v>
      </c>
      <c r="AF39" s="110">
        <f>[35]Janeiro!$G$35</f>
        <v>35</v>
      </c>
      <c r="AG39" s="117">
        <f t="shared" si="3"/>
        <v>23</v>
      </c>
      <c r="AH39" s="116">
        <f t="shared" si="4"/>
        <v>44.58064516129032</v>
      </c>
      <c r="AJ39" t="s">
        <v>35</v>
      </c>
      <c r="AL39" t="s">
        <v>35</v>
      </c>
    </row>
    <row r="40" spans="1:39" x14ac:dyDescent="0.2">
      <c r="A40" s="48" t="s">
        <v>17</v>
      </c>
      <c r="B40" s="112">
        <f>[36]Janeiro!$G$5</f>
        <v>38</v>
      </c>
      <c r="C40" s="112">
        <f>[36]Janeiro!$G$6</f>
        <v>54</v>
      </c>
      <c r="D40" s="112">
        <f>[36]Janeiro!$G$7</f>
        <v>51</v>
      </c>
      <c r="E40" s="112">
        <f>[36]Janeiro!$G$8</f>
        <v>50</v>
      </c>
      <c r="F40" s="112">
        <f>[36]Janeiro!$G$9</f>
        <v>41</v>
      </c>
      <c r="G40" s="112">
        <f>[36]Janeiro!$G$10</f>
        <v>32</v>
      </c>
      <c r="H40" s="112">
        <f>[36]Janeiro!$G$11</f>
        <v>43</v>
      </c>
      <c r="I40" s="112">
        <f>[36]Janeiro!$G$12</f>
        <v>45</v>
      </c>
      <c r="J40" s="112">
        <f>[36]Janeiro!$G$13</f>
        <v>44</v>
      </c>
      <c r="K40" s="112">
        <f>[36]Janeiro!$G$14</f>
        <v>42</v>
      </c>
      <c r="L40" s="112">
        <f>[36]Janeiro!$G$15</f>
        <v>38</v>
      </c>
      <c r="M40" s="112">
        <f>[36]Janeiro!$G$16</f>
        <v>40</v>
      </c>
      <c r="N40" s="112">
        <f>[36]Janeiro!$G$17</f>
        <v>47</v>
      </c>
      <c r="O40" s="112">
        <f>[36]Janeiro!$G$18</f>
        <v>48</v>
      </c>
      <c r="P40" s="112">
        <f>[36]Janeiro!$G$19</f>
        <v>46</v>
      </c>
      <c r="Q40" s="110">
        <f>[36]Janeiro!$G$20</f>
        <v>51</v>
      </c>
      <c r="R40" s="110">
        <f>[36]Janeiro!$G$21</f>
        <v>55</v>
      </c>
      <c r="S40" s="110">
        <f>[36]Janeiro!$G$22</f>
        <v>48</v>
      </c>
      <c r="T40" s="110">
        <f>[36]Janeiro!$G$23</f>
        <v>50</v>
      </c>
      <c r="U40" s="110">
        <f>[36]Janeiro!$G$24</f>
        <v>56</v>
      </c>
      <c r="V40" s="110">
        <f>[36]Janeiro!$G$25</f>
        <v>51</v>
      </c>
      <c r="W40" s="110">
        <f>[36]Janeiro!$G$26</f>
        <v>63</v>
      </c>
      <c r="X40" s="110">
        <f>[36]Janeiro!$G$27</f>
        <v>60</v>
      </c>
      <c r="Y40" s="110">
        <f>[36]Janeiro!$G$28</f>
        <v>58</v>
      </c>
      <c r="Z40" s="110">
        <f>[36]Janeiro!$G$29</f>
        <v>39</v>
      </c>
      <c r="AA40" s="110">
        <f>[36]Janeiro!$G$30</f>
        <v>42</v>
      </c>
      <c r="AB40" s="110">
        <f>[36]Janeiro!$G$31</f>
        <v>38</v>
      </c>
      <c r="AC40" s="110">
        <f>[36]Janeiro!$G$32</f>
        <v>25</v>
      </c>
      <c r="AD40" s="110">
        <f>[36]Janeiro!$G$33</f>
        <v>23</v>
      </c>
      <c r="AE40" s="110">
        <f>[36]Janeiro!$G$34</f>
        <v>26</v>
      </c>
      <c r="AF40" s="110">
        <f>[36]Janeiro!$G$35</f>
        <v>35</v>
      </c>
      <c r="AG40" s="117">
        <f t="shared" si="3"/>
        <v>23</v>
      </c>
      <c r="AH40" s="116">
        <f t="shared" si="4"/>
        <v>44.483870967741936</v>
      </c>
    </row>
    <row r="41" spans="1:39" x14ac:dyDescent="0.2">
      <c r="A41" s="48" t="s">
        <v>136</v>
      </c>
      <c r="B41" s="112">
        <f>[37]Janeiro!$G$5</f>
        <v>42</v>
      </c>
      <c r="C41" s="112">
        <f>[37]Janeiro!$G$6</f>
        <v>52</v>
      </c>
      <c r="D41" s="112">
        <f>[37]Janeiro!$G$7</f>
        <v>43</v>
      </c>
      <c r="E41" s="112">
        <f>[37]Janeiro!$G$8</f>
        <v>40</v>
      </c>
      <c r="F41" s="112">
        <f>[37]Janeiro!$G$9</f>
        <v>36</v>
      </c>
      <c r="G41" s="112">
        <f>[37]Janeiro!$G$10</f>
        <v>35</v>
      </c>
      <c r="H41" s="112">
        <f>[37]Janeiro!$G$11</f>
        <v>42</v>
      </c>
      <c r="I41" s="112">
        <f>[37]Janeiro!$G$12</f>
        <v>32</v>
      </c>
      <c r="J41" s="112">
        <f>[37]Janeiro!$G$13</f>
        <v>37</v>
      </c>
      <c r="K41" s="112">
        <f>[37]Janeiro!$G$14</f>
        <v>41</v>
      </c>
      <c r="L41" s="112">
        <f>[37]Janeiro!$G$15</f>
        <v>49</v>
      </c>
      <c r="M41" s="112">
        <f>[37]Janeiro!$G$16</f>
        <v>47</v>
      </c>
      <c r="N41" s="112">
        <f>[37]Janeiro!$G$17</f>
        <v>59</v>
      </c>
      <c r="O41" s="112">
        <f>[37]Janeiro!$G$18</f>
        <v>51</v>
      </c>
      <c r="P41" s="112">
        <f>[37]Janeiro!$G$19</f>
        <v>54</v>
      </c>
      <c r="Q41" s="110">
        <f>[37]Janeiro!$G$20</f>
        <v>43</v>
      </c>
      <c r="R41" s="110">
        <f>[37]Janeiro!$G$21</f>
        <v>42</v>
      </c>
      <c r="S41" s="110">
        <f>[37]Janeiro!$G$22</f>
        <v>38</v>
      </c>
      <c r="T41" s="110">
        <f>[37]Janeiro!$G$23</f>
        <v>44</v>
      </c>
      <c r="U41" s="110">
        <f>[37]Janeiro!$G$24</f>
        <v>54</v>
      </c>
      <c r="V41" s="110">
        <f>[37]Janeiro!$G$25</f>
        <v>61</v>
      </c>
      <c r="W41" s="110">
        <f>[37]Janeiro!$G$26</f>
        <v>77</v>
      </c>
      <c r="X41" s="110">
        <f>[37]Janeiro!$G$27</f>
        <v>77</v>
      </c>
      <c r="Y41" s="110">
        <f>[37]Janeiro!$G$28</f>
        <v>62</v>
      </c>
      <c r="Z41" s="110">
        <f>[37]Janeiro!$G$29</f>
        <v>46</v>
      </c>
      <c r="AA41" s="110">
        <f>[37]Janeiro!$G$30</f>
        <v>43</v>
      </c>
      <c r="AB41" s="110">
        <f>[37]Janeiro!$G$31</f>
        <v>38</v>
      </c>
      <c r="AC41" s="110">
        <f>[37]Janeiro!$G$32</f>
        <v>37</v>
      </c>
      <c r="AD41" s="110">
        <f>[37]Janeiro!$G$33</f>
        <v>25</v>
      </c>
      <c r="AE41" s="110">
        <f>[37]Janeiro!$G$34</f>
        <v>37</v>
      </c>
      <c r="AF41" s="110">
        <f>[37]Janeiro!$G$35</f>
        <v>35</v>
      </c>
      <c r="AG41" s="117">
        <f t="shared" si="3"/>
        <v>25</v>
      </c>
      <c r="AH41" s="116">
        <f t="shared" si="4"/>
        <v>45.774193548387096</v>
      </c>
      <c r="AJ41" t="s">
        <v>35</v>
      </c>
      <c r="AL41" t="s">
        <v>35</v>
      </c>
      <c r="AM41" t="s">
        <v>35</v>
      </c>
    </row>
    <row r="42" spans="1:39" x14ac:dyDescent="0.2">
      <c r="A42" s="48" t="s">
        <v>18</v>
      </c>
      <c r="B42" s="112">
        <f>[38]Janeiro!$G$5</f>
        <v>71</v>
      </c>
      <c r="C42" s="112">
        <f>[38]Janeiro!$G$6</f>
        <v>68</v>
      </c>
      <c r="D42" s="112">
        <f>[38]Janeiro!$G$7</f>
        <v>59</v>
      </c>
      <c r="E42" s="112">
        <f>[38]Janeiro!$G$8</f>
        <v>57</v>
      </c>
      <c r="F42" s="112">
        <f>[38]Janeiro!$G$9</f>
        <v>59</v>
      </c>
      <c r="G42" s="112">
        <f>[38]Janeiro!$G$10</f>
        <v>46</v>
      </c>
      <c r="H42" s="112">
        <f>[38]Janeiro!$G$11</f>
        <v>46</v>
      </c>
      <c r="I42" s="112">
        <f>[38]Janeiro!$G$12</f>
        <v>43</v>
      </c>
      <c r="J42" s="112">
        <f>[38]Janeiro!$G$13</f>
        <v>44</v>
      </c>
      <c r="K42" s="112">
        <f>[38]Janeiro!$G$14</f>
        <v>48</v>
      </c>
      <c r="L42" s="112">
        <f>[38]Janeiro!$G$15</f>
        <v>62</v>
      </c>
      <c r="M42" s="112">
        <f>[38]Janeiro!$G$16</f>
        <v>65</v>
      </c>
      <c r="N42" s="112">
        <f>[38]Janeiro!$G$17</f>
        <v>54</v>
      </c>
      <c r="O42" s="112">
        <f>[38]Janeiro!$G$18</f>
        <v>51</v>
      </c>
      <c r="P42" s="112">
        <f>[38]Janeiro!$G$19</f>
        <v>68</v>
      </c>
      <c r="Q42" s="110">
        <f>[38]Janeiro!$G$20</f>
        <v>45</v>
      </c>
      <c r="R42" s="110">
        <f>[38]Janeiro!$G$21</f>
        <v>52</v>
      </c>
      <c r="S42" s="110">
        <f>[38]Janeiro!$G$22</f>
        <v>42</v>
      </c>
      <c r="T42" s="110">
        <f>[38]Janeiro!$G$23</f>
        <v>48</v>
      </c>
      <c r="U42" s="110">
        <f>[38]Janeiro!$G$24</f>
        <v>44</v>
      </c>
      <c r="V42" s="110">
        <f>[38]Janeiro!$G$25</f>
        <v>63</v>
      </c>
      <c r="W42" s="110">
        <f>[38]Janeiro!$G$26</f>
        <v>75</v>
      </c>
      <c r="X42" s="110">
        <f>[38]Janeiro!$G$27</f>
        <v>62</v>
      </c>
      <c r="Y42" s="110">
        <f>[38]Janeiro!$G$28</f>
        <v>55</v>
      </c>
      <c r="Z42" s="110">
        <f>[38]Janeiro!$G$29</f>
        <v>37</v>
      </c>
      <c r="AA42" s="110">
        <f>[38]Janeiro!$G$30</f>
        <v>32</v>
      </c>
      <c r="AB42" s="110">
        <f>[38]Janeiro!$G$31</f>
        <v>32</v>
      </c>
      <c r="AC42" s="110">
        <f>[38]Janeiro!$G$32</f>
        <v>22</v>
      </c>
      <c r="AD42" s="110">
        <f>[38]Janeiro!$G$33</f>
        <v>22</v>
      </c>
      <c r="AE42" s="110">
        <f>[38]Janeiro!$G$34</f>
        <v>44</v>
      </c>
      <c r="AF42" s="110">
        <f>[38]Janeiro!$G$35</f>
        <v>37</v>
      </c>
      <c r="AG42" s="117">
        <f t="shared" ref="AG42" si="5">MIN(B42:AF42)</f>
        <v>22</v>
      </c>
      <c r="AH42" s="116">
        <f t="shared" ref="AH42" si="6">AVERAGE(B42:AF42)</f>
        <v>50.096774193548384</v>
      </c>
    </row>
    <row r="43" spans="1:39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7" t="s">
        <v>197</v>
      </c>
      <c r="AH43" s="116" t="s">
        <v>197</v>
      </c>
      <c r="AJ43" s="12" t="s">
        <v>35</v>
      </c>
      <c r="AL43" t="s">
        <v>35</v>
      </c>
    </row>
    <row r="44" spans="1:39" x14ac:dyDescent="0.2">
      <c r="A44" s="48" t="s">
        <v>19</v>
      </c>
      <c r="B44" s="112">
        <f>[39]Janeiro!$G$5</f>
        <v>55</v>
      </c>
      <c r="C44" s="112">
        <f>[39]Janeiro!$G$6</f>
        <v>64</v>
      </c>
      <c r="D44" s="112">
        <f>[39]Janeiro!$G$7</f>
        <v>49</v>
      </c>
      <c r="E44" s="112">
        <f>[39]Janeiro!$G$8</f>
        <v>38</v>
      </c>
      <c r="F44" s="112">
        <f>[39]Janeiro!$G$9</f>
        <v>35</v>
      </c>
      <c r="G44" s="112">
        <f>[39]Janeiro!$G$10</f>
        <v>33</v>
      </c>
      <c r="H44" s="112">
        <f>[39]Janeiro!$G$11</f>
        <v>28</v>
      </c>
      <c r="I44" s="112">
        <f>[39]Janeiro!$G$12</f>
        <v>37</v>
      </c>
      <c r="J44" s="112">
        <f>[39]Janeiro!$G$13</f>
        <v>34</v>
      </c>
      <c r="K44" s="112">
        <f>[39]Janeiro!$G$14</f>
        <v>50</v>
      </c>
      <c r="L44" s="112">
        <f>[39]Janeiro!$G$15</f>
        <v>65</v>
      </c>
      <c r="M44" s="112">
        <f>[39]Janeiro!$G$16</f>
        <v>57</v>
      </c>
      <c r="N44" s="112">
        <f>[39]Janeiro!$G$17</f>
        <v>50</v>
      </c>
      <c r="O44" s="112">
        <f>[39]Janeiro!$G$18</f>
        <v>47</v>
      </c>
      <c r="P44" s="112">
        <f>[39]Janeiro!$G$19</f>
        <v>59</v>
      </c>
      <c r="Q44" s="110">
        <f>[39]Janeiro!$G$20</f>
        <v>50</v>
      </c>
      <c r="R44" s="110">
        <f>[39]Janeiro!$G$21</f>
        <v>52</v>
      </c>
      <c r="S44" s="110">
        <f>[39]Janeiro!$G$22</f>
        <v>53</v>
      </c>
      <c r="T44" s="110">
        <f>[39]Janeiro!$G$23</f>
        <v>54</v>
      </c>
      <c r="U44" s="110">
        <f>[39]Janeiro!$G$24</f>
        <v>63</v>
      </c>
      <c r="V44" s="110">
        <f>[39]Janeiro!$G$25</f>
        <v>56</v>
      </c>
      <c r="W44" s="110">
        <f>[39]Janeiro!$G$26</f>
        <v>83</v>
      </c>
      <c r="X44" s="110">
        <f>[39]Janeiro!$G$27</f>
        <v>68</v>
      </c>
      <c r="Y44" s="110">
        <f>[39]Janeiro!$G$28</f>
        <v>51</v>
      </c>
      <c r="Z44" s="110">
        <f>[39]Janeiro!$G$29</f>
        <v>46</v>
      </c>
      <c r="AA44" s="110">
        <f>[39]Janeiro!$G$30</f>
        <v>40</v>
      </c>
      <c r="AB44" s="110">
        <f>[39]Janeiro!$G$31</f>
        <v>34</v>
      </c>
      <c r="AC44" s="110">
        <f>[39]Janeiro!$G$32</f>
        <v>30</v>
      </c>
      <c r="AD44" s="110">
        <f>[39]Janeiro!$G$33</f>
        <v>25</v>
      </c>
      <c r="AE44" s="110">
        <f>[39]Janeiro!$G$34</f>
        <v>27</v>
      </c>
      <c r="AF44" s="110">
        <f>[39]Janeiro!$G$35</f>
        <v>37</v>
      </c>
      <c r="AG44" s="117">
        <f t="shared" si="3"/>
        <v>25</v>
      </c>
      <c r="AH44" s="116">
        <f t="shared" si="4"/>
        <v>47.41935483870968</v>
      </c>
      <c r="AI44" s="12" t="s">
        <v>35</v>
      </c>
      <c r="AJ44" t="s">
        <v>35</v>
      </c>
      <c r="AK44" t="s">
        <v>35</v>
      </c>
      <c r="AL44" t="s">
        <v>35</v>
      </c>
    </row>
    <row r="45" spans="1:39" x14ac:dyDescent="0.2">
      <c r="A45" s="48" t="s">
        <v>23</v>
      </c>
      <c r="B45" s="112">
        <f>[40]Janeiro!$G$5</f>
        <v>49</v>
      </c>
      <c r="C45" s="112">
        <f>[40]Janeiro!$G$6</f>
        <v>56</v>
      </c>
      <c r="D45" s="112">
        <f>[40]Janeiro!$G$7</f>
        <v>54</v>
      </c>
      <c r="E45" s="112">
        <f>[40]Janeiro!$G$8</f>
        <v>52</v>
      </c>
      <c r="F45" s="112">
        <f>[40]Janeiro!$G$9</f>
        <v>40</v>
      </c>
      <c r="G45" s="112">
        <f>[40]Janeiro!$G$10</f>
        <v>35</v>
      </c>
      <c r="H45" s="112">
        <f>[40]Janeiro!$G$11</f>
        <v>34</v>
      </c>
      <c r="I45" s="112">
        <f>[40]Janeiro!$G$12</f>
        <v>32</v>
      </c>
      <c r="J45" s="112">
        <f>[40]Janeiro!$G$13</f>
        <v>34</v>
      </c>
      <c r="K45" s="112">
        <f>[40]Janeiro!$G$14</f>
        <v>39</v>
      </c>
      <c r="L45" s="112">
        <f>[40]Janeiro!$G$15</f>
        <v>45</v>
      </c>
      <c r="M45" s="112">
        <f>[40]Janeiro!$G$16</f>
        <v>50</v>
      </c>
      <c r="N45" s="112">
        <f>[40]Janeiro!$G$17</f>
        <v>64</v>
      </c>
      <c r="O45" s="112">
        <f>[40]Janeiro!$G$18</f>
        <v>47</v>
      </c>
      <c r="P45" s="112">
        <f>[40]Janeiro!$G$19</f>
        <v>58</v>
      </c>
      <c r="Q45" s="110">
        <f>[40]Janeiro!$G$20</f>
        <v>42</v>
      </c>
      <c r="R45" s="110">
        <f>[40]Janeiro!$G$21</f>
        <v>45</v>
      </c>
      <c r="S45" s="110">
        <f>[40]Janeiro!$G$22</f>
        <v>36</v>
      </c>
      <c r="T45" s="110">
        <f>[40]Janeiro!$G$23</f>
        <v>31</v>
      </c>
      <c r="U45" s="110">
        <f>[40]Janeiro!$G$24</f>
        <v>40</v>
      </c>
      <c r="V45" s="110">
        <f>[40]Janeiro!$G$25</f>
        <v>59</v>
      </c>
      <c r="W45" s="110">
        <f>[40]Janeiro!$G$26</f>
        <v>72</v>
      </c>
      <c r="X45" s="110">
        <f>[40]Janeiro!$G$27</f>
        <v>67</v>
      </c>
      <c r="Y45" s="110">
        <f>[40]Janeiro!$G$28</f>
        <v>41</v>
      </c>
      <c r="Z45" s="110">
        <f>[40]Janeiro!$G$29</f>
        <v>28</v>
      </c>
      <c r="AA45" s="110">
        <f>[40]Janeiro!$G$30</f>
        <v>30</v>
      </c>
      <c r="AB45" s="110">
        <f>[40]Janeiro!$G$31</f>
        <v>33</v>
      </c>
      <c r="AC45" s="110">
        <f>[40]Janeiro!$G$32</f>
        <v>21</v>
      </c>
      <c r="AD45" s="110">
        <f>[40]Janeiro!$G$33</f>
        <v>18</v>
      </c>
      <c r="AE45" s="110">
        <f>[40]Janeiro!$G$34</f>
        <v>33</v>
      </c>
      <c r="AF45" s="110">
        <f>[40]Janeiro!$G$35</f>
        <v>48</v>
      </c>
      <c r="AG45" s="117">
        <f t="shared" si="3"/>
        <v>18</v>
      </c>
      <c r="AH45" s="116">
        <f t="shared" si="4"/>
        <v>43</v>
      </c>
      <c r="AL45" t="s">
        <v>35</v>
      </c>
    </row>
    <row r="46" spans="1:39" x14ac:dyDescent="0.2">
      <c r="A46" s="48" t="s">
        <v>34</v>
      </c>
      <c r="B46" s="112">
        <f>[41]Janeiro!$G$5</f>
        <v>66</v>
      </c>
      <c r="C46" s="112">
        <f>[41]Janeiro!$G$6</f>
        <v>81</v>
      </c>
      <c r="D46" s="112">
        <f>[41]Janeiro!$G$7</f>
        <v>61</v>
      </c>
      <c r="E46" s="112">
        <f>[41]Janeiro!$G$8</f>
        <v>58</v>
      </c>
      <c r="F46" s="112">
        <f>[41]Janeiro!$G$9</f>
        <v>51</v>
      </c>
      <c r="G46" s="112">
        <f>[41]Janeiro!$G$10</f>
        <v>56</v>
      </c>
      <c r="H46" s="112">
        <f>[41]Janeiro!$G$11</f>
        <v>46</v>
      </c>
      <c r="I46" s="112">
        <f>[41]Janeiro!$G$12</f>
        <v>50</v>
      </c>
      <c r="J46" s="112">
        <f>[41]Janeiro!$G$13</f>
        <v>45</v>
      </c>
      <c r="K46" s="112">
        <f>[41]Janeiro!$G$14</f>
        <v>49</v>
      </c>
      <c r="L46" s="112">
        <f>[41]Janeiro!$G$15</f>
        <v>74</v>
      </c>
      <c r="M46" s="112">
        <f>[41]Janeiro!$G$16</f>
        <v>75</v>
      </c>
      <c r="N46" s="112">
        <f>[41]Janeiro!$G$17</f>
        <v>61</v>
      </c>
      <c r="O46" s="112">
        <f>[41]Janeiro!$G$18</f>
        <v>53</v>
      </c>
      <c r="P46" s="112">
        <f>[41]Janeiro!$G$19</f>
        <v>61</v>
      </c>
      <c r="Q46" s="110">
        <f>[41]Janeiro!$G$20</f>
        <v>45</v>
      </c>
      <c r="R46" s="110">
        <f>[41]Janeiro!$G$21</f>
        <v>50</v>
      </c>
      <c r="S46" s="110">
        <f>[41]Janeiro!$G$22</f>
        <v>43</v>
      </c>
      <c r="T46" s="110">
        <f>[41]Janeiro!$G$23</f>
        <v>40</v>
      </c>
      <c r="U46" s="110">
        <f>[41]Janeiro!$G$24</f>
        <v>43</v>
      </c>
      <c r="V46" s="110">
        <f>[41]Janeiro!$G$25</f>
        <v>48</v>
      </c>
      <c r="W46" s="110">
        <f>[41]Janeiro!$G$26</f>
        <v>68</v>
      </c>
      <c r="X46" s="110">
        <f>[41]Janeiro!$G$27</f>
        <v>55</v>
      </c>
      <c r="Y46" s="110">
        <f>[41]Janeiro!$G$28</f>
        <v>46</v>
      </c>
      <c r="Z46" s="110">
        <f>[41]Janeiro!$G$29</f>
        <v>34</v>
      </c>
      <c r="AA46" s="110">
        <f>[41]Janeiro!$G$30</f>
        <v>22</v>
      </c>
      <c r="AB46" s="110">
        <f>[41]Janeiro!$G$31</f>
        <v>21</v>
      </c>
      <c r="AC46" s="110">
        <f>[41]Janeiro!$G$32</f>
        <v>24</v>
      </c>
      <c r="AD46" s="110">
        <f>[41]Janeiro!$G$33</f>
        <v>30</v>
      </c>
      <c r="AE46" s="110">
        <f>[41]Janeiro!$G$34</f>
        <v>56</v>
      </c>
      <c r="AF46" s="110">
        <f>[41]Janeiro!$G$35</f>
        <v>42</v>
      </c>
      <c r="AG46" s="117">
        <f t="shared" si="3"/>
        <v>21</v>
      </c>
      <c r="AH46" s="116">
        <f t="shared" si="4"/>
        <v>50.12903225806452</v>
      </c>
      <c r="AI46" s="12" t="s">
        <v>35</v>
      </c>
      <c r="AJ46" t="s">
        <v>35</v>
      </c>
      <c r="AK46" t="s">
        <v>35</v>
      </c>
    </row>
    <row r="47" spans="1:39" x14ac:dyDescent="0.2">
      <c r="A47" s="48" t="s">
        <v>20</v>
      </c>
      <c r="B47" s="112">
        <f>[42]Janeiro!$G$5</f>
        <v>37</v>
      </c>
      <c r="C47" s="112">
        <f>[42]Janeiro!$G$6</f>
        <v>42</v>
      </c>
      <c r="D47" s="112">
        <f>[42]Janeiro!$G$7</f>
        <v>37</v>
      </c>
      <c r="E47" s="112">
        <f>[42]Janeiro!$G$8</f>
        <v>39</v>
      </c>
      <c r="F47" s="112">
        <f>[42]Janeiro!$G$9</f>
        <v>32</v>
      </c>
      <c r="G47" s="112">
        <f>[42]Janeiro!$G$10</f>
        <v>27</v>
      </c>
      <c r="H47" s="112">
        <f>[42]Janeiro!$G$11</f>
        <v>28</v>
      </c>
      <c r="I47" s="112">
        <f>[42]Janeiro!$G$12</f>
        <v>28</v>
      </c>
      <c r="J47" s="112">
        <f>[42]Janeiro!$G$13</f>
        <v>30</v>
      </c>
      <c r="K47" s="112">
        <f>[42]Janeiro!$G$14</f>
        <v>45</v>
      </c>
      <c r="L47" s="112">
        <f>[42]Janeiro!$G$15</f>
        <v>46</v>
      </c>
      <c r="M47" s="112">
        <f>[42]Janeiro!$G$16</f>
        <v>45</v>
      </c>
      <c r="N47" s="112">
        <f>[42]Janeiro!$G$17</f>
        <v>64</v>
      </c>
      <c r="O47" s="112">
        <f>[42]Janeiro!$G$18</f>
        <v>44</v>
      </c>
      <c r="P47" s="112">
        <f>[42]Janeiro!$G$19</f>
        <v>46</v>
      </c>
      <c r="Q47" s="110">
        <f>[42]Janeiro!$G$20</f>
        <v>34</v>
      </c>
      <c r="R47" s="110">
        <f>[42]Janeiro!$G$21</f>
        <v>32</v>
      </c>
      <c r="S47" s="110">
        <f>[42]Janeiro!$G$22</f>
        <v>26</v>
      </c>
      <c r="T47" s="110">
        <f>[42]Janeiro!$G$23</f>
        <v>36</v>
      </c>
      <c r="U47" s="110">
        <f>[42]Janeiro!$G$24</f>
        <v>49</v>
      </c>
      <c r="V47" s="110">
        <f>[42]Janeiro!$G$25</f>
        <v>44</v>
      </c>
      <c r="W47" s="110">
        <f>[42]Janeiro!$G$26</f>
        <v>63</v>
      </c>
      <c r="X47" s="110">
        <f>[42]Janeiro!$G$27</f>
        <v>57</v>
      </c>
      <c r="Y47" s="110">
        <f>[42]Janeiro!$G$28</f>
        <v>54</v>
      </c>
      <c r="Z47" s="110">
        <f>[42]Janeiro!$G$29</f>
        <v>38</v>
      </c>
      <c r="AA47" s="110">
        <f>[42]Janeiro!$G$30</f>
        <v>31</v>
      </c>
      <c r="AB47" s="110">
        <f>[42]Janeiro!$G$31</f>
        <v>26</v>
      </c>
      <c r="AC47" s="110">
        <f>[42]Janeiro!$G$32</f>
        <v>30</v>
      </c>
      <c r="AD47" s="110">
        <f>[42]Janeiro!$G$33</f>
        <v>18</v>
      </c>
      <c r="AE47" s="110">
        <f>[42]Janeiro!$G$34</f>
        <v>27</v>
      </c>
      <c r="AF47" s="110">
        <v>35</v>
      </c>
      <c r="AG47" s="117">
        <f t="shared" si="3"/>
        <v>18</v>
      </c>
      <c r="AH47" s="116">
        <f t="shared" si="4"/>
        <v>38.387096774193552</v>
      </c>
      <c r="AJ47" t="s">
        <v>35</v>
      </c>
    </row>
    <row r="48" spans="1:39" s="5" customFormat="1" ht="17.100000000000001" customHeight="1" x14ac:dyDescent="0.2">
      <c r="A48" s="81" t="s">
        <v>199</v>
      </c>
      <c r="B48" s="113">
        <f t="shared" ref="B48:AE48" si="7">MIN(B5:B47)</f>
        <v>33</v>
      </c>
      <c r="C48" s="113">
        <f t="shared" si="7"/>
        <v>39</v>
      </c>
      <c r="D48" s="113">
        <f t="shared" si="7"/>
        <v>32</v>
      </c>
      <c r="E48" s="113">
        <f t="shared" si="7"/>
        <v>21</v>
      </c>
      <c r="F48" s="113">
        <f t="shared" si="7"/>
        <v>19</v>
      </c>
      <c r="G48" s="113">
        <f t="shared" si="7"/>
        <v>20</v>
      </c>
      <c r="H48" s="113">
        <f t="shared" si="7"/>
        <v>26</v>
      </c>
      <c r="I48" s="113">
        <f t="shared" si="7"/>
        <v>28</v>
      </c>
      <c r="J48" s="113">
        <f t="shared" si="7"/>
        <v>27</v>
      </c>
      <c r="K48" s="113">
        <f t="shared" si="7"/>
        <v>29</v>
      </c>
      <c r="L48" s="113">
        <f t="shared" si="7"/>
        <v>34</v>
      </c>
      <c r="M48" s="113">
        <f t="shared" si="7"/>
        <v>36</v>
      </c>
      <c r="N48" s="113">
        <f t="shared" si="7"/>
        <v>35</v>
      </c>
      <c r="O48" s="113">
        <f t="shared" si="7"/>
        <v>34</v>
      </c>
      <c r="P48" s="113">
        <f t="shared" si="7"/>
        <v>33</v>
      </c>
      <c r="Q48" s="113">
        <f t="shared" si="7"/>
        <v>33</v>
      </c>
      <c r="R48" s="113">
        <f t="shared" si="7"/>
        <v>32</v>
      </c>
      <c r="S48" s="113">
        <f t="shared" si="7"/>
        <v>26</v>
      </c>
      <c r="T48" s="113">
        <f t="shared" si="7"/>
        <v>23</v>
      </c>
      <c r="U48" s="113">
        <f t="shared" si="7"/>
        <v>33</v>
      </c>
      <c r="V48" s="113">
        <f t="shared" si="7"/>
        <v>33</v>
      </c>
      <c r="W48" s="113">
        <f t="shared" si="7"/>
        <v>33</v>
      </c>
      <c r="X48" s="113">
        <f t="shared" si="7"/>
        <v>40</v>
      </c>
      <c r="Y48" s="113">
        <f t="shared" si="7"/>
        <v>27</v>
      </c>
      <c r="Z48" s="113">
        <f t="shared" si="7"/>
        <v>18</v>
      </c>
      <c r="AA48" s="113">
        <f t="shared" si="7"/>
        <v>19</v>
      </c>
      <c r="AB48" s="113">
        <f t="shared" si="7"/>
        <v>21</v>
      </c>
      <c r="AC48" s="113">
        <f t="shared" si="7"/>
        <v>11</v>
      </c>
      <c r="AD48" s="113">
        <f t="shared" si="7"/>
        <v>14</v>
      </c>
      <c r="AE48" s="113">
        <f t="shared" si="7"/>
        <v>19</v>
      </c>
      <c r="AF48" s="113">
        <f t="shared" ref="AF48" si="8">MIN(AF5:AF47)</f>
        <v>26</v>
      </c>
      <c r="AG48" s="117">
        <f>MIN(AG5:AG47)</f>
        <v>11</v>
      </c>
      <c r="AH48" s="116">
        <f>AVERAGE(AH5:AH47)</f>
        <v>44.01949663239985</v>
      </c>
      <c r="AL48" s="5" t="s">
        <v>35</v>
      </c>
      <c r="AM48" s="5" t="s">
        <v>35</v>
      </c>
    </row>
    <row r="49" spans="1:39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</row>
    <row r="50" spans="1:39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J50" s="12" t="s">
        <v>35</v>
      </c>
      <c r="AL50" t="s">
        <v>35</v>
      </c>
    </row>
    <row r="51" spans="1:39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  <c r="AM51" s="12" t="s">
        <v>35</v>
      </c>
    </row>
    <row r="52" spans="1:39" x14ac:dyDescent="0.2">
      <c r="A52" s="142" t="s">
        <v>251</v>
      </c>
      <c r="B52" s="142"/>
      <c r="C52" s="142"/>
      <c r="D52" s="142"/>
      <c r="E52" s="142"/>
      <c r="F52" s="142"/>
      <c r="G52" s="14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9" x14ac:dyDescent="0.2">
      <c r="A53" s="142" t="s">
        <v>252</v>
      </c>
      <c r="B53" s="142"/>
      <c r="C53" s="142"/>
      <c r="D53" s="142"/>
      <c r="E53" s="142"/>
      <c r="F53" s="142"/>
      <c r="G53" s="142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  <c r="AL53" t="s">
        <v>35</v>
      </c>
    </row>
    <row r="54" spans="1:39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</row>
    <row r="55" spans="1:39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9" x14ac:dyDescent="0.2">
      <c r="AG56" s="7"/>
    </row>
    <row r="61" spans="1:39" x14ac:dyDescent="0.2">
      <c r="P61" s="2" t="s">
        <v>35</v>
      </c>
      <c r="AE61" s="2" t="s">
        <v>35</v>
      </c>
      <c r="AI61" t="s">
        <v>35</v>
      </c>
    </row>
    <row r="62" spans="1:39" x14ac:dyDescent="0.2">
      <c r="T62" s="2" t="s">
        <v>35</v>
      </c>
      <c r="Z62" s="2" t="s">
        <v>35</v>
      </c>
    </row>
    <row r="64" spans="1:39" x14ac:dyDescent="0.2">
      <c r="N64" s="2" t="s">
        <v>35</v>
      </c>
    </row>
    <row r="65" spans="7:38" x14ac:dyDescent="0.2">
      <c r="G65" s="2" t="s">
        <v>35</v>
      </c>
    </row>
    <row r="67" spans="7:38" x14ac:dyDescent="0.2">
      <c r="J67" s="2" t="s">
        <v>35</v>
      </c>
      <c r="AL67" s="12" t="s">
        <v>35</v>
      </c>
    </row>
  </sheetData>
  <mergeCells count="36">
    <mergeCell ref="X3:X4"/>
    <mergeCell ref="S3:S4"/>
    <mergeCell ref="M3:M4"/>
    <mergeCell ref="W3:W4"/>
    <mergeCell ref="A53:G53"/>
    <mergeCell ref="A52:G52"/>
    <mergeCell ref="A2:A4"/>
    <mergeCell ref="B3:B4"/>
    <mergeCell ref="J3:J4"/>
    <mergeCell ref="B2:AH2"/>
    <mergeCell ref="C3:C4"/>
    <mergeCell ref="D3:D4"/>
    <mergeCell ref="E3:E4"/>
    <mergeCell ref="F3:F4"/>
    <mergeCell ref="G3:G4"/>
    <mergeCell ref="H3:H4"/>
    <mergeCell ref="R3:R4"/>
    <mergeCell ref="I3:I4"/>
    <mergeCell ref="T3:T4"/>
    <mergeCell ref="U3:U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AF3:AF4"/>
    <mergeCell ref="K3:K4"/>
    <mergeCell ref="V3:V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F5" sqref="AF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7" width="5.42578125" style="3" bestFit="1" customWidth="1"/>
    <col min="28" max="28" width="5.85546875" style="3" bestFit="1" customWidth="1"/>
    <col min="29" max="30" width="5.42578125" style="3" bestFit="1" customWidth="1"/>
    <col min="31" max="32" width="5.42578125" style="3" customWidth="1"/>
    <col min="33" max="33" width="7.42578125" style="7" bestFit="1" customWidth="1"/>
  </cols>
  <sheetData>
    <row r="1" spans="1:36" ht="20.100000000000001" customHeight="1" x14ac:dyDescent="0.2">
      <c r="A1" s="133" t="s">
        <v>204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5"/>
    </row>
    <row r="2" spans="1:36" s="4" customFormat="1" ht="20.100000000000001" customHeight="1" x14ac:dyDescent="0.2">
      <c r="A2" s="136" t="s">
        <v>21</v>
      </c>
      <c r="B2" s="138" t="s">
        <v>250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9"/>
    </row>
    <row r="3" spans="1:36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37">
        <v>31</v>
      </c>
      <c r="AG3" s="101" t="s">
        <v>27</v>
      </c>
      <c r="AH3" s="102" t="s">
        <v>26</v>
      </c>
    </row>
    <row r="4" spans="1:36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01" t="s">
        <v>25</v>
      </c>
      <c r="AH4" s="102" t="s">
        <v>25</v>
      </c>
    </row>
    <row r="5" spans="1:36" s="5" customFormat="1" x14ac:dyDescent="0.2">
      <c r="A5" s="48" t="s">
        <v>30</v>
      </c>
      <c r="B5" s="110">
        <f>[1]Janeiro!$H$5</f>
        <v>8.64</v>
      </c>
      <c r="C5" s="110">
        <f>[1]Janeiro!$H$6</f>
        <v>10.8</v>
      </c>
      <c r="D5" s="110">
        <f>[1]Janeiro!$H$7</f>
        <v>11.879999999999999</v>
      </c>
      <c r="E5" s="110">
        <f>[1]Janeiro!$H$8</f>
        <v>8.2799999999999994</v>
      </c>
      <c r="F5" s="110">
        <f>[1]Janeiro!$H$9</f>
        <v>10.8</v>
      </c>
      <c r="G5" s="110">
        <f>[1]Janeiro!$H$10</f>
        <v>12.24</v>
      </c>
      <c r="H5" s="110">
        <f>[1]Janeiro!$H$11</f>
        <v>10.44</v>
      </c>
      <c r="I5" s="110">
        <f>[1]Janeiro!$H$12</f>
        <v>11.520000000000001</v>
      </c>
      <c r="J5" s="110">
        <f>[1]Janeiro!$H$13</f>
        <v>14.04</v>
      </c>
      <c r="K5" s="110">
        <f>[1]Janeiro!$H$14</f>
        <v>24.12</v>
      </c>
      <c r="L5" s="110">
        <f>[1]Janeiro!$H$15</f>
        <v>18.720000000000002</v>
      </c>
      <c r="M5" s="110">
        <f>[1]Janeiro!$H$16</f>
        <v>10.44</v>
      </c>
      <c r="N5" s="110">
        <f>[1]Janeiro!$H$17</f>
        <v>21.96</v>
      </c>
      <c r="O5" s="110">
        <f>[1]Janeiro!$H$18</f>
        <v>12.24</v>
      </c>
      <c r="P5" s="110">
        <f>[1]Janeiro!$H$19</f>
        <v>9.3600000000000012</v>
      </c>
      <c r="Q5" s="110">
        <f>[1]Janeiro!$H$20</f>
        <v>12.6</v>
      </c>
      <c r="R5" s="110">
        <f>[1]Janeiro!$H$21</f>
        <v>11.520000000000001</v>
      </c>
      <c r="S5" s="110">
        <f>[1]Janeiro!$H$22</f>
        <v>11.879999999999999</v>
      </c>
      <c r="T5" s="110">
        <f>[1]Janeiro!$H$23</f>
        <v>26.28</v>
      </c>
      <c r="U5" s="110">
        <f>[1]Janeiro!$H$24</f>
        <v>17.64</v>
      </c>
      <c r="V5" s="110">
        <f>[1]Janeiro!$H$25</f>
        <v>12.96</v>
      </c>
      <c r="W5" s="110">
        <f>[1]Janeiro!$H$26</f>
        <v>12.24</v>
      </c>
      <c r="X5" s="110">
        <f>[1]Janeiro!$H$27</f>
        <v>10.08</v>
      </c>
      <c r="Y5" s="110">
        <f>[1]Janeiro!$H$28</f>
        <v>11.520000000000001</v>
      </c>
      <c r="Z5" s="110">
        <f>[1]Janeiro!$H$29</f>
        <v>10.08</v>
      </c>
      <c r="AA5" s="110">
        <f>[1]Janeiro!$H$30</f>
        <v>10.8</v>
      </c>
      <c r="AB5" s="110">
        <f>[1]Janeiro!$H$31</f>
        <v>9.3600000000000012</v>
      </c>
      <c r="AC5" s="110">
        <f>[1]Janeiro!$H$32</f>
        <v>18</v>
      </c>
      <c r="AD5" s="110">
        <f>[1]Janeiro!$H$33</f>
        <v>11.879999999999999</v>
      </c>
      <c r="AE5" s="110">
        <f>[1]Janeiro!$H$34</f>
        <v>13.32</v>
      </c>
      <c r="AF5" s="110">
        <f>[1]Janeiro!$H$35</f>
        <v>14.04</v>
      </c>
      <c r="AG5" s="117">
        <f t="shared" ref="AG5" si="1">MAX(B5:AF5)</f>
        <v>26.28</v>
      </c>
      <c r="AH5" s="116">
        <f t="shared" ref="AH5" si="2">AVERAGE(B5:AF5)</f>
        <v>13.215483870967741</v>
      </c>
    </row>
    <row r="6" spans="1:36" x14ac:dyDescent="0.2">
      <c r="A6" s="48" t="s">
        <v>0</v>
      </c>
      <c r="B6" s="112" t="str">
        <f>[2]Janeiro!$H$5</f>
        <v>*</v>
      </c>
      <c r="C6" s="112" t="str">
        <f>[2]Janeiro!$H$6</f>
        <v>*</v>
      </c>
      <c r="D6" s="112" t="str">
        <f>[2]Janeiro!$H$7</f>
        <v>*</v>
      </c>
      <c r="E6" s="112" t="str">
        <f>[2]Janeiro!$H$8</f>
        <v>*</v>
      </c>
      <c r="F6" s="112" t="str">
        <f>[2]Janeiro!$H$9</f>
        <v>*</v>
      </c>
      <c r="G6" s="112" t="str">
        <f>[2]Janeiro!$H$10</f>
        <v>*</v>
      </c>
      <c r="H6" s="112" t="str">
        <f>[2]Janeiro!$H$11</f>
        <v>*</v>
      </c>
      <c r="I6" s="112" t="str">
        <f>[2]Janeiro!$H$12</f>
        <v>*</v>
      </c>
      <c r="J6" s="112" t="str">
        <f>[2]Janeiro!$H$13</f>
        <v>*</v>
      </c>
      <c r="K6" s="112" t="str">
        <f>[2]Janeiro!$H$14</f>
        <v>*</v>
      </c>
      <c r="L6" s="112" t="str">
        <f>[2]Janeiro!$H$15</f>
        <v>*</v>
      </c>
      <c r="M6" s="112" t="str">
        <f>[2]Janeiro!$H$16</f>
        <v>*</v>
      </c>
      <c r="N6" s="112" t="str">
        <f>[2]Janeiro!$H$17</f>
        <v>*</v>
      </c>
      <c r="O6" s="112" t="str">
        <f>[2]Janeiro!$H$18</f>
        <v>*</v>
      </c>
      <c r="P6" s="112" t="str">
        <f>[2]Janeiro!$H$19</f>
        <v>*</v>
      </c>
      <c r="Q6" s="112" t="str">
        <f>[2]Janeiro!$H$20</f>
        <v>*</v>
      </c>
      <c r="R6" s="112" t="str">
        <f>[2]Janeiro!$H$21</f>
        <v>*</v>
      </c>
      <c r="S6" s="112" t="str">
        <f>[2]Janeiro!$H$22</f>
        <v>*</v>
      </c>
      <c r="T6" s="112" t="str">
        <f>[2]Janeiro!$H$23</f>
        <v>*</v>
      </c>
      <c r="U6" s="112" t="str">
        <f>[2]Janeiro!$H$24</f>
        <v>*</v>
      </c>
      <c r="V6" s="112" t="str">
        <f>[2]Janeiro!$H$25</f>
        <v>*</v>
      </c>
      <c r="W6" s="112" t="str">
        <f>[2]Janeiro!$H$26</f>
        <v>*</v>
      </c>
      <c r="X6" s="112" t="str">
        <f>[2]Janeiro!$H$27</f>
        <v>*</v>
      </c>
      <c r="Y6" s="112" t="str">
        <f>[2]Janeiro!$H$28</f>
        <v>*</v>
      </c>
      <c r="Z6" s="112" t="str">
        <f>[2]Janeiro!$H$29</f>
        <v>*</v>
      </c>
      <c r="AA6" s="112" t="str">
        <f>[2]Janeiro!$H$30</f>
        <v>*</v>
      </c>
      <c r="AB6" s="112" t="str">
        <f>[2]Janeiro!$H$31</f>
        <v>*</v>
      </c>
      <c r="AC6" s="112" t="str">
        <f>[2]Janeiro!$H$32</f>
        <v>*</v>
      </c>
      <c r="AD6" s="112" t="str">
        <f>[2]Janeiro!$H$33</f>
        <v>*</v>
      </c>
      <c r="AE6" s="112" t="str">
        <f>[2]Janeiro!$H$34</f>
        <v>*</v>
      </c>
      <c r="AF6" s="112" t="str">
        <f>[2]Janeiro!$H$35</f>
        <v>*</v>
      </c>
      <c r="AG6" s="117" t="s">
        <v>197</v>
      </c>
      <c r="AH6" s="116" t="s">
        <v>197</v>
      </c>
    </row>
    <row r="7" spans="1:36" x14ac:dyDescent="0.2">
      <c r="A7" s="48" t="s">
        <v>85</v>
      </c>
      <c r="B7" s="112">
        <f>[3]Janeiro!$H$5</f>
        <v>13.68</v>
      </c>
      <c r="C7" s="112">
        <f>[3]Janeiro!$H$6</f>
        <v>13.68</v>
      </c>
      <c r="D7" s="112">
        <f>[3]Janeiro!$H$7</f>
        <v>11.879999999999999</v>
      </c>
      <c r="E7" s="112">
        <f>[3]Janeiro!$H$8</f>
        <v>18.720000000000002</v>
      </c>
      <c r="F7" s="112">
        <f>[3]Janeiro!$H$9</f>
        <v>14.4</v>
      </c>
      <c r="G7" s="112">
        <f>[3]Janeiro!$H$10</f>
        <v>13.32</v>
      </c>
      <c r="H7" s="112">
        <f>[3]Janeiro!$H$11</f>
        <v>23.400000000000002</v>
      </c>
      <c r="I7" s="112">
        <f>[3]Janeiro!$H$12</f>
        <v>11.16</v>
      </c>
      <c r="J7" s="112">
        <f>[3]Janeiro!$H$13</f>
        <v>15.840000000000002</v>
      </c>
      <c r="K7" s="112">
        <f>[3]Janeiro!$H$14</f>
        <v>25.2</v>
      </c>
      <c r="L7" s="112">
        <f>[3]Janeiro!$H$15</f>
        <v>23.400000000000002</v>
      </c>
      <c r="M7" s="112">
        <f>[3]Janeiro!$H$16</f>
        <v>15.48</v>
      </c>
      <c r="N7" s="112">
        <f>[3]Janeiro!$H$17</f>
        <v>16.559999999999999</v>
      </c>
      <c r="O7" s="112">
        <f>[3]Janeiro!$H$18</f>
        <v>14.76</v>
      </c>
      <c r="P7" s="112">
        <f>[3]Janeiro!$H$19</f>
        <v>19.440000000000001</v>
      </c>
      <c r="Q7" s="112">
        <f>[3]Janeiro!$H$20</f>
        <v>14.76</v>
      </c>
      <c r="R7" s="112">
        <f>[3]Janeiro!$H$21</f>
        <v>15.48</v>
      </c>
      <c r="S7" s="112">
        <f>[3]Janeiro!$H$22</f>
        <v>15.120000000000001</v>
      </c>
      <c r="T7" s="112">
        <f>[3]Janeiro!$H$23</f>
        <v>21.240000000000002</v>
      </c>
      <c r="U7" s="112">
        <f>[3]Janeiro!$H$24</f>
        <v>23.400000000000002</v>
      </c>
      <c r="V7" s="112">
        <f>[3]Janeiro!$H$25</f>
        <v>15.48</v>
      </c>
      <c r="W7" s="112">
        <f>[3]Janeiro!$H$26</f>
        <v>19.8</v>
      </c>
      <c r="X7" s="112">
        <f>[3]Janeiro!$H$27</f>
        <v>17.64</v>
      </c>
      <c r="Y7" s="112">
        <f>[3]Janeiro!$H$28</f>
        <v>13.68</v>
      </c>
      <c r="Z7" s="112">
        <f>[3]Janeiro!$H$29</f>
        <v>14.4</v>
      </c>
      <c r="AA7" s="112">
        <f>[3]Janeiro!$H$30</f>
        <v>19.8</v>
      </c>
      <c r="AB7" s="112">
        <f>[3]Janeiro!$H$31</f>
        <v>17.64</v>
      </c>
      <c r="AC7" s="112">
        <f>[3]Janeiro!$H$32</f>
        <v>12.6</v>
      </c>
      <c r="AD7" s="112">
        <f>[3]Janeiro!$H$33</f>
        <v>14.76</v>
      </c>
      <c r="AE7" s="112">
        <f>[3]Janeiro!$H$34</f>
        <v>13.68</v>
      </c>
      <c r="AF7" s="112">
        <f>[3]Janeiro!$H$35</f>
        <v>23.040000000000003</v>
      </c>
      <c r="AG7" s="117">
        <f t="shared" ref="AG7:AG47" si="3">MAX(B7:AF7)</f>
        <v>25.2</v>
      </c>
      <c r="AH7" s="116">
        <f t="shared" ref="AH7:AH47" si="4">AVERAGE(B7:AF7)</f>
        <v>16.885161290322582</v>
      </c>
    </row>
    <row r="8" spans="1:36" x14ac:dyDescent="0.2">
      <c r="A8" s="48" t="s">
        <v>1</v>
      </c>
      <c r="B8" s="112">
        <f>[4]Janeiro!$H$5</f>
        <v>10.08</v>
      </c>
      <c r="C8" s="112">
        <f>[4]Janeiro!$H$6</f>
        <v>11.520000000000001</v>
      </c>
      <c r="D8" s="112">
        <f>[4]Janeiro!$H$7</f>
        <v>9.7200000000000006</v>
      </c>
      <c r="E8" s="112">
        <f>[4]Janeiro!$H$8</f>
        <v>1.4400000000000002</v>
      </c>
      <c r="F8" s="112">
        <f>[4]Janeiro!$H$9</f>
        <v>3.6</v>
      </c>
      <c r="G8" s="112">
        <f>[4]Janeiro!$H$10</f>
        <v>8.64</v>
      </c>
      <c r="H8" s="112">
        <f>[4]Janeiro!$H$11</f>
        <v>8.2799999999999994</v>
      </c>
      <c r="I8" s="112">
        <f>[4]Janeiro!$H$12</f>
        <v>7.9200000000000008</v>
      </c>
      <c r="J8" s="112">
        <f>[4]Janeiro!$H$13</f>
        <v>8.64</v>
      </c>
      <c r="K8" s="112">
        <f>[4]Janeiro!$H$14</f>
        <v>16.559999999999999</v>
      </c>
      <c r="L8" s="112">
        <f>[4]Janeiro!$H$15</f>
        <v>14.4</v>
      </c>
      <c r="M8" s="112">
        <f>[4]Janeiro!$H$16</f>
        <v>3.6</v>
      </c>
      <c r="N8" s="112">
        <f>[4]Janeiro!$H$17</f>
        <v>11.520000000000001</v>
      </c>
      <c r="O8" s="112">
        <f>[4]Janeiro!$H$18</f>
        <v>30.240000000000002</v>
      </c>
      <c r="P8" s="112">
        <f>[4]Janeiro!$H$19</f>
        <v>16.559999999999999</v>
      </c>
      <c r="Q8" s="112">
        <f>[4]Janeiro!$H$20</f>
        <v>20.52</v>
      </c>
      <c r="R8" s="112">
        <f>[4]Janeiro!$H$21</f>
        <v>12.96</v>
      </c>
      <c r="S8" s="112">
        <f>[4]Janeiro!$H$22</f>
        <v>11.16</v>
      </c>
      <c r="T8" s="112">
        <f>[4]Janeiro!$H$23</f>
        <v>12.96</v>
      </c>
      <c r="U8" s="112">
        <f>[4]Janeiro!$H$24</f>
        <v>11.16</v>
      </c>
      <c r="V8" s="112">
        <f>[4]Janeiro!$H$25</f>
        <v>9.7200000000000006</v>
      </c>
      <c r="W8" s="112">
        <f>[4]Janeiro!$H$26</f>
        <v>7.2</v>
      </c>
      <c r="X8" s="112">
        <f>[4]Janeiro!$H$27</f>
        <v>7.9200000000000008</v>
      </c>
      <c r="Y8" s="112">
        <f>[4]Janeiro!$H$28</f>
        <v>12.24</v>
      </c>
      <c r="Z8" s="112">
        <f>[4]Janeiro!$H$29</f>
        <v>2.8800000000000003</v>
      </c>
      <c r="AA8" s="112">
        <f>[4]Janeiro!$H$30</f>
        <v>12.24</v>
      </c>
      <c r="AB8" s="112">
        <f>[4]Janeiro!$H$31</f>
        <v>5.4</v>
      </c>
      <c r="AC8" s="112">
        <f>[4]Janeiro!$H$32</f>
        <v>4.6800000000000006</v>
      </c>
      <c r="AD8" s="112">
        <f>[4]Janeiro!$H$33</f>
        <v>13.32</v>
      </c>
      <c r="AE8" s="112">
        <f>[4]Janeiro!$H$34</f>
        <v>12.24</v>
      </c>
      <c r="AF8" s="112">
        <f>[4]Janeiro!$H$35</f>
        <v>13.32</v>
      </c>
      <c r="AG8" s="117">
        <f t="shared" si="3"/>
        <v>30.240000000000002</v>
      </c>
      <c r="AH8" s="116">
        <f t="shared" si="4"/>
        <v>10.730322580645161</v>
      </c>
    </row>
    <row r="9" spans="1:36" x14ac:dyDescent="0.2">
      <c r="A9" s="48" t="s">
        <v>146</v>
      </c>
      <c r="B9" s="112">
        <f>[5]Janeiro!$H$5</f>
        <v>15.840000000000002</v>
      </c>
      <c r="C9" s="112">
        <f>[5]Janeiro!$H$6</f>
        <v>22.68</v>
      </c>
      <c r="D9" s="112">
        <f>[5]Janeiro!$H$7</f>
        <v>11.16</v>
      </c>
      <c r="E9" s="112">
        <f>[5]Janeiro!$H$8</f>
        <v>11.879999999999999</v>
      </c>
      <c r="F9" s="112">
        <f>[5]Janeiro!$H$9</f>
        <v>10.8</v>
      </c>
      <c r="G9" s="112">
        <f>[5]Janeiro!$H$10</f>
        <v>11.16</v>
      </c>
      <c r="H9" s="112">
        <f>[5]Janeiro!$H$11</f>
        <v>13.32</v>
      </c>
      <c r="I9" s="112">
        <f>[5]Janeiro!$H$12</f>
        <v>11.879999999999999</v>
      </c>
      <c r="J9" s="112">
        <f>[5]Janeiro!$H$13</f>
        <v>10.44</v>
      </c>
      <c r="K9" s="112">
        <f>[5]Janeiro!$H$14</f>
        <v>24.48</v>
      </c>
      <c r="L9" s="112">
        <f>[5]Janeiro!$H$15</f>
        <v>16.2</v>
      </c>
      <c r="M9" s="112">
        <f>[5]Janeiro!$H$16</f>
        <v>15.48</v>
      </c>
      <c r="N9" s="112">
        <f>[5]Janeiro!$H$17</f>
        <v>18.36</v>
      </c>
      <c r="O9" s="112">
        <f>[5]Janeiro!$H$18</f>
        <v>17.28</v>
      </c>
      <c r="P9" s="112">
        <f>[5]Janeiro!$H$19</f>
        <v>20.52</v>
      </c>
      <c r="Q9" s="112">
        <f>[5]Janeiro!$H$20</f>
        <v>20.52</v>
      </c>
      <c r="R9" s="112">
        <f>[5]Janeiro!$H$21</f>
        <v>17.28</v>
      </c>
      <c r="S9" s="112">
        <f>[5]Janeiro!$H$22</f>
        <v>19.440000000000001</v>
      </c>
      <c r="T9" s="112">
        <f>[5]Janeiro!$H$23</f>
        <v>18.36</v>
      </c>
      <c r="U9" s="112">
        <f>[5]Janeiro!$H$24</f>
        <v>25.56</v>
      </c>
      <c r="V9" s="112">
        <f>[5]Janeiro!$H$25</f>
        <v>14.76</v>
      </c>
      <c r="W9" s="112">
        <f>[5]Janeiro!$H$26</f>
        <v>13.32</v>
      </c>
      <c r="X9" s="112">
        <f>[5]Janeiro!$H$27</f>
        <v>17.28</v>
      </c>
      <c r="Y9" s="112">
        <f>[5]Janeiro!$H$28</f>
        <v>18</v>
      </c>
      <c r="Z9" s="112">
        <f>[5]Janeiro!$H$29</f>
        <v>15.120000000000001</v>
      </c>
      <c r="AA9" s="112">
        <f>[5]Janeiro!$H$30</f>
        <v>18</v>
      </c>
      <c r="AB9" s="112">
        <f>[5]Janeiro!$H$31</f>
        <v>15.48</v>
      </c>
      <c r="AC9" s="112">
        <f>[5]Janeiro!$H$32</f>
        <v>12.96</v>
      </c>
      <c r="AD9" s="112">
        <f>[5]Janeiro!$H$33</f>
        <v>14.4</v>
      </c>
      <c r="AE9" s="112">
        <f>[5]Janeiro!$H$34</f>
        <v>21.240000000000002</v>
      </c>
      <c r="AF9" s="112">
        <f>[5]Janeiro!$H$35</f>
        <v>26.64</v>
      </c>
      <c r="AG9" s="117">
        <f t="shared" si="3"/>
        <v>26.64</v>
      </c>
      <c r="AH9" s="116">
        <f t="shared" si="4"/>
        <v>16.769032258064517</v>
      </c>
    </row>
    <row r="10" spans="1:36" x14ac:dyDescent="0.2">
      <c r="A10" s="48" t="s">
        <v>91</v>
      </c>
      <c r="B10" s="112">
        <f>[6]Janeiro!$H$5</f>
        <v>13.32</v>
      </c>
      <c r="C10" s="112">
        <f>[6]Janeiro!$H$6</f>
        <v>16.559999999999999</v>
      </c>
      <c r="D10" s="112">
        <f>[6]Janeiro!$H$7</f>
        <v>10.8</v>
      </c>
      <c r="E10" s="112">
        <f>[6]Janeiro!$H$8</f>
        <v>14.76</v>
      </c>
      <c r="F10" s="112">
        <f>[6]Janeiro!$H$9</f>
        <v>11.16</v>
      </c>
      <c r="G10" s="112">
        <f>[6]Janeiro!$H$10</f>
        <v>14.4</v>
      </c>
      <c r="H10" s="112">
        <f>[6]Janeiro!$H$11</f>
        <v>12.24</v>
      </c>
      <c r="I10" s="112">
        <f>[6]Janeiro!$H$12</f>
        <v>19.8</v>
      </c>
      <c r="J10" s="112">
        <f>[6]Janeiro!$H$13</f>
        <v>23.400000000000002</v>
      </c>
      <c r="K10" s="112">
        <f>[6]Janeiro!$H$14</f>
        <v>23.400000000000002</v>
      </c>
      <c r="L10" s="112">
        <f>[6]Janeiro!$H$15</f>
        <v>18.36</v>
      </c>
      <c r="M10" s="112">
        <f>[6]Janeiro!$H$16</f>
        <v>16.2</v>
      </c>
      <c r="N10" s="112">
        <f>[6]Janeiro!$H$17</f>
        <v>15.840000000000002</v>
      </c>
      <c r="O10" s="112">
        <f>[6]Janeiro!$H$18</f>
        <v>17.64</v>
      </c>
      <c r="P10" s="112">
        <f>[6]Janeiro!$H$19</f>
        <v>15.48</v>
      </c>
      <c r="Q10" s="112">
        <f>[6]Janeiro!$H$20</f>
        <v>20.52</v>
      </c>
      <c r="R10" s="112">
        <f>[6]Janeiro!$H$21</f>
        <v>17.28</v>
      </c>
      <c r="S10" s="112">
        <f>[6]Janeiro!$H$22</f>
        <v>15.48</v>
      </c>
      <c r="T10" s="112">
        <f>[6]Janeiro!$H$23</f>
        <v>18.36</v>
      </c>
      <c r="U10" s="112">
        <f>[6]Janeiro!$H$24</f>
        <v>16.559999999999999</v>
      </c>
      <c r="V10" s="112">
        <f>[6]Janeiro!$H$25</f>
        <v>18.36</v>
      </c>
      <c r="W10" s="112">
        <f>[6]Janeiro!$H$26</f>
        <v>17.28</v>
      </c>
      <c r="X10" s="112">
        <f>[6]Janeiro!$H$27</f>
        <v>12.6</v>
      </c>
      <c r="Y10" s="112">
        <f>[6]Janeiro!$H$28</f>
        <v>16.559999999999999</v>
      </c>
      <c r="Z10" s="112">
        <f>[6]Janeiro!$H$29</f>
        <v>15.48</v>
      </c>
      <c r="AA10" s="112">
        <f>[6]Janeiro!$H$30</f>
        <v>20.52</v>
      </c>
      <c r="AB10" s="112">
        <f>[6]Janeiro!$H$31</f>
        <v>15.840000000000002</v>
      </c>
      <c r="AC10" s="112">
        <f>[6]Janeiro!$H$32</f>
        <v>12.96</v>
      </c>
      <c r="AD10" s="112">
        <f>[6]Janeiro!$H$33</f>
        <v>14.04</v>
      </c>
      <c r="AE10" s="112">
        <f>[6]Janeiro!$H$34</f>
        <v>22.68</v>
      </c>
      <c r="AF10" s="112">
        <f>[6]Janeiro!$H$35</f>
        <v>24.12</v>
      </c>
      <c r="AG10" s="117">
        <f t="shared" si="3"/>
        <v>24.12</v>
      </c>
      <c r="AH10" s="116">
        <f t="shared" si="4"/>
        <v>16.838709677419356</v>
      </c>
    </row>
    <row r="11" spans="1:36" x14ac:dyDescent="0.2">
      <c r="A11" s="48" t="s">
        <v>49</v>
      </c>
      <c r="B11" s="112">
        <f>[7]Janeiro!$H$5</f>
        <v>17.28</v>
      </c>
      <c r="C11" s="112">
        <f>[7]Janeiro!$H$6</f>
        <v>21.6</v>
      </c>
      <c r="D11" s="112">
        <f>[7]Janeiro!$H$7</f>
        <v>18</v>
      </c>
      <c r="E11" s="112">
        <f>[7]Janeiro!$H$8</f>
        <v>24.48</v>
      </c>
      <c r="F11" s="112">
        <f>[7]Janeiro!$H$9</f>
        <v>21.96</v>
      </c>
      <c r="G11" s="112">
        <f>[7]Janeiro!$H$10</f>
        <v>14.76</v>
      </c>
      <c r="H11" s="112">
        <f>[7]Janeiro!$H$11</f>
        <v>17.28</v>
      </c>
      <c r="I11" s="112">
        <f>[7]Janeiro!$H$12</f>
        <v>12.96</v>
      </c>
      <c r="J11" s="112">
        <f>[7]Janeiro!$H$13</f>
        <v>14.76</v>
      </c>
      <c r="K11" s="112">
        <f>[7]Janeiro!$H$14</f>
        <v>38.159999999999997</v>
      </c>
      <c r="L11" s="112">
        <f>[7]Janeiro!$H$15</f>
        <v>16.559999999999999</v>
      </c>
      <c r="M11" s="112">
        <f>[7]Janeiro!$H$16</f>
        <v>18</v>
      </c>
      <c r="N11" s="112">
        <f>[7]Janeiro!$H$17</f>
        <v>14.04</v>
      </c>
      <c r="O11" s="112">
        <f>[7]Janeiro!$H$18</f>
        <v>19.8</v>
      </c>
      <c r="P11" s="112">
        <f>[7]Janeiro!$H$19</f>
        <v>14.76</v>
      </c>
      <c r="Q11" s="112">
        <f>[7]Janeiro!$H$20</f>
        <v>14.76</v>
      </c>
      <c r="R11" s="112">
        <f>[7]Janeiro!$H$21</f>
        <v>15.120000000000001</v>
      </c>
      <c r="S11" s="112">
        <f>[7]Janeiro!$H$22</f>
        <v>17.64</v>
      </c>
      <c r="T11" s="112">
        <f>[7]Janeiro!$H$23</f>
        <v>19.440000000000001</v>
      </c>
      <c r="U11" s="112">
        <f>[7]Janeiro!$H$24</f>
        <v>15.840000000000002</v>
      </c>
      <c r="V11" s="112">
        <f>[7]Janeiro!$H$25</f>
        <v>15.120000000000001</v>
      </c>
      <c r="W11" s="112">
        <f>[7]Janeiro!$H$26</f>
        <v>23.759999999999998</v>
      </c>
      <c r="X11" s="112">
        <f>[7]Janeiro!$H$27</f>
        <v>19.440000000000001</v>
      </c>
      <c r="Y11" s="112">
        <f>[7]Janeiro!$H$28</f>
        <v>20.16</v>
      </c>
      <c r="Z11" s="112">
        <f>[7]Janeiro!$H$29</f>
        <v>25.56</v>
      </c>
      <c r="AA11" s="112">
        <f>[7]Janeiro!$H$30</f>
        <v>22.32</v>
      </c>
      <c r="AB11" s="112">
        <f>[7]Janeiro!$H$31</f>
        <v>17.64</v>
      </c>
      <c r="AC11" s="112">
        <f>[7]Janeiro!$H$32</f>
        <v>13.32</v>
      </c>
      <c r="AD11" s="112">
        <f>[7]Janeiro!$H$33</f>
        <v>12.96</v>
      </c>
      <c r="AE11" s="112">
        <f>[7]Janeiro!$H$34</f>
        <v>15.120000000000001</v>
      </c>
      <c r="AF11" s="112">
        <f>[7]Janeiro!$H$35</f>
        <v>24.48</v>
      </c>
      <c r="AG11" s="117">
        <f t="shared" si="3"/>
        <v>38.159999999999997</v>
      </c>
      <c r="AH11" s="116">
        <f t="shared" si="4"/>
        <v>18.615483870967743</v>
      </c>
    </row>
    <row r="12" spans="1:36" x14ac:dyDescent="0.2">
      <c r="A12" s="48" t="s">
        <v>94</v>
      </c>
      <c r="B12" s="112">
        <f>[8]Janeiro!$H$5</f>
        <v>25.92</v>
      </c>
      <c r="C12" s="112">
        <f>[8]Janeiro!$H$6</f>
        <v>23.040000000000003</v>
      </c>
      <c r="D12" s="112">
        <f>[8]Janeiro!$H$7</f>
        <v>22.68</v>
      </c>
      <c r="E12" s="112">
        <f>[8]Janeiro!$H$8</f>
        <v>31.319999999999997</v>
      </c>
      <c r="F12" s="112">
        <f>[8]Janeiro!$H$9</f>
        <v>14.76</v>
      </c>
      <c r="G12" s="112">
        <f>[8]Janeiro!$H$10</f>
        <v>18</v>
      </c>
      <c r="H12" s="112">
        <f>[8]Janeiro!$H$11</f>
        <v>20.52</v>
      </c>
      <c r="I12" s="112">
        <f>[8]Janeiro!$H$12</f>
        <v>22.32</v>
      </c>
      <c r="J12" s="112">
        <f>[8]Janeiro!$H$13</f>
        <v>17.28</v>
      </c>
      <c r="K12" s="112">
        <f>[8]Janeiro!$H$14</f>
        <v>17.28</v>
      </c>
      <c r="L12" s="112">
        <f>[8]Janeiro!$H$15</f>
        <v>43.92</v>
      </c>
      <c r="M12" s="112">
        <f>[8]Janeiro!$H$16</f>
        <v>14.76</v>
      </c>
      <c r="N12" s="112">
        <f>[8]Janeiro!$H$17</f>
        <v>16.2</v>
      </c>
      <c r="O12" s="112">
        <f>[8]Janeiro!$H$18</f>
        <v>23.400000000000002</v>
      </c>
      <c r="P12" s="112">
        <f>[8]Janeiro!$H$19</f>
        <v>26.28</v>
      </c>
      <c r="Q12" s="112">
        <f>[8]Janeiro!$H$20</f>
        <v>30.240000000000002</v>
      </c>
      <c r="R12" s="112">
        <f>[8]Janeiro!$H$21</f>
        <v>22.68</v>
      </c>
      <c r="S12" s="112">
        <f>[8]Janeiro!$H$22</f>
        <v>24.840000000000003</v>
      </c>
      <c r="T12" s="112">
        <f>[8]Janeiro!$H$23</f>
        <v>28.44</v>
      </c>
      <c r="U12" s="112">
        <f>[8]Janeiro!$H$24</f>
        <v>24.12</v>
      </c>
      <c r="V12" s="112">
        <f>[8]Janeiro!$H$25</f>
        <v>23.759999999999998</v>
      </c>
      <c r="W12" s="112">
        <f>[8]Janeiro!$H$26</f>
        <v>26.64</v>
      </c>
      <c r="X12" s="112">
        <f>[8]Janeiro!$H$27</f>
        <v>16.559999999999999</v>
      </c>
      <c r="Y12" s="112">
        <f>[8]Janeiro!$H$28</f>
        <v>16.559999999999999</v>
      </c>
      <c r="Z12" s="112">
        <f>[8]Janeiro!$H$29</f>
        <v>18.36</v>
      </c>
      <c r="AA12" s="112">
        <f>[8]Janeiro!$H$30</f>
        <v>16.559999999999999</v>
      </c>
      <c r="AB12" s="112">
        <f>[8]Janeiro!$H$31</f>
        <v>13.68</v>
      </c>
      <c r="AC12" s="112">
        <f>[8]Janeiro!$H$32</f>
        <v>13.32</v>
      </c>
      <c r="AD12" s="112">
        <f>[8]Janeiro!$H$33</f>
        <v>16.2</v>
      </c>
      <c r="AE12" s="112">
        <f>[8]Janeiro!$H$34</f>
        <v>15.120000000000001</v>
      </c>
      <c r="AF12" s="112">
        <f>[8]Janeiro!$H$35</f>
        <v>25.56</v>
      </c>
      <c r="AG12" s="117">
        <f t="shared" si="3"/>
        <v>43.92</v>
      </c>
      <c r="AH12" s="116">
        <f t="shared" si="4"/>
        <v>21.623225806451607</v>
      </c>
    </row>
    <row r="13" spans="1:36" x14ac:dyDescent="0.2">
      <c r="A13" s="48" t="s">
        <v>101</v>
      </c>
      <c r="B13" s="112">
        <f>[9]Janeiro!$H$5</f>
        <v>17.28</v>
      </c>
      <c r="C13" s="112">
        <f>[9]Janeiro!$H$6</f>
        <v>16.2</v>
      </c>
      <c r="D13" s="112">
        <f>[9]Janeiro!$H$7</f>
        <v>11.16</v>
      </c>
      <c r="E13" s="112">
        <f>[9]Janeiro!$H$8</f>
        <v>14.4</v>
      </c>
      <c r="F13" s="112">
        <f>[9]Janeiro!$H$9</f>
        <v>14.04</v>
      </c>
      <c r="G13" s="112">
        <f>[9]Janeiro!$H$10</f>
        <v>15.840000000000002</v>
      </c>
      <c r="H13" s="112">
        <f>[9]Janeiro!$H$11</f>
        <v>13.68</v>
      </c>
      <c r="I13" s="112">
        <f>[9]Janeiro!$H$12</f>
        <v>12.6</v>
      </c>
      <c r="J13" s="112">
        <f>[9]Janeiro!$H$13</f>
        <v>13.32</v>
      </c>
      <c r="K13" s="112">
        <f>[9]Janeiro!$H$14</f>
        <v>36</v>
      </c>
      <c r="L13" s="112">
        <f>[9]Janeiro!$H$15</f>
        <v>18.720000000000002</v>
      </c>
      <c r="M13" s="112">
        <f>[9]Janeiro!$H$16</f>
        <v>14.76</v>
      </c>
      <c r="N13" s="112">
        <f>[9]Janeiro!$H$17</f>
        <v>16.559999999999999</v>
      </c>
      <c r="O13" s="112">
        <f>[9]Janeiro!$H$18</f>
        <v>19.079999999999998</v>
      </c>
      <c r="P13" s="112">
        <f>[9]Janeiro!$H$19</f>
        <v>19.8</v>
      </c>
      <c r="Q13" s="112">
        <f>[9]Janeiro!$H$20</f>
        <v>20.16</v>
      </c>
      <c r="R13" s="112">
        <f>[9]Janeiro!$H$21</f>
        <v>15.48</v>
      </c>
      <c r="S13" s="112">
        <f>[9]Janeiro!$H$22</f>
        <v>18.720000000000002</v>
      </c>
      <c r="T13" s="112">
        <f>[9]Janeiro!$H$23</f>
        <v>22.68</v>
      </c>
      <c r="U13" s="112">
        <f>[9]Janeiro!$H$24</f>
        <v>14.04</v>
      </c>
      <c r="V13" s="112">
        <f>[9]Janeiro!$H$25</f>
        <v>22.68</v>
      </c>
      <c r="W13" s="112">
        <f>[9]Janeiro!$H$26</f>
        <v>10.8</v>
      </c>
      <c r="X13" s="112">
        <f>[9]Janeiro!$H$27</f>
        <v>15.840000000000002</v>
      </c>
      <c r="Y13" s="112">
        <f>[9]Janeiro!$H$28</f>
        <v>13.32</v>
      </c>
      <c r="Z13" s="112">
        <f>[9]Janeiro!$H$29</f>
        <v>13.32</v>
      </c>
      <c r="AA13" s="112">
        <f>[9]Janeiro!$H$30</f>
        <v>17.64</v>
      </c>
      <c r="AB13" s="112">
        <f>[9]Janeiro!$H$31</f>
        <v>18.36</v>
      </c>
      <c r="AC13" s="112">
        <f>[9]Janeiro!$H$32</f>
        <v>11.879999999999999</v>
      </c>
      <c r="AD13" s="112">
        <f>[9]Janeiro!$H$33</f>
        <v>15.48</v>
      </c>
      <c r="AE13" s="112">
        <f>[9]Janeiro!$H$34</f>
        <v>17.28</v>
      </c>
      <c r="AF13" s="112">
        <f>[9]Janeiro!$H$35</f>
        <v>24.48</v>
      </c>
      <c r="AG13" s="117">
        <f t="shared" si="3"/>
        <v>36</v>
      </c>
      <c r="AH13" s="116">
        <f t="shared" si="4"/>
        <v>16.954838709677425</v>
      </c>
    </row>
    <row r="14" spans="1:36" x14ac:dyDescent="0.2">
      <c r="A14" s="48" t="s">
        <v>147</v>
      </c>
      <c r="B14" s="112">
        <f>[10]Janeiro!$H$5</f>
        <v>19.8</v>
      </c>
      <c r="C14" s="112">
        <f>[10]Janeiro!$H$6</f>
        <v>13.68</v>
      </c>
      <c r="D14" s="112">
        <f>[10]Janeiro!$H$7</f>
        <v>12.96</v>
      </c>
      <c r="E14" s="112">
        <f>[10]Janeiro!$H$8</f>
        <v>16.920000000000002</v>
      </c>
      <c r="F14" s="112">
        <f>[10]Janeiro!$H$9</f>
        <v>28.08</v>
      </c>
      <c r="G14" s="112">
        <f>[10]Janeiro!$H$10</f>
        <v>12.24</v>
      </c>
      <c r="H14" s="112">
        <f>[10]Janeiro!$H$11</f>
        <v>13.32</v>
      </c>
      <c r="I14" s="112">
        <f>[10]Janeiro!$H$12</f>
        <v>29.880000000000003</v>
      </c>
      <c r="J14" s="112">
        <f>[10]Janeiro!$H$13</f>
        <v>14.04</v>
      </c>
      <c r="K14" s="112">
        <f>[10]Janeiro!$H$14</f>
        <v>18.720000000000002</v>
      </c>
      <c r="L14" s="112">
        <f>[10]Janeiro!$H$15</f>
        <v>18</v>
      </c>
      <c r="M14" s="112">
        <f>[10]Janeiro!$H$16</f>
        <v>16.2</v>
      </c>
      <c r="N14" s="112">
        <f>[10]Janeiro!$H$17</f>
        <v>15.120000000000001</v>
      </c>
      <c r="O14" s="112">
        <f>[10]Janeiro!$H$18</f>
        <v>22.68</v>
      </c>
      <c r="P14" s="112">
        <f>[10]Janeiro!$H$19</f>
        <v>19.079999999999998</v>
      </c>
      <c r="Q14" s="112">
        <f>[10]Janeiro!$H$20</f>
        <v>15.840000000000002</v>
      </c>
      <c r="R14" s="112">
        <f>[10]Janeiro!$H$21</f>
        <v>13.32</v>
      </c>
      <c r="S14" s="112">
        <f>[10]Janeiro!$H$22</f>
        <v>16.920000000000002</v>
      </c>
      <c r="T14" s="112">
        <f>[10]Janeiro!$H$23</f>
        <v>20.16</v>
      </c>
      <c r="U14" s="112">
        <f>[10]Janeiro!$H$24</f>
        <v>18.720000000000002</v>
      </c>
      <c r="V14" s="112">
        <f>[10]Janeiro!$H$25</f>
        <v>19.440000000000001</v>
      </c>
      <c r="W14" s="112">
        <f>[10]Janeiro!$H$26</f>
        <v>26.64</v>
      </c>
      <c r="X14" s="112">
        <f>[10]Janeiro!$H$27</f>
        <v>10.8</v>
      </c>
      <c r="Y14" s="112">
        <f>[10]Janeiro!$H$28</f>
        <v>12.6</v>
      </c>
      <c r="Z14" s="112">
        <f>[10]Janeiro!$H$29</f>
        <v>13.32</v>
      </c>
      <c r="AA14" s="112">
        <f>[10]Janeiro!$H$30</f>
        <v>13.68</v>
      </c>
      <c r="AB14" s="112" t="s">
        <v>197</v>
      </c>
      <c r="AC14" s="112" t="s">
        <v>197</v>
      </c>
      <c r="AD14" s="112" t="s">
        <v>197</v>
      </c>
      <c r="AE14" s="112" t="s">
        <v>197</v>
      </c>
      <c r="AF14" s="112" t="s">
        <v>197</v>
      </c>
      <c r="AG14" s="117">
        <f t="shared" si="3"/>
        <v>29.880000000000003</v>
      </c>
      <c r="AH14" s="116">
        <f t="shared" si="4"/>
        <v>17.39076923076923</v>
      </c>
      <c r="AJ14" s="128"/>
    </row>
    <row r="15" spans="1:36" ht="12" customHeight="1" x14ac:dyDescent="0.2">
      <c r="A15" s="48" t="s">
        <v>2</v>
      </c>
      <c r="B15" s="112">
        <f>[11]Janeiro!$H$5</f>
        <v>14.76</v>
      </c>
      <c r="C15" s="112">
        <f>[11]Janeiro!$H$6</f>
        <v>16.559999999999999</v>
      </c>
      <c r="D15" s="112">
        <f>[11]Janeiro!$H$7</f>
        <v>18.720000000000002</v>
      </c>
      <c r="E15" s="112">
        <f>[11]Janeiro!$H$8</f>
        <v>31.680000000000003</v>
      </c>
      <c r="F15" s="112">
        <f>[11]Janeiro!$H$9</f>
        <v>9</v>
      </c>
      <c r="G15" s="112">
        <f>[11]Janeiro!$H$10</f>
        <v>11.520000000000001</v>
      </c>
      <c r="H15" s="112">
        <f>[11]Janeiro!$H$11</f>
        <v>12.24</v>
      </c>
      <c r="I15" s="112">
        <f>[11]Janeiro!$H$12</f>
        <v>15.840000000000002</v>
      </c>
      <c r="J15" s="112">
        <f>[11]Janeiro!$H$13</f>
        <v>18.36</v>
      </c>
      <c r="K15" s="112">
        <f>[11]Janeiro!$H$14</f>
        <v>24.12</v>
      </c>
      <c r="L15" s="112">
        <f>[11]Janeiro!$H$15</f>
        <v>21.6</v>
      </c>
      <c r="M15" s="112">
        <f>[11]Janeiro!$H$16</f>
        <v>10.8</v>
      </c>
      <c r="N15" s="112">
        <f>[11]Janeiro!$H$17</f>
        <v>9</v>
      </c>
      <c r="O15" s="112">
        <f>[11]Janeiro!$H$18</f>
        <v>15.48</v>
      </c>
      <c r="P15" s="112">
        <f>[11]Janeiro!$H$19</f>
        <v>17.64</v>
      </c>
      <c r="Q15" s="112">
        <f>[11]Janeiro!$H$20</f>
        <v>16.559999999999999</v>
      </c>
      <c r="R15" s="112">
        <f>[11]Janeiro!$H$21</f>
        <v>14.04</v>
      </c>
      <c r="S15" s="112">
        <f>[11]Janeiro!$H$22</f>
        <v>15.120000000000001</v>
      </c>
      <c r="T15" s="112">
        <f>[11]Janeiro!$H$23</f>
        <v>22.68</v>
      </c>
      <c r="U15" s="112">
        <f>[11]Janeiro!$H$24</f>
        <v>14.4</v>
      </c>
      <c r="V15" s="112">
        <f>[11]Janeiro!$H$25</f>
        <v>19.8</v>
      </c>
      <c r="W15" s="112">
        <f>[11]Janeiro!$H$26</f>
        <v>12.6</v>
      </c>
      <c r="X15" s="112">
        <f>[11]Janeiro!$H$27</f>
        <v>9</v>
      </c>
      <c r="Y15" s="112">
        <f>[11]Janeiro!$H$28</f>
        <v>12.96</v>
      </c>
      <c r="Z15" s="112">
        <f>[11]Janeiro!$H$29</f>
        <v>15.120000000000001</v>
      </c>
      <c r="AA15" s="112">
        <f>[11]Janeiro!$H$30</f>
        <v>19.8</v>
      </c>
      <c r="AB15" s="112">
        <f>[11]Janeiro!$H$31</f>
        <v>19.440000000000001</v>
      </c>
      <c r="AC15" s="112">
        <f>[11]Janeiro!$H$32</f>
        <v>12.6</v>
      </c>
      <c r="AD15" s="112">
        <f>[11]Janeiro!$H$33</f>
        <v>13.68</v>
      </c>
      <c r="AE15" s="112">
        <f>[11]Janeiro!$H$34</f>
        <v>14.4</v>
      </c>
      <c r="AF15" s="112">
        <f>[11]Janeiro!$H$35</f>
        <v>16.559999999999999</v>
      </c>
      <c r="AG15" s="117">
        <f t="shared" si="3"/>
        <v>31.680000000000003</v>
      </c>
      <c r="AH15" s="116">
        <f t="shared" si="4"/>
        <v>16.002580645161292</v>
      </c>
      <c r="AJ15" s="12" t="s">
        <v>35</v>
      </c>
    </row>
    <row r="16" spans="1:36" ht="12" customHeight="1" x14ac:dyDescent="0.2">
      <c r="A16" s="48" t="s">
        <v>3</v>
      </c>
      <c r="B16" s="112">
        <f>[12]Janeiro!$H$5</f>
        <v>6.12</v>
      </c>
      <c r="C16" s="112">
        <f>[12]Janeiro!$H$6</f>
        <v>10.44</v>
      </c>
      <c r="D16" s="112">
        <f>[12]Janeiro!$H$7</f>
        <v>10.08</v>
      </c>
      <c r="E16" s="112">
        <f>[12]Janeiro!$H$8</f>
        <v>12.24</v>
      </c>
      <c r="F16" s="112">
        <f>[12]Janeiro!$H$9</f>
        <v>11.520000000000001</v>
      </c>
      <c r="G16" s="112">
        <f>[12]Janeiro!$H$10</f>
        <v>9.3600000000000012</v>
      </c>
      <c r="H16" s="112">
        <f>[12]Janeiro!$H$11</f>
        <v>11.879999999999999</v>
      </c>
      <c r="I16" s="112">
        <f>[12]Janeiro!$H$12</f>
        <v>15.120000000000001</v>
      </c>
      <c r="J16" s="112">
        <f>[12]Janeiro!$H$13</f>
        <v>10.8</v>
      </c>
      <c r="K16" s="112">
        <f>[12]Janeiro!$H$14</f>
        <v>16.920000000000002</v>
      </c>
      <c r="L16" s="112">
        <f>[12]Janeiro!$H$15</f>
        <v>21.96</v>
      </c>
      <c r="M16" s="112">
        <f>[12]Janeiro!$H$16</f>
        <v>10.8</v>
      </c>
      <c r="N16" s="112">
        <f>[12]Janeiro!$H$17</f>
        <v>13.32</v>
      </c>
      <c r="O16" s="112">
        <f>[12]Janeiro!$H$18</f>
        <v>26.28</v>
      </c>
      <c r="P16" s="112">
        <f>[12]Janeiro!$H$19</f>
        <v>12.96</v>
      </c>
      <c r="Q16" s="112">
        <f>[12]Janeiro!$H$20</f>
        <v>14.76</v>
      </c>
      <c r="R16" s="112">
        <f>[12]Janeiro!$H$21</f>
        <v>11.16</v>
      </c>
      <c r="S16" s="112">
        <f>[12]Janeiro!$H$22</f>
        <v>15.840000000000002</v>
      </c>
      <c r="T16" s="112">
        <f>[12]Janeiro!$H$23</f>
        <v>21.96</v>
      </c>
      <c r="U16" s="112">
        <f>[12]Janeiro!$H$24</f>
        <v>25.2</v>
      </c>
      <c r="V16" s="112">
        <f>[12]Janeiro!$H$25</f>
        <v>13.32</v>
      </c>
      <c r="W16" s="112">
        <f>[12]Janeiro!$H$26</f>
        <v>29.16</v>
      </c>
      <c r="X16" s="112">
        <f>[12]Janeiro!$H$27</f>
        <v>12.96</v>
      </c>
      <c r="Y16" s="112">
        <f>[12]Janeiro!$H$28</f>
        <v>16.559999999999999</v>
      </c>
      <c r="Z16" s="112">
        <f>[12]Janeiro!$H$29</f>
        <v>9.7200000000000006</v>
      </c>
      <c r="AA16" s="112">
        <f>[12]Janeiro!$H$30</f>
        <v>12.24</v>
      </c>
      <c r="AB16" s="112">
        <f>[12]Janeiro!$H$31</f>
        <v>14.76</v>
      </c>
      <c r="AC16" s="112">
        <f>[12]Janeiro!$H$32</f>
        <v>15.48</v>
      </c>
      <c r="AD16" s="112">
        <f>[12]Janeiro!$H$33</f>
        <v>18</v>
      </c>
      <c r="AE16" s="112">
        <f>[12]Janeiro!$H$34</f>
        <v>18.36</v>
      </c>
      <c r="AF16" s="112">
        <f>[12]Janeiro!$H$35</f>
        <v>12.96</v>
      </c>
      <c r="AG16" s="117">
        <f>MAX(B16:AF16)</f>
        <v>29.16</v>
      </c>
      <c r="AH16" s="116">
        <f>AVERAGE(B16:AF16)</f>
        <v>14.910967741935485</v>
      </c>
      <c r="AJ16" s="12"/>
    </row>
    <row r="17" spans="1:38" x14ac:dyDescent="0.2">
      <c r="A17" s="48" t="s">
        <v>4</v>
      </c>
      <c r="B17" s="112">
        <f>[13]Janeiro!$H$5</f>
        <v>10.08</v>
      </c>
      <c r="C17" s="112">
        <f>[13]Janeiro!$H$6</f>
        <v>18</v>
      </c>
      <c r="D17" s="112">
        <f>[13]Janeiro!$H$7</f>
        <v>10.44</v>
      </c>
      <c r="E17" s="112">
        <f>[13]Janeiro!$H$8</f>
        <v>15.840000000000002</v>
      </c>
      <c r="F17" s="112">
        <f>[13]Janeiro!$H$9</f>
        <v>17.28</v>
      </c>
      <c r="G17" s="112">
        <f>[13]Janeiro!$H$10</f>
        <v>16.2</v>
      </c>
      <c r="H17" s="112">
        <f>[13]Janeiro!$H$11</f>
        <v>16.920000000000002</v>
      </c>
      <c r="I17" s="112">
        <f>[13]Janeiro!$H$12</f>
        <v>14.76</v>
      </c>
      <c r="J17" s="112">
        <f>[13]Janeiro!$H$13</f>
        <v>16.2</v>
      </c>
      <c r="K17" s="112">
        <f>[13]Janeiro!$H$14</f>
        <v>19.079999999999998</v>
      </c>
      <c r="L17" s="112">
        <f>[13]Janeiro!$H$15</f>
        <v>22.68</v>
      </c>
      <c r="M17" s="112">
        <f>[13]Janeiro!$H$16</f>
        <v>15.840000000000002</v>
      </c>
      <c r="N17" s="112">
        <f>[13]Janeiro!$H$17</f>
        <v>8.2799999999999994</v>
      </c>
      <c r="O17" s="112">
        <f>[13]Janeiro!$H$18</f>
        <v>21.240000000000002</v>
      </c>
      <c r="P17" s="112">
        <f>[13]Janeiro!$H$19</f>
        <v>12.6</v>
      </c>
      <c r="Q17" s="112">
        <f>[13]Janeiro!$H$20</f>
        <v>17.28</v>
      </c>
      <c r="R17" s="112">
        <f>[13]Janeiro!$H$21</f>
        <v>20.52</v>
      </c>
      <c r="S17" s="112">
        <f>[13]Janeiro!$H$22</f>
        <v>11.879999999999999</v>
      </c>
      <c r="T17" s="112">
        <f>[13]Janeiro!$H$23</f>
        <v>10.44</v>
      </c>
      <c r="U17" s="112">
        <f>[13]Janeiro!$H$24</f>
        <v>25.92</v>
      </c>
      <c r="V17" s="112">
        <f>[13]Janeiro!$H$25</f>
        <v>17.64</v>
      </c>
      <c r="W17" s="112">
        <f>[13]Janeiro!$H$26</f>
        <v>15.48</v>
      </c>
      <c r="X17" s="112">
        <f>[13]Janeiro!$H$27</f>
        <v>10.08</v>
      </c>
      <c r="Y17" s="112">
        <f>[13]Janeiro!$H$28</f>
        <v>11.879999999999999</v>
      </c>
      <c r="Z17" s="112">
        <f>[13]Janeiro!$H$29</f>
        <v>11.520000000000001</v>
      </c>
      <c r="AA17" s="112">
        <f>[13]Janeiro!$H$30</f>
        <v>12.96</v>
      </c>
      <c r="AB17" s="112">
        <f>[13]Janeiro!$H$31</f>
        <v>11.16</v>
      </c>
      <c r="AC17" s="112">
        <f>[13]Janeiro!$H$32</f>
        <v>20.52</v>
      </c>
      <c r="AD17" s="112">
        <f>[13]Janeiro!$H$33</f>
        <v>15.120000000000001</v>
      </c>
      <c r="AE17" s="112">
        <f>[13]Janeiro!$H$34</f>
        <v>25.92</v>
      </c>
      <c r="AF17" s="112">
        <f>[13]Janeiro!$H$35</f>
        <v>8.2799999999999994</v>
      </c>
      <c r="AG17" s="117">
        <f t="shared" si="3"/>
        <v>25.92</v>
      </c>
      <c r="AH17" s="116">
        <f t="shared" si="4"/>
        <v>15.549677419354838</v>
      </c>
      <c r="AJ17" t="s">
        <v>35</v>
      </c>
    </row>
    <row r="18" spans="1:38" x14ac:dyDescent="0.2">
      <c r="A18" s="48" t="s">
        <v>5</v>
      </c>
      <c r="B18" s="112">
        <f>[14]Janeiro!$H$5</f>
        <v>11.16</v>
      </c>
      <c r="C18" s="112">
        <f>[14]Janeiro!$H$6</f>
        <v>18.36</v>
      </c>
      <c r="D18" s="112">
        <f>[14]Janeiro!$H$7</f>
        <v>8.64</v>
      </c>
      <c r="E18" s="112">
        <f>[14]Janeiro!$H$8</f>
        <v>6.84</v>
      </c>
      <c r="F18" s="112">
        <f>[14]Janeiro!$H$9</f>
        <v>8.2799999999999994</v>
      </c>
      <c r="G18" s="112">
        <f>[14]Janeiro!$H$10</f>
        <v>6.84</v>
      </c>
      <c r="H18" s="112">
        <f>[14]Janeiro!$H$11</f>
        <v>6.12</v>
      </c>
      <c r="I18" s="112">
        <f>[14]Janeiro!$H$12</f>
        <v>7.2</v>
      </c>
      <c r="J18" s="112">
        <f>[14]Janeiro!$H$13</f>
        <v>9.3600000000000012</v>
      </c>
      <c r="K18" s="112">
        <f>[14]Janeiro!$H$14</f>
        <v>10.08</v>
      </c>
      <c r="L18" s="112">
        <f>[14]Janeiro!$H$15</f>
        <v>15.120000000000001</v>
      </c>
      <c r="M18" s="112">
        <f>[14]Janeiro!$H$16</f>
        <v>8.64</v>
      </c>
      <c r="N18" s="112">
        <f>[14]Janeiro!$H$17</f>
        <v>13.32</v>
      </c>
      <c r="O18" s="112">
        <f>[14]Janeiro!$H$18</f>
        <v>10.8</v>
      </c>
      <c r="P18" s="112">
        <f>[14]Janeiro!$H$19</f>
        <v>8.64</v>
      </c>
      <c r="Q18" s="112">
        <f>[14]Janeiro!$H$20</f>
        <v>11.520000000000001</v>
      </c>
      <c r="R18" s="112">
        <f>[14]Janeiro!$H$21</f>
        <v>8.64</v>
      </c>
      <c r="S18" s="112">
        <f>[14]Janeiro!$H$22</f>
        <v>9.3600000000000012</v>
      </c>
      <c r="T18" s="112">
        <f>[14]Janeiro!$H$23</f>
        <v>8.64</v>
      </c>
      <c r="U18" s="112">
        <f>[14]Janeiro!$H$24</f>
        <v>9.7200000000000006</v>
      </c>
      <c r="V18" s="112">
        <f>[14]Janeiro!$H$25</f>
        <v>9.7200000000000006</v>
      </c>
      <c r="W18" s="112">
        <f>[14]Janeiro!$H$26</f>
        <v>21.240000000000002</v>
      </c>
      <c r="X18" s="112">
        <f>[14]Janeiro!$H$27</f>
        <v>15.120000000000001</v>
      </c>
      <c r="Y18" s="112">
        <f>[14]Janeiro!$H$28</f>
        <v>7.9200000000000008</v>
      </c>
      <c r="Z18" s="112">
        <f>[14]Janeiro!$H$29</f>
        <v>12.6</v>
      </c>
      <c r="AA18" s="112">
        <f>[14]Janeiro!$H$30</f>
        <v>10.44</v>
      </c>
      <c r="AB18" s="112">
        <f>[14]Janeiro!$H$31</f>
        <v>10.8</v>
      </c>
      <c r="AC18" s="112">
        <f>[14]Janeiro!$H$32</f>
        <v>10.08</v>
      </c>
      <c r="AD18" s="112">
        <f>[14]Janeiro!$H$33</f>
        <v>19.8</v>
      </c>
      <c r="AE18" s="112">
        <f>[14]Janeiro!$H$34</f>
        <v>15.120000000000001</v>
      </c>
      <c r="AF18" s="112">
        <f>[14]Janeiro!$H$35</f>
        <v>11.879999999999999</v>
      </c>
      <c r="AG18" s="117">
        <f t="shared" si="3"/>
        <v>21.240000000000002</v>
      </c>
      <c r="AH18" s="116">
        <f t="shared" si="4"/>
        <v>11.032258064516132</v>
      </c>
      <c r="AI18" s="12" t="s">
        <v>35</v>
      </c>
      <c r="AK18" t="s">
        <v>35</v>
      </c>
    </row>
    <row r="19" spans="1:38" x14ac:dyDescent="0.2">
      <c r="A19" s="48" t="s">
        <v>33</v>
      </c>
      <c r="B19" s="112">
        <f>[15]Janeiro!$H$5</f>
        <v>23.040000000000003</v>
      </c>
      <c r="C19" s="112">
        <f>[15]Janeiro!$H$6</f>
        <v>21.96</v>
      </c>
      <c r="D19" s="112">
        <f>[15]Janeiro!$H$7</f>
        <v>19.079999999999998</v>
      </c>
      <c r="E19" s="112">
        <f>[15]Janeiro!$H$8</f>
        <v>25.56</v>
      </c>
      <c r="F19" s="112">
        <f>[15]Janeiro!$H$9</f>
        <v>16.559999999999999</v>
      </c>
      <c r="G19" s="112">
        <f>[15]Janeiro!$H$10</f>
        <v>31.680000000000003</v>
      </c>
      <c r="H19" s="112">
        <f>[15]Janeiro!$H$11</f>
        <v>14.4</v>
      </c>
      <c r="I19" s="112">
        <f>[15]Janeiro!$H$12</f>
        <v>16.920000000000002</v>
      </c>
      <c r="J19" s="112">
        <f>[15]Janeiro!$H$13</f>
        <v>18.720000000000002</v>
      </c>
      <c r="K19" s="112">
        <f>[15]Janeiro!$H$14</f>
        <v>23.040000000000003</v>
      </c>
      <c r="L19" s="112">
        <f>[15]Janeiro!$H$15</f>
        <v>21.96</v>
      </c>
      <c r="M19" s="112">
        <f>[15]Janeiro!$H$16</f>
        <v>21.6</v>
      </c>
      <c r="N19" s="112">
        <f>[15]Janeiro!$H$17</f>
        <v>11.16</v>
      </c>
      <c r="O19" s="112">
        <f>[15]Janeiro!$H$18</f>
        <v>21.6</v>
      </c>
      <c r="P19" s="112">
        <f>[15]Janeiro!$H$19</f>
        <v>23.400000000000002</v>
      </c>
      <c r="Q19" s="112">
        <f>[15]Janeiro!$H$20</f>
        <v>17.64</v>
      </c>
      <c r="R19" s="112">
        <f>[15]Janeiro!$H$21</f>
        <v>18.720000000000002</v>
      </c>
      <c r="S19" s="112">
        <f>[15]Janeiro!$H$22</f>
        <v>37.080000000000005</v>
      </c>
      <c r="T19" s="112">
        <f>[15]Janeiro!$H$23</f>
        <v>15.48</v>
      </c>
      <c r="U19" s="112">
        <f>[15]Janeiro!$H$24</f>
        <v>32.76</v>
      </c>
      <c r="V19" s="112">
        <f>[15]Janeiro!$H$25</f>
        <v>18.36</v>
      </c>
      <c r="W19" s="112">
        <f>[15]Janeiro!$H$26</f>
        <v>25.2</v>
      </c>
      <c r="X19" s="112">
        <f>[15]Janeiro!$H$27</f>
        <v>18.36</v>
      </c>
      <c r="Y19" s="112">
        <f>[15]Janeiro!$H$28</f>
        <v>15.48</v>
      </c>
      <c r="Z19" s="112">
        <f>[15]Janeiro!$H$29</f>
        <v>14.04</v>
      </c>
      <c r="AA19" s="112">
        <f>[15]Janeiro!$H$30</f>
        <v>16.559999999999999</v>
      </c>
      <c r="AB19" s="112">
        <f>[15]Janeiro!$H$31</f>
        <v>17.28</v>
      </c>
      <c r="AC19" s="112">
        <f>[15]Janeiro!$H$32</f>
        <v>21.6</v>
      </c>
      <c r="AD19" s="112">
        <f>[15]Janeiro!$H$33</f>
        <v>20.52</v>
      </c>
      <c r="AE19" s="112">
        <f>[15]Janeiro!$H$34</f>
        <v>24.12</v>
      </c>
      <c r="AF19" s="112">
        <f>[15]Janeiro!$H$35</f>
        <v>16.2</v>
      </c>
      <c r="AG19" s="117">
        <f t="shared" si="3"/>
        <v>37.080000000000005</v>
      </c>
      <c r="AH19" s="116">
        <f t="shared" si="4"/>
        <v>20.647741935483872</v>
      </c>
    </row>
    <row r="20" spans="1:38" x14ac:dyDescent="0.2">
      <c r="A20" s="48" t="s">
        <v>6</v>
      </c>
      <c r="B20" s="112">
        <f>[16]Janeiro!$H$5</f>
        <v>11.16</v>
      </c>
      <c r="C20" s="112">
        <f>[16]Janeiro!$H$6</f>
        <v>12.96</v>
      </c>
      <c r="D20" s="112">
        <f>[16]Janeiro!$H$7</f>
        <v>14.76</v>
      </c>
      <c r="E20" s="112">
        <f>[16]Janeiro!$H$8</f>
        <v>10.08</v>
      </c>
      <c r="F20" s="112">
        <f>[16]Janeiro!$H$9</f>
        <v>11.16</v>
      </c>
      <c r="G20" s="112">
        <f>[16]Janeiro!$H$10</f>
        <v>17.28</v>
      </c>
      <c r="H20" s="112">
        <f>[16]Janeiro!$H$11</f>
        <v>10.08</v>
      </c>
      <c r="I20" s="112">
        <f>[16]Janeiro!$H$12</f>
        <v>12.96</v>
      </c>
      <c r="J20" s="112">
        <f>[16]Janeiro!$H$13</f>
        <v>7.5600000000000005</v>
      </c>
      <c r="K20" s="112">
        <f>[16]Janeiro!$H$14</f>
        <v>12.96</v>
      </c>
      <c r="L20" s="112">
        <f>[16]Janeiro!$H$15</f>
        <v>15.48</v>
      </c>
      <c r="M20" s="112">
        <f>[16]Janeiro!$H$16</f>
        <v>14.76</v>
      </c>
      <c r="N20" s="112">
        <f>[16]Janeiro!$H$17</f>
        <v>9.7200000000000006</v>
      </c>
      <c r="O20" s="112">
        <f>[16]Janeiro!$H$18</f>
        <v>14.4</v>
      </c>
      <c r="P20" s="112">
        <f>[16]Janeiro!$H$19</f>
        <v>14.76</v>
      </c>
      <c r="Q20" s="112">
        <f>[16]Janeiro!$H$20</f>
        <v>8.64</v>
      </c>
      <c r="R20" s="112">
        <f>[16]Janeiro!$H$21</f>
        <v>8.2799999999999994</v>
      </c>
      <c r="S20" s="112">
        <f>[16]Janeiro!$H$22</f>
        <v>16.559999999999999</v>
      </c>
      <c r="T20" s="112">
        <f>[16]Janeiro!$H$23</f>
        <v>16.920000000000002</v>
      </c>
      <c r="U20" s="112">
        <f>[16]Janeiro!$H$24</f>
        <v>14.04</v>
      </c>
      <c r="V20" s="112">
        <f>[16]Janeiro!$H$25</f>
        <v>16.2</v>
      </c>
      <c r="W20" s="112">
        <f>[16]Janeiro!$H$26</f>
        <v>17.28</v>
      </c>
      <c r="X20" s="112">
        <f>[16]Janeiro!$H$27</f>
        <v>11.879999999999999</v>
      </c>
      <c r="Y20" s="112">
        <f>[16]Janeiro!$H$28</f>
        <v>11.16</v>
      </c>
      <c r="Z20" s="112">
        <f>[16]Janeiro!$H$29</f>
        <v>9.7200000000000006</v>
      </c>
      <c r="AA20" s="112">
        <f>[16]Janeiro!$H$30</f>
        <v>8.64</v>
      </c>
      <c r="AB20" s="112">
        <f>[16]Janeiro!$H$31</f>
        <v>8.2799999999999994</v>
      </c>
      <c r="AC20" s="112">
        <f>[16]Janeiro!$H$32</f>
        <v>15.48</v>
      </c>
      <c r="AD20" s="112">
        <f>[16]Janeiro!$H$33</f>
        <v>12.6</v>
      </c>
      <c r="AE20" s="112">
        <f>[16]Janeiro!$H$34</f>
        <v>17.64</v>
      </c>
      <c r="AF20" s="112">
        <f>[16]Janeiro!$H$35</f>
        <v>10.08</v>
      </c>
      <c r="AG20" s="117">
        <f t="shared" si="3"/>
        <v>17.64</v>
      </c>
      <c r="AH20" s="116">
        <f t="shared" si="4"/>
        <v>12.692903225806452</v>
      </c>
    </row>
    <row r="21" spans="1:38" x14ac:dyDescent="0.2">
      <c r="A21" s="48" t="s">
        <v>7</v>
      </c>
      <c r="B21" s="112">
        <f>[17]Janeiro!$H$5</f>
        <v>12.24</v>
      </c>
      <c r="C21" s="112">
        <f>[17]Janeiro!$H$6</f>
        <v>19.079999999999998</v>
      </c>
      <c r="D21" s="112">
        <f>[17]Janeiro!$H$7</f>
        <v>6.48</v>
      </c>
      <c r="E21" s="112">
        <f>[17]Janeiro!$H$8</f>
        <v>12.6</v>
      </c>
      <c r="F21" s="112">
        <f>[17]Janeiro!$H$9</f>
        <v>11.16</v>
      </c>
      <c r="G21" s="112">
        <f>[17]Janeiro!$H$10</f>
        <v>11.520000000000001</v>
      </c>
      <c r="H21" s="112">
        <f>[17]Janeiro!$H$11</f>
        <v>12.24</v>
      </c>
      <c r="I21" s="112">
        <f>[17]Janeiro!$H$12</f>
        <v>10.8</v>
      </c>
      <c r="J21" s="112">
        <f>[17]Janeiro!$H$13</f>
        <v>11.879999999999999</v>
      </c>
      <c r="K21" s="112">
        <f>[17]Janeiro!$H$14</f>
        <v>28.08</v>
      </c>
      <c r="L21" s="112">
        <f>[17]Janeiro!$H$15</f>
        <v>17.64</v>
      </c>
      <c r="M21" s="112">
        <f>[17]Janeiro!$H$16</f>
        <v>9</v>
      </c>
      <c r="N21" s="112">
        <f>[17]Janeiro!$H$17</f>
        <v>12.6</v>
      </c>
      <c r="O21" s="112">
        <f>[17]Janeiro!$H$18</f>
        <v>13.68</v>
      </c>
      <c r="P21" s="112">
        <f>[17]Janeiro!$H$19</f>
        <v>18.36</v>
      </c>
      <c r="Q21" s="112">
        <f>[17]Janeiro!$H$20</f>
        <v>16.559999999999999</v>
      </c>
      <c r="R21" s="112">
        <f>[17]Janeiro!$H$21</f>
        <v>18.36</v>
      </c>
      <c r="S21" s="112">
        <f>[17]Janeiro!$H$22</f>
        <v>18.720000000000002</v>
      </c>
      <c r="T21" s="112">
        <f>[17]Janeiro!$H$23</f>
        <v>24.12</v>
      </c>
      <c r="U21" s="112">
        <f>[17]Janeiro!$H$24</f>
        <v>21.6</v>
      </c>
      <c r="V21" s="112">
        <f>[17]Janeiro!$H$25</f>
        <v>23.040000000000003</v>
      </c>
      <c r="W21" s="112">
        <f>[17]Janeiro!$H$26</f>
        <v>23.400000000000002</v>
      </c>
      <c r="X21" s="112">
        <f>[17]Janeiro!$H$27</f>
        <v>15.120000000000001</v>
      </c>
      <c r="Y21" s="112">
        <f>[17]Janeiro!$H$28</f>
        <v>13.68</v>
      </c>
      <c r="Z21" s="112">
        <f>[17]Janeiro!$H$29</f>
        <v>13.32</v>
      </c>
      <c r="AA21" s="112">
        <f>[17]Janeiro!$H$30</f>
        <v>17.28</v>
      </c>
      <c r="AB21" s="112">
        <f>[17]Janeiro!$H$31</f>
        <v>12.6</v>
      </c>
      <c r="AC21" s="112">
        <f>[17]Janeiro!$H$32</f>
        <v>10.8</v>
      </c>
      <c r="AD21" s="112">
        <f>[17]Janeiro!$H$33</f>
        <v>15.48</v>
      </c>
      <c r="AE21" s="112">
        <f>[17]Janeiro!$H$34</f>
        <v>12.6</v>
      </c>
      <c r="AF21" s="112">
        <f>[17]Janeiro!$H$35</f>
        <v>21.6</v>
      </c>
      <c r="AG21" s="117">
        <f t="shared" si="3"/>
        <v>28.08</v>
      </c>
      <c r="AH21" s="116">
        <f t="shared" si="4"/>
        <v>15.665806451612909</v>
      </c>
    </row>
    <row r="22" spans="1:38" x14ac:dyDescent="0.2">
      <c r="A22" s="48" t="s">
        <v>148</v>
      </c>
      <c r="B22" s="112">
        <f>[18]Janeiro!$H$5</f>
        <v>21.240000000000002</v>
      </c>
      <c r="C22" s="112">
        <f>[18]Janeiro!$H$6</f>
        <v>23.040000000000003</v>
      </c>
      <c r="D22" s="112">
        <f>[18]Janeiro!$H$7</f>
        <v>9</v>
      </c>
      <c r="E22" s="112">
        <f>[18]Janeiro!$H$8</f>
        <v>15.840000000000002</v>
      </c>
      <c r="F22" s="112">
        <f>[18]Janeiro!$H$9</f>
        <v>15.120000000000001</v>
      </c>
      <c r="G22" s="112">
        <f>[18]Janeiro!$H$10</f>
        <v>14.04</v>
      </c>
      <c r="H22" s="112">
        <f>[18]Janeiro!$H$11</f>
        <v>29.16</v>
      </c>
      <c r="I22" s="112">
        <f>[18]Janeiro!$H$12</f>
        <v>18.720000000000002</v>
      </c>
      <c r="J22" s="112">
        <f>[18]Janeiro!$H$13</f>
        <v>36.36</v>
      </c>
      <c r="K22" s="112">
        <f>[18]Janeiro!$H$14</f>
        <v>26.64</v>
      </c>
      <c r="L22" s="112">
        <f>[18]Janeiro!$H$15</f>
        <v>19.8</v>
      </c>
      <c r="M22" s="112">
        <f>[18]Janeiro!$H$16</f>
        <v>11.16</v>
      </c>
      <c r="N22" s="112">
        <f>[18]Janeiro!$H$17</f>
        <v>17.28</v>
      </c>
      <c r="O22" s="112">
        <f>[18]Janeiro!$H$18</f>
        <v>23.759999999999998</v>
      </c>
      <c r="P22" s="112">
        <f>[18]Janeiro!$H$19</f>
        <v>26.64</v>
      </c>
      <c r="Q22" s="112">
        <f>[18]Janeiro!$H$20</f>
        <v>29.16</v>
      </c>
      <c r="R22" s="112">
        <f>[18]Janeiro!$H$21</f>
        <v>28.8</v>
      </c>
      <c r="S22" s="112">
        <f>[18]Janeiro!$H$22</f>
        <v>25.92</v>
      </c>
      <c r="T22" s="112">
        <f>[18]Janeiro!$H$23</f>
        <v>27.720000000000002</v>
      </c>
      <c r="U22" s="112">
        <f>[18]Janeiro!$H$24</f>
        <v>18.720000000000002</v>
      </c>
      <c r="V22" s="112">
        <f>[18]Janeiro!$H$25</f>
        <v>19.8</v>
      </c>
      <c r="W22" s="112">
        <f>[18]Janeiro!$H$25</f>
        <v>19.8</v>
      </c>
      <c r="X22" s="112">
        <f>[18]Janeiro!$H$27</f>
        <v>19.079999999999998</v>
      </c>
      <c r="Y22" s="112">
        <f>[18]Janeiro!$H$28</f>
        <v>17.64</v>
      </c>
      <c r="Z22" s="112">
        <f>[18]Janeiro!$H$29</f>
        <v>14.04</v>
      </c>
      <c r="AA22" s="112">
        <f>[18]Janeiro!$H$30</f>
        <v>19.8</v>
      </c>
      <c r="AB22" s="112">
        <f>[18]Janeiro!$H$31</f>
        <v>17.28</v>
      </c>
      <c r="AC22" s="112">
        <f>[18]Janeiro!$H$32</f>
        <v>14.04</v>
      </c>
      <c r="AD22" s="112">
        <f>[18]Janeiro!$H$33</f>
        <v>15.840000000000002</v>
      </c>
      <c r="AE22" s="112">
        <f>[18]Janeiro!$H$34</f>
        <v>11.16</v>
      </c>
      <c r="AF22" s="112">
        <f>[18]Janeiro!$H$35</f>
        <v>23.400000000000002</v>
      </c>
      <c r="AG22" s="117">
        <f t="shared" si="3"/>
        <v>36.36</v>
      </c>
      <c r="AH22" s="116">
        <f t="shared" si="4"/>
        <v>20.322580645161288</v>
      </c>
      <c r="AK22" t="s">
        <v>35</v>
      </c>
      <c r="AL22" t="s">
        <v>35</v>
      </c>
    </row>
    <row r="23" spans="1:38" x14ac:dyDescent="0.2">
      <c r="A23" s="48" t="s">
        <v>149</v>
      </c>
      <c r="B23" s="112">
        <f>[19]Janeiro!$H$5</f>
        <v>19.079999999999998</v>
      </c>
      <c r="C23" s="112">
        <f>[19]Janeiro!$H$6</f>
        <v>21.96</v>
      </c>
      <c r="D23" s="112">
        <f>[19]Janeiro!$H$7</f>
        <v>11.16</v>
      </c>
      <c r="E23" s="112">
        <f>[19]Janeiro!$H$8</f>
        <v>24.840000000000003</v>
      </c>
      <c r="F23" s="112">
        <f>[19]Janeiro!$H$9</f>
        <v>11.16</v>
      </c>
      <c r="G23" s="112">
        <f>[19]Janeiro!$H$10</f>
        <v>16.920000000000002</v>
      </c>
      <c r="H23" s="112">
        <f>[19]Janeiro!$H$11</f>
        <v>14.4</v>
      </c>
      <c r="I23" s="112">
        <f>[19]Janeiro!$H$12</f>
        <v>15.120000000000001</v>
      </c>
      <c r="J23" s="112">
        <f>[19]Janeiro!$H$13</f>
        <v>32.4</v>
      </c>
      <c r="K23" s="112">
        <f>[19]Janeiro!$H$14</f>
        <v>42.480000000000004</v>
      </c>
      <c r="L23" s="112">
        <f>[19]Janeiro!$H$15</f>
        <v>14.04</v>
      </c>
      <c r="M23" s="112">
        <f>[19]Janeiro!$H$16</f>
        <v>18.720000000000002</v>
      </c>
      <c r="N23" s="112">
        <f>[19]Janeiro!$H$17</f>
        <v>25.56</v>
      </c>
      <c r="O23" s="112">
        <f>[19]Janeiro!$H$18</f>
        <v>24.12</v>
      </c>
      <c r="P23" s="112">
        <f>[19]Janeiro!$H$19</f>
        <v>20.16</v>
      </c>
      <c r="Q23" s="112">
        <f>[19]Janeiro!$H$20</f>
        <v>23.040000000000003</v>
      </c>
      <c r="R23" s="112">
        <f>[19]Janeiro!$H$21</f>
        <v>19.079999999999998</v>
      </c>
      <c r="S23" s="112">
        <f>[19]Janeiro!$H$22</f>
        <v>18.36</v>
      </c>
      <c r="T23" s="112">
        <f>[19]Janeiro!$H$23</f>
        <v>12.6</v>
      </c>
      <c r="U23" s="112">
        <f>[19]Janeiro!$H$24</f>
        <v>27.36</v>
      </c>
      <c r="V23" s="112">
        <f>[19]Janeiro!$H$25</f>
        <v>11.16</v>
      </c>
      <c r="W23" s="112">
        <f>[19]Janeiro!$H$26</f>
        <v>24.48</v>
      </c>
      <c r="X23" s="112">
        <f>[19]Janeiro!$H$27</f>
        <v>20.52</v>
      </c>
      <c r="Y23" s="112">
        <f>[19]Janeiro!$H$28</f>
        <v>14.4</v>
      </c>
      <c r="Z23" s="112">
        <f>[19]Janeiro!$H$29</f>
        <v>16.920000000000002</v>
      </c>
      <c r="AA23" s="112">
        <f>[19]Janeiro!$H$30</f>
        <v>13.32</v>
      </c>
      <c r="AB23" s="112">
        <f>[19]Janeiro!$H$31</f>
        <v>25.2</v>
      </c>
      <c r="AC23" s="112">
        <f>[19]Janeiro!$H$32</f>
        <v>10.44</v>
      </c>
      <c r="AD23" s="112">
        <f>[19]Janeiro!$H$33</f>
        <v>10.08</v>
      </c>
      <c r="AE23" s="112">
        <f>[19]Janeiro!$H$34</f>
        <v>13.68</v>
      </c>
      <c r="AF23" s="112">
        <f>[19]Janeiro!$H$35</f>
        <v>22.68</v>
      </c>
      <c r="AG23" s="117">
        <f t="shared" si="3"/>
        <v>42.480000000000004</v>
      </c>
      <c r="AH23" s="116">
        <f t="shared" si="4"/>
        <v>19.207741935483877</v>
      </c>
      <c r="AI23" s="12" t="s">
        <v>35</v>
      </c>
    </row>
    <row r="24" spans="1:38" x14ac:dyDescent="0.2">
      <c r="A24" s="48" t="s">
        <v>150</v>
      </c>
      <c r="B24" s="112">
        <f>[20]Janeiro!$H$5</f>
        <v>16.559999999999999</v>
      </c>
      <c r="C24" s="112">
        <f>[20]Janeiro!$H$6</f>
        <v>16.920000000000002</v>
      </c>
      <c r="D24" s="112">
        <f>[20]Janeiro!$H$7</f>
        <v>7.5600000000000005</v>
      </c>
      <c r="E24" s="112">
        <f>[20]Janeiro!$H$8</f>
        <v>10.08</v>
      </c>
      <c r="F24" s="112">
        <f>[20]Janeiro!$H$9</f>
        <v>13.32</v>
      </c>
      <c r="G24" s="112">
        <f>[20]Janeiro!$H$10</f>
        <v>10.08</v>
      </c>
      <c r="H24" s="112">
        <f>[20]Janeiro!$H$11</f>
        <v>20.16</v>
      </c>
      <c r="I24" s="112">
        <f>[20]Janeiro!$H$12</f>
        <v>16.559999999999999</v>
      </c>
      <c r="J24" s="112">
        <f>[20]Janeiro!$H$13</f>
        <v>17.28</v>
      </c>
      <c r="K24" s="112">
        <f>[20]Janeiro!$H$14</f>
        <v>25.2</v>
      </c>
      <c r="L24" s="112">
        <f>[20]Janeiro!$H$15</f>
        <v>13.68</v>
      </c>
      <c r="M24" s="112">
        <f>[20]Janeiro!$H$16</f>
        <v>14.76</v>
      </c>
      <c r="N24" s="112">
        <f>[20]Janeiro!$H$17</f>
        <v>12.6</v>
      </c>
      <c r="O24" s="112">
        <f>[20]Janeiro!$H$18</f>
        <v>16.559999999999999</v>
      </c>
      <c r="P24" s="112">
        <f>[20]Janeiro!$H$19</f>
        <v>19.079999999999998</v>
      </c>
      <c r="Q24" s="112">
        <f>[20]Janeiro!$H$20</f>
        <v>20.52</v>
      </c>
      <c r="R24" s="112">
        <f>[20]Janeiro!$H$21</f>
        <v>15.840000000000002</v>
      </c>
      <c r="S24" s="112">
        <f>[20]Janeiro!$H$22</f>
        <v>18</v>
      </c>
      <c r="T24" s="112">
        <f>[20]Janeiro!$H$23</f>
        <v>24.48</v>
      </c>
      <c r="U24" s="112">
        <f>[20]Janeiro!$H$24</f>
        <v>20.52</v>
      </c>
      <c r="V24" s="112">
        <f>[20]Janeiro!$H$25</f>
        <v>19.8</v>
      </c>
      <c r="W24" s="112">
        <f>[20]Janeiro!$H$26</f>
        <v>14.4</v>
      </c>
      <c r="X24" s="112">
        <f>[20]Janeiro!$H$27</f>
        <v>13.32</v>
      </c>
      <c r="Y24" s="112">
        <f>[20]Janeiro!$H$28</f>
        <v>14.04</v>
      </c>
      <c r="Z24" s="112">
        <f>[20]Janeiro!$H$29</f>
        <v>10.08</v>
      </c>
      <c r="AA24" s="112">
        <f>[20]Janeiro!$H$30</f>
        <v>11.879999999999999</v>
      </c>
      <c r="AB24" s="112">
        <f>[20]Janeiro!$H$31</f>
        <v>10.8</v>
      </c>
      <c r="AC24" s="112">
        <f>[20]Janeiro!$H$32</f>
        <v>10.44</v>
      </c>
      <c r="AD24" s="112">
        <f>[20]Janeiro!$H$33</f>
        <v>12.96</v>
      </c>
      <c r="AE24" s="112">
        <f>[20]Janeiro!$H$34</f>
        <v>17.28</v>
      </c>
      <c r="AF24" s="112">
        <f>[20]Janeiro!$H$35</f>
        <v>26.28</v>
      </c>
      <c r="AG24" s="117">
        <f t="shared" si="3"/>
        <v>26.28</v>
      </c>
      <c r="AH24" s="116">
        <f t="shared" si="4"/>
        <v>15.839999999999998</v>
      </c>
      <c r="AI24" t="s">
        <v>35</v>
      </c>
      <c r="AJ24" t="s">
        <v>35</v>
      </c>
      <c r="AK24" t="s">
        <v>35</v>
      </c>
      <c r="AL24" t="s">
        <v>35</v>
      </c>
    </row>
    <row r="25" spans="1:38" x14ac:dyDescent="0.2">
      <c r="A25" s="48" t="s">
        <v>8</v>
      </c>
      <c r="B25" s="112">
        <f>[21]Janeiro!$H$5</f>
        <v>11.16</v>
      </c>
      <c r="C25" s="112">
        <f>[21]Janeiro!$H$6</f>
        <v>12.96</v>
      </c>
      <c r="D25" s="112">
        <f>[21]Janeiro!$H$7</f>
        <v>8.2799999999999994</v>
      </c>
      <c r="E25" s="112">
        <f>[21]Janeiro!$H$8</f>
        <v>13.32</v>
      </c>
      <c r="F25" s="112">
        <f>[21]Janeiro!$H$9</f>
        <v>11.16</v>
      </c>
      <c r="G25" s="112">
        <f>[21]Janeiro!$H$10</f>
        <v>13.32</v>
      </c>
      <c r="H25" s="112">
        <f>[21]Janeiro!$H$11</f>
        <v>14.4</v>
      </c>
      <c r="I25" s="112">
        <f>[21]Janeiro!$H$12</f>
        <v>10.08</v>
      </c>
      <c r="J25" s="112">
        <f>[21]Janeiro!$H$13</f>
        <v>10.8</v>
      </c>
      <c r="K25" s="112">
        <f>[21]Janeiro!$H$14</f>
        <v>34.200000000000003</v>
      </c>
      <c r="L25" s="112">
        <f>[21]Janeiro!$H$15</f>
        <v>12.6</v>
      </c>
      <c r="M25" s="112">
        <f>[21]Janeiro!$H$16</f>
        <v>14.04</v>
      </c>
      <c r="N25" s="112">
        <f>[21]Janeiro!$H$17</f>
        <v>18</v>
      </c>
      <c r="O25" s="112">
        <f>[21]Janeiro!$H$18</f>
        <v>15.120000000000001</v>
      </c>
      <c r="P25" s="112">
        <f>[21]Janeiro!$H$19</f>
        <v>17.28</v>
      </c>
      <c r="Q25" s="112">
        <f>[21]Janeiro!$H$20</f>
        <v>13.32</v>
      </c>
      <c r="R25" s="112">
        <f>[21]Janeiro!$H$21</f>
        <v>13.32</v>
      </c>
      <c r="S25" s="112">
        <f>[21]Janeiro!$H$22</f>
        <v>18</v>
      </c>
      <c r="T25" s="112">
        <f>[21]Janeiro!$H$23</f>
        <v>17.28</v>
      </c>
      <c r="U25" s="112">
        <f>[21]Janeiro!$H$24</f>
        <v>20.88</v>
      </c>
      <c r="V25" s="112">
        <f>[21]Janeiro!$H$25</f>
        <v>16.559999999999999</v>
      </c>
      <c r="W25" s="112">
        <f>[21]Janeiro!$H$26</f>
        <v>18</v>
      </c>
      <c r="X25" s="112">
        <f>[21]Janeiro!$H$27</f>
        <v>16.2</v>
      </c>
      <c r="Y25" s="112">
        <f>[21]Janeiro!$H$28</f>
        <v>11.879999999999999</v>
      </c>
      <c r="Z25" s="112">
        <f>[21]Janeiro!$H$29</f>
        <v>20.16</v>
      </c>
      <c r="AA25" s="112">
        <f>[21]Janeiro!$H$30</f>
        <v>14.04</v>
      </c>
      <c r="AB25" s="112">
        <f>[21]Janeiro!$H$31</f>
        <v>20.52</v>
      </c>
      <c r="AC25" s="112">
        <f>[21]Janeiro!$H$32</f>
        <v>10.44</v>
      </c>
      <c r="AD25" s="112">
        <f>[21]Janeiro!$H$33</f>
        <v>8.64</v>
      </c>
      <c r="AE25" s="112">
        <f>[21]Janeiro!$H$34</f>
        <v>12.96</v>
      </c>
      <c r="AF25" s="112">
        <f>[21]Janeiro!$H$35</f>
        <v>20.88</v>
      </c>
      <c r="AG25" s="117">
        <f t="shared" si="3"/>
        <v>34.200000000000003</v>
      </c>
      <c r="AH25" s="116">
        <f t="shared" si="4"/>
        <v>15.154838709677417</v>
      </c>
      <c r="AK25" t="s">
        <v>35</v>
      </c>
    </row>
    <row r="26" spans="1:38" x14ac:dyDescent="0.2">
      <c r="A26" s="48" t="s">
        <v>9</v>
      </c>
      <c r="B26" s="112">
        <f>[22]Janeiro!$H$5</f>
        <v>12.96</v>
      </c>
      <c r="C26" s="112">
        <f>[22]Janeiro!$H$6</f>
        <v>18.720000000000002</v>
      </c>
      <c r="D26" s="112">
        <f>[22]Janeiro!$H$7</f>
        <v>12.24</v>
      </c>
      <c r="E26" s="112">
        <f>[22]Janeiro!$H$8</f>
        <v>14.4</v>
      </c>
      <c r="F26" s="112">
        <f>[22]Janeiro!$H$9</f>
        <v>10.44</v>
      </c>
      <c r="G26" s="112">
        <f>[22]Janeiro!$H$10</f>
        <v>11.16</v>
      </c>
      <c r="H26" s="112">
        <f>[22]Janeiro!$H$11</f>
        <v>12.96</v>
      </c>
      <c r="I26" s="112">
        <f>[22]Janeiro!$H$12</f>
        <v>14.4</v>
      </c>
      <c r="J26" s="112">
        <f>[22]Janeiro!$H$13</f>
        <v>13.68</v>
      </c>
      <c r="K26" s="112">
        <f>[22]Janeiro!$H$14</f>
        <v>33.119999999999997</v>
      </c>
      <c r="L26" s="112">
        <f>[22]Janeiro!$H$15</f>
        <v>21.6</v>
      </c>
      <c r="M26" s="112">
        <f>[22]Janeiro!$H$16</f>
        <v>12.96</v>
      </c>
      <c r="N26" s="112">
        <f>[22]Janeiro!$H$17</f>
        <v>12.24</v>
      </c>
      <c r="O26" s="112">
        <f>[22]Janeiro!$H$18</f>
        <v>15.48</v>
      </c>
      <c r="P26" s="112">
        <f>[22]Janeiro!$H$19</f>
        <v>20.52</v>
      </c>
      <c r="Q26" s="112">
        <f>[22]Janeiro!$H$20</f>
        <v>16.920000000000002</v>
      </c>
      <c r="R26" s="112">
        <f>[22]Janeiro!$H$21</f>
        <v>16.559999999999999</v>
      </c>
      <c r="S26" s="112">
        <f>[22]Janeiro!$H$22</f>
        <v>21.96</v>
      </c>
      <c r="T26" s="112">
        <f>[22]Janeiro!$H$23</f>
        <v>24.12</v>
      </c>
      <c r="U26" s="112">
        <f>[22]Janeiro!$H$24</f>
        <v>19.8</v>
      </c>
      <c r="V26" s="112">
        <f>[22]Janeiro!$H$25</f>
        <v>20.88</v>
      </c>
      <c r="W26" s="112">
        <f>[22]Janeiro!$H$26</f>
        <v>15.840000000000002</v>
      </c>
      <c r="X26" s="112">
        <f>[22]Janeiro!$H$27</f>
        <v>16.920000000000002</v>
      </c>
      <c r="Y26" s="112">
        <f>[22]Janeiro!$H$28</f>
        <v>11.520000000000001</v>
      </c>
      <c r="Z26" s="112">
        <f>[22]Janeiro!$H$29</f>
        <v>14.76</v>
      </c>
      <c r="AA26" s="112">
        <f>[22]Janeiro!$H$30</f>
        <v>14.04</v>
      </c>
      <c r="AB26" s="112">
        <f>[22]Janeiro!$H$31</f>
        <v>12.6</v>
      </c>
      <c r="AC26" s="112">
        <f>[22]Janeiro!$H$32</f>
        <v>13.32</v>
      </c>
      <c r="AD26" s="112">
        <f>[22]Janeiro!$H$33</f>
        <v>16.559999999999999</v>
      </c>
      <c r="AE26" s="112">
        <f>[22]Janeiro!$H$34</f>
        <v>12.96</v>
      </c>
      <c r="AF26" s="112">
        <f>[22]Janeiro!$H$35</f>
        <v>18</v>
      </c>
      <c r="AG26" s="117">
        <f t="shared" si="3"/>
        <v>33.119999999999997</v>
      </c>
      <c r="AH26" s="116">
        <f t="shared" si="4"/>
        <v>16.246451612903225</v>
      </c>
      <c r="AK26" t="s">
        <v>35</v>
      </c>
    </row>
    <row r="27" spans="1:38" x14ac:dyDescent="0.2">
      <c r="A27" s="48" t="s">
        <v>32</v>
      </c>
      <c r="B27" s="112">
        <f>[23]Janeiro!$H$5</f>
        <v>11.879999999999999</v>
      </c>
      <c r="C27" s="112">
        <f>[23]Janeiro!$H$6</f>
        <v>19.440000000000001</v>
      </c>
      <c r="D27" s="112">
        <f>[23]Janeiro!$H$7</f>
        <v>10.08</v>
      </c>
      <c r="E27" s="112">
        <f>[23]Janeiro!$H$8</f>
        <v>19.079999999999998</v>
      </c>
      <c r="F27" s="112">
        <f>[23]Janeiro!$H$9</f>
        <v>11.879999999999999</v>
      </c>
      <c r="G27" s="112">
        <f>[23]Janeiro!$H$10</f>
        <v>10.8</v>
      </c>
      <c r="H27" s="112">
        <f>[23]Janeiro!$H$11</f>
        <v>13.68</v>
      </c>
      <c r="I27" s="112">
        <f>[23]Janeiro!$H$12</f>
        <v>12.24</v>
      </c>
      <c r="J27" s="112">
        <f>[23]Janeiro!$H$13</f>
        <v>13.68</v>
      </c>
      <c r="K27" s="112">
        <f>[23]Janeiro!$H$14</f>
        <v>17.28</v>
      </c>
      <c r="L27" s="112">
        <f>[23]Janeiro!$H$15</f>
        <v>14.04</v>
      </c>
      <c r="M27" s="112">
        <f>[23]Janeiro!$H$16</f>
        <v>10.8</v>
      </c>
      <c r="N27" s="112">
        <f>[23]Janeiro!$H$17</f>
        <v>11.16</v>
      </c>
      <c r="O27" s="112">
        <f>[23]Janeiro!$H$18</f>
        <v>13.32</v>
      </c>
      <c r="P27" s="112">
        <f>[23]Janeiro!$H$19</f>
        <v>16.2</v>
      </c>
      <c r="Q27" s="112">
        <f>[23]Janeiro!$H$20</f>
        <v>17.64</v>
      </c>
      <c r="R27" s="112">
        <f>[23]Janeiro!$H$21</f>
        <v>14.76</v>
      </c>
      <c r="S27" s="112">
        <f>[23]Janeiro!$H$22</f>
        <v>16.2</v>
      </c>
      <c r="T27" s="112">
        <f>[23]Janeiro!$H$23</f>
        <v>14.04</v>
      </c>
      <c r="U27" s="112">
        <f>[23]Janeiro!$H$24</f>
        <v>16.920000000000002</v>
      </c>
      <c r="V27" s="112">
        <f>[23]Janeiro!$H$25</f>
        <v>15.48</v>
      </c>
      <c r="W27" s="112">
        <f>[23]Janeiro!$H$26</f>
        <v>14.4</v>
      </c>
      <c r="X27" s="112">
        <f>[23]Janeiro!$H$27</f>
        <v>10.8</v>
      </c>
      <c r="Y27" s="112">
        <f>[23]Janeiro!$H$28</f>
        <v>10.08</v>
      </c>
      <c r="Z27" s="112">
        <f>[23]Janeiro!$H$29</f>
        <v>8.64</v>
      </c>
      <c r="AA27" s="112">
        <f>[23]Janeiro!$H$30</f>
        <v>6.48</v>
      </c>
      <c r="AB27" s="112">
        <f>[23]Janeiro!$H$31</f>
        <v>10.08</v>
      </c>
      <c r="AC27" s="112">
        <f>[23]Janeiro!$H$32</f>
        <v>11.16</v>
      </c>
      <c r="AD27" s="112">
        <f>[23]Janeiro!$H$33</f>
        <v>11.520000000000001</v>
      </c>
      <c r="AE27" s="112">
        <f>[23]Janeiro!$H$34</f>
        <v>9.7200000000000006</v>
      </c>
      <c r="AF27" s="112">
        <f>[23]Janeiro!$H$35</f>
        <v>17.28</v>
      </c>
      <c r="AG27" s="117">
        <f t="shared" si="3"/>
        <v>19.440000000000001</v>
      </c>
      <c r="AH27" s="116">
        <f t="shared" si="4"/>
        <v>13.250322580645161</v>
      </c>
      <c r="AJ27" t="s">
        <v>35</v>
      </c>
    </row>
    <row r="28" spans="1:38" x14ac:dyDescent="0.2">
      <c r="A28" s="48" t="s">
        <v>10</v>
      </c>
      <c r="B28" s="112">
        <f>[24]Janeiro!$H$5</f>
        <v>11.879999999999999</v>
      </c>
      <c r="C28" s="112">
        <f>[24]Janeiro!$H$6</f>
        <v>13.32</v>
      </c>
      <c r="D28" s="112">
        <f>[24]Janeiro!$H$7</f>
        <v>8.2799999999999994</v>
      </c>
      <c r="E28" s="112">
        <f>[24]Janeiro!$H$8</f>
        <v>10.8</v>
      </c>
      <c r="F28" s="112">
        <f>[24]Janeiro!$H$9</f>
        <v>12.24</v>
      </c>
      <c r="G28" s="112">
        <f>[24]Janeiro!$H$10</f>
        <v>11.520000000000001</v>
      </c>
      <c r="H28" s="112">
        <f>[24]Janeiro!$H$11</f>
        <v>10.08</v>
      </c>
      <c r="I28" s="112">
        <f>[24]Janeiro!$H$12</f>
        <v>13.68</v>
      </c>
      <c r="J28" s="112">
        <f>[24]Janeiro!$H$13</f>
        <v>10.8</v>
      </c>
      <c r="K28" s="112">
        <f>[24]Janeiro!$H$14</f>
        <v>22.68</v>
      </c>
      <c r="L28" s="112">
        <f>[24]Janeiro!$H$15</f>
        <v>11.879999999999999</v>
      </c>
      <c r="M28" s="112">
        <f>[24]Janeiro!$H$16</f>
        <v>12.24</v>
      </c>
      <c r="N28" s="112">
        <f>[24]Janeiro!$H$17</f>
        <v>14.04</v>
      </c>
      <c r="O28" s="112">
        <f>[24]Janeiro!$H$18</f>
        <v>15.840000000000002</v>
      </c>
      <c r="P28" s="112">
        <f>[24]Janeiro!$H$19</f>
        <v>17.28</v>
      </c>
      <c r="Q28" s="112">
        <f>[24]Janeiro!$H$20</f>
        <v>15.120000000000001</v>
      </c>
      <c r="R28" s="112">
        <f>[24]Janeiro!$H$21</f>
        <v>10.8</v>
      </c>
      <c r="S28" s="112">
        <f>[24]Janeiro!$H$22</f>
        <v>14.04</v>
      </c>
      <c r="T28" s="112">
        <f>[24]Janeiro!$H$23</f>
        <v>16.559999999999999</v>
      </c>
      <c r="U28" s="112">
        <f>[24]Janeiro!$H$24</f>
        <v>10.8</v>
      </c>
      <c r="V28" s="112">
        <f>[24]Janeiro!$H$25</f>
        <v>11.879999999999999</v>
      </c>
      <c r="W28" s="112">
        <f>[24]Janeiro!$H$26</f>
        <v>9.7200000000000006</v>
      </c>
      <c r="X28" s="112">
        <f>[24]Janeiro!$H$27</f>
        <v>13.32</v>
      </c>
      <c r="Y28" s="112">
        <f>[24]Janeiro!$H$28</f>
        <v>14.76</v>
      </c>
      <c r="Z28" s="112">
        <f>[24]Janeiro!$H$29</f>
        <v>12.96</v>
      </c>
      <c r="AA28" s="112">
        <f>[24]Janeiro!$H$30</f>
        <v>13.32</v>
      </c>
      <c r="AB28" s="112">
        <f>[24]Janeiro!$H$31</f>
        <v>10.8</v>
      </c>
      <c r="AC28" s="112">
        <f>[24]Janeiro!$H$32</f>
        <v>11.520000000000001</v>
      </c>
      <c r="AD28" s="112">
        <f>[24]Janeiro!$H$33</f>
        <v>10.8</v>
      </c>
      <c r="AE28" s="112">
        <f>[24]Janeiro!$H$34</f>
        <v>12.24</v>
      </c>
      <c r="AF28" s="112">
        <f>[24]Janeiro!$H$35</f>
        <v>23.400000000000002</v>
      </c>
      <c r="AG28" s="117">
        <f t="shared" si="3"/>
        <v>23.400000000000002</v>
      </c>
      <c r="AH28" s="116">
        <f t="shared" si="4"/>
        <v>13.180645161290322</v>
      </c>
      <c r="AL28" t="s">
        <v>35</v>
      </c>
    </row>
    <row r="29" spans="1:38" x14ac:dyDescent="0.2">
      <c r="A29" s="48" t="s">
        <v>151</v>
      </c>
      <c r="B29" s="112">
        <f>[25]Janeiro!$H$5</f>
        <v>25.2</v>
      </c>
      <c r="C29" s="112">
        <f>[25]Janeiro!$H$6</f>
        <v>23.040000000000003</v>
      </c>
      <c r="D29" s="112">
        <f>[25]Janeiro!$H$7</f>
        <v>11.520000000000001</v>
      </c>
      <c r="E29" s="112">
        <f>[25]Janeiro!$H$8</f>
        <v>13.68</v>
      </c>
      <c r="F29" s="112">
        <f>[25]Janeiro!$H$9</f>
        <v>13.68</v>
      </c>
      <c r="G29" s="112">
        <f>[25]Janeiro!$H$10</f>
        <v>13.32</v>
      </c>
      <c r="H29" s="112">
        <f>[25]Janeiro!$H$11</f>
        <v>17.64</v>
      </c>
      <c r="I29" s="112">
        <f>[25]Janeiro!$H$12</f>
        <v>14.04</v>
      </c>
      <c r="J29" s="112">
        <f>[25]Janeiro!$H$13</f>
        <v>17.28</v>
      </c>
      <c r="K29" s="112">
        <f>[25]Janeiro!$H$14</f>
        <v>34.92</v>
      </c>
      <c r="L29" s="112">
        <f>[25]Janeiro!$H$15</f>
        <v>24.48</v>
      </c>
      <c r="M29" s="112">
        <f>[25]Janeiro!$H$16</f>
        <v>14.4</v>
      </c>
      <c r="N29" s="112">
        <f>[25]Janeiro!$H$17</f>
        <v>20.52</v>
      </c>
      <c r="O29" s="112">
        <f>[25]Janeiro!$H$18</f>
        <v>21.240000000000002</v>
      </c>
      <c r="P29" s="112">
        <f>[25]Janeiro!$H$19</f>
        <v>26.64</v>
      </c>
      <c r="Q29" s="112">
        <f>[25]Janeiro!$H$20</f>
        <v>28.08</v>
      </c>
      <c r="R29" s="112">
        <f>[25]Janeiro!$H$21</f>
        <v>22.32</v>
      </c>
      <c r="S29" s="112">
        <f>[25]Janeiro!$H$22</f>
        <v>25.2</v>
      </c>
      <c r="T29" s="112">
        <f>[25]Janeiro!$H$23</f>
        <v>27.720000000000002</v>
      </c>
      <c r="U29" s="112">
        <f>[25]Janeiro!$H$24</f>
        <v>28.44</v>
      </c>
      <c r="V29" s="112">
        <f>[25]Janeiro!$H$25</f>
        <v>20.88</v>
      </c>
      <c r="W29" s="112">
        <f>[25]Janeiro!$H$26</f>
        <v>22.68</v>
      </c>
      <c r="X29" s="112">
        <f>[25]Janeiro!$H$27</f>
        <v>20.52</v>
      </c>
      <c r="Y29" s="112">
        <f>[25]Janeiro!$H$28</f>
        <v>18.36</v>
      </c>
      <c r="Z29" s="112">
        <f>[25]Janeiro!$H$29</f>
        <v>16.559999999999999</v>
      </c>
      <c r="AA29" s="112">
        <f>[25]Janeiro!$H$30</f>
        <v>20.16</v>
      </c>
      <c r="AB29" s="112">
        <f>[25]Janeiro!$H$31</f>
        <v>20.16</v>
      </c>
      <c r="AC29" s="112">
        <f>[25]Janeiro!$H$32</f>
        <v>16.2</v>
      </c>
      <c r="AD29" s="112">
        <f>[25]Janeiro!$H$33</f>
        <v>20.52</v>
      </c>
      <c r="AE29" s="112">
        <f>[25]Janeiro!$H$34</f>
        <v>18.720000000000002</v>
      </c>
      <c r="AF29" s="112">
        <f>[25]Janeiro!$H$35</f>
        <v>26.28</v>
      </c>
      <c r="AG29" s="117">
        <f t="shared" si="3"/>
        <v>34.92</v>
      </c>
      <c r="AH29" s="116">
        <f t="shared" si="4"/>
        <v>20.787096774193543</v>
      </c>
      <c r="AI29" s="12" t="s">
        <v>35</v>
      </c>
      <c r="AK29" t="s">
        <v>35</v>
      </c>
    </row>
    <row r="30" spans="1:38" x14ac:dyDescent="0.2">
      <c r="A30" s="48" t="s">
        <v>11</v>
      </c>
      <c r="B30" s="112" t="str">
        <f>[26]Janeiro!$H$5</f>
        <v>*</v>
      </c>
      <c r="C30" s="112" t="str">
        <f>[26]Janeiro!$H$6</f>
        <v>*</v>
      </c>
      <c r="D30" s="112" t="str">
        <f>[26]Janeiro!$H$7</f>
        <v>*</v>
      </c>
      <c r="E30" s="112" t="str">
        <f>[26]Janeiro!$H$8</f>
        <v>*</v>
      </c>
      <c r="F30" s="112" t="str">
        <f>[26]Janeiro!$H$9</f>
        <v>*</v>
      </c>
      <c r="G30" s="112" t="str">
        <f>[26]Janeiro!$H$10</f>
        <v>*</v>
      </c>
      <c r="H30" s="112" t="str">
        <f>[26]Janeiro!$H$11</f>
        <v>*</v>
      </c>
      <c r="I30" s="112" t="str">
        <f>[26]Janeiro!$H$12</f>
        <v>*</v>
      </c>
      <c r="J30" s="112" t="str">
        <f>[26]Janeiro!$H$13</f>
        <v>*</v>
      </c>
      <c r="K30" s="112" t="str">
        <f>[26]Janeiro!$H$14</f>
        <v>*</v>
      </c>
      <c r="L30" s="112" t="str">
        <f>[26]Janeiro!$H$15</f>
        <v>*</v>
      </c>
      <c r="M30" s="112" t="str">
        <f>[26]Janeiro!$H$16</f>
        <v>*</v>
      </c>
      <c r="N30" s="112" t="str">
        <f>[26]Janeiro!$H$17</f>
        <v>*</v>
      </c>
      <c r="O30" s="112" t="str">
        <f>[26]Janeiro!$H$18</f>
        <v>*</v>
      </c>
      <c r="P30" s="112" t="str">
        <f>[26]Janeiro!$H$19</f>
        <v>*</v>
      </c>
      <c r="Q30" s="112" t="str">
        <f>[26]Janeiro!$H$20</f>
        <v>*</v>
      </c>
      <c r="R30" s="112" t="str">
        <f>[26]Janeiro!$H$21</f>
        <v>*</v>
      </c>
      <c r="S30" s="112" t="str">
        <f>[26]Janeiro!$H$22</f>
        <v>*</v>
      </c>
      <c r="T30" s="112" t="str">
        <f>[26]Janeiro!$H$23</f>
        <v>*</v>
      </c>
      <c r="U30" s="112" t="str">
        <f>[26]Janeiro!$H$24</f>
        <v>*</v>
      </c>
      <c r="V30" s="112" t="str">
        <f>[26]Janeiro!$H$25</f>
        <v>*</v>
      </c>
      <c r="W30" s="112" t="str">
        <f>[26]Janeiro!$H$26</f>
        <v>*</v>
      </c>
      <c r="X30" s="112" t="str">
        <f>[26]Janeiro!$H$27</f>
        <v>*</v>
      </c>
      <c r="Y30" s="112" t="str">
        <f>[26]Janeiro!$H$28</f>
        <v>*</v>
      </c>
      <c r="Z30" s="112" t="str">
        <f>[26]Janeiro!$H$29</f>
        <v>*</v>
      </c>
      <c r="AA30" s="112" t="str">
        <f>[26]Janeiro!$H$30</f>
        <v>*</v>
      </c>
      <c r="AB30" s="112" t="str">
        <f>[26]Janeiro!$H$31</f>
        <v>*</v>
      </c>
      <c r="AC30" s="112" t="str">
        <f>[26]Janeiro!$H$32</f>
        <v>*</v>
      </c>
      <c r="AD30" s="112" t="str">
        <f>[26]Janeiro!$H$33</f>
        <v>*</v>
      </c>
      <c r="AE30" s="112" t="str">
        <f>[26]Janeiro!$H$34</f>
        <v>*</v>
      </c>
      <c r="AF30" s="112" t="str">
        <f>[26]Janeiro!$H$35</f>
        <v>*</v>
      </c>
      <c r="AG30" s="117" t="s">
        <v>197</v>
      </c>
      <c r="AH30" s="116" t="s">
        <v>197</v>
      </c>
      <c r="AK30" t="s">
        <v>35</v>
      </c>
      <c r="AL30" t="s">
        <v>35</v>
      </c>
    </row>
    <row r="31" spans="1:38" s="5" customFormat="1" x14ac:dyDescent="0.2">
      <c r="A31" s="48" t="s">
        <v>12</v>
      </c>
      <c r="B31" s="112">
        <f>[27]Janeiro!$H$5</f>
        <v>11.16</v>
      </c>
      <c r="C31" s="112">
        <f>[27]Janeiro!$H$6</f>
        <v>16.920000000000002</v>
      </c>
      <c r="D31" s="112">
        <f>[27]Janeiro!$H$7</f>
        <v>12.96</v>
      </c>
      <c r="E31" s="112">
        <f>[27]Janeiro!$H$8</f>
        <v>4.6800000000000006</v>
      </c>
      <c r="F31" s="112">
        <f>[27]Janeiro!$H$9</f>
        <v>6.12</v>
      </c>
      <c r="G31" s="112">
        <f>[27]Janeiro!$H$10</f>
        <v>9</v>
      </c>
      <c r="H31" s="112">
        <f>[27]Janeiro!$H$11</f>
        <v>11.520000000000001</v>
      </c>
      <c r="I31" s="112">
        <f>[27]Janeiro!$H$12</f>
        <v>10.44</v>
      </c>
      <c r="J31" s="112">
        <f>[27]Janeiro!$H$13</f>
        <v>10.44</v>
      </c>
      <c r="K31" s="112">
        <f>[27]Janeiro!$H$14</f>
        <v>15.840000000000002</v>
      </c>
      <c r="L31" s="112">
        <f>[27]Janeiro!$H$15</f>
        <v>9.7200000000000006</v>
      </c>
      <c r="M31" s="112">
        <f>[27]Janeiro!$H$16</f>
        <v>9</v>
      </c>
      <c r="N31" s="112">
        <f>[27]Janeiro!$H$17</f>
        <v>9</v>
      </c>
      <c r="O31" s="112">
        <f>[27]Janeiro!$H$18</f>
        <v>11.16</v>
      </c>
      <c r="P31" s="112">
        <f>[27]Janeiro!$H$19</f>
        <v>14.04</v>
      </c>
      <c r="Q31" s="112">
        <f>[27]Janeiro!$H$20</f>
        <v>12.24</v>
      </c>
      <c r="R31" s="112">
        <f>[27]Janeiro!$H$21</f>
        <v>13.32</v>
      </c>
      <c r="S31" s="112">
        <f>[27]Janeiro!$H$22</f>
        <v>11.16</v>
      </c>
      <c r="T31" s="112">
        <f>[27]Janeiro!$H$23</f>
        <v>10.44</v>
      </c>
      <c r="U31" s="112">
        <f>[27]Janeiro!$H$24</f>
        <v>10.08</v>
      </c>
      <c r="V31" s="112">
        <f>[27]Janeiro!$H$25</f>
        <v>7.9200000000000008</v>
      </c>
      <c r="W31" s="112">
        <f>[27]Janeiro!$H$26</f>
        <v>21.6</v>
      </c>
      <c r="X31" s="112">
        <f>[27]Janeiro!$H$27</f>
        <v>8.64</v>
      </c>
      <c r="Y31" s="112">
        <f>[27]Janeiro!$H$28</f>
        <v>8.2799999999999994</v>
      </c>
      <c r="Z31" s="112">
        <f>[27]Janeiro!$H$29</f>
        <v>6.12</v>
      </c>
      <c r="AA31" s="112">
        <f>[27]Janeiro!$H$30</f>
        <v>10.08</v>
      </c>
      <c r="AB31" s="112">
        <f>[27]Janeiro!$H$31</f>
        <v>5.04</v>
      </c>
      <c r="AC31" s="112">
        <f>[27]Janeiro!$H$32</f>
        <v>7.9200000000000008</v>
      </c>
      <c r="AD31" s="112">
        <f>[27]Janeiro!$H$33</f>
        <v>12.6</v>
      </c>
      <c r="AE31" s="112">
        <f>[27]Janeiro!$H$34</f>
        <v>11.520000000000001</v>
      </c>
      <c r="AF31" s="112">
        <f>[27]Janeiro!$H$35</f>
        <v>10.8</v>
      </c>
      <c r="AG31" s="117">
        <f t="shared" si="3"/>
        <v>21.6</v>
      </c>
      <c r="AH31" s="116">
        <f t="shared" si="4"/>
        <v>10.637419354838709</v>
      </c>
      <c r="AK31" s="5" t="s">
        <v>35</v>
      </c>
      <c r="AL31" s="5" t="s">
        <v>35</v>
      </c>
    </row>
    <row r="32" spans="1:38" x14ac:dyDescent="0.2">
      <c r="A32" s="48" t="s">
        <v>13</v>
      </c>
      <c r="B32" s="112">
        <f>[28]Janeiro!$H$5</f>
        <v>18.720000000000002</v>
      </c>
      <c r="C32" s="112">
        <f>[28]Janeiro!$H$6</f>
        <v>13.32</v>
      </c>
      <c r="D32" s="112">
        <f>[28]Janeiro!$H$7</f>
        <v>13.68</v>
      </c>
      <c r="E32" s="112">
        <f>[28]Janeiro!$H$8</f>
        <v>18.36</v>
      </c>
      <c r="F32" s="112">
        <f>[28]Janeiro!$H$9</f>
        <v>12.6</v>
      </c>
      <c r="G32" s="112">
        <f>[28]Janeiro!$H$10</f>
        <v>12.96</v>
      </c>
      <c r="H32" s="112">
        <f>[28]Janeiro!$H$11</f>
        <v>15.840000000000002</v>
      </c>
      <c r="I32" s="112">
        <f>[28]Janeiro!$H$12</f>
        <v>15.120000000000001</v>
      </c>
      <c r="J32" s="112">
        <f>[28]Janeiro!$H$13</f>
        <v>13.32</v>
      </c>
      <c r="K32" s="112">
        <f>[28]Janeiro!$H$14</f>
        <v>21.240000000000002</v>
      </c>
      <c r="L32" s="112">
        <f>[28]Janeiro!$H$15</f>
        <v>15.120000000000001</v>
      </c>
      <c r="M32" s="112">
        <f>[28]Janeiro!$H$16</f>
        <v>35.28</v>
      </c>
      <c r="N32" s="112">
        <f>[28]Janeiro!$H$17</f>
        <v>12.6</v>
      </c>
      <c r="O32" s="112">
        <f>[28]Janeiro!$H$18</f>
        <v>20.88</v>
      </c>
      <c r="P32" s="112">
        <f>[28]Janeiro!$H$19</f>
        <v>16.920000000000002</v>
      </c>
      <c r="Q32" s="112">
        <f>[28]Janeiro!$H$20</f>
        <v>18</v>
      </c>
      <c r="R32" s="112">
        <f>[28]Janeiro!$H$21</f>
        <v>15.48</v>
      </c>
      <c r="S32" s="112">
        <f>[28]Janeiro!$H$22</f>
        <v>22.32</v>
      </c>
      <c r="T32" s="112">
        <f>[28]Janeiro!$H$23</f>
        <v>32.04</v>
      </c>
      <c r="U32" s="112">
        <f>[28]Janeiro!$H$24</f>
        <v>14.04</v>
      </c>
      <c r="V32" s="112">
        <f>[28]Janeiro!$H$25</f>
        <v>12.6</v>
      </c>
      <c r="W32" s="112">
        <f>[28]Janeiro!$H$26</f>
        <v>20.52</v>
      </c>
      <c r="X32" s="112">
        <f>[28]Janeiro!$H$27</f>
        <v>10.08</v>
      </c>
      <c r="Y32" s="112">
        <f>[28]Janeiro!$H$28</f>
        <v>12.96</v>
      </c>
      <c r="Z32" s="112">
        <f>[28]Janeiro!$H$29</f>
        <v>19.440000000000001</v>
      </c>
      <c r="AA32" s="112">
        <f>[28]Janeiro!$H$30</f>
        <v>17.28</v>
      </c>
      <c r="AB32" s="112">
        <f>[28]Janeiro!$H$31</f>
        <v>13.32</v>
      </c>
      <c r="AC32" s="112">
        <f>[28]Janeiro!$H$32</f>
        <v>15.840000000000002</v>
      </c>
      <c r="AD32" s="112">
        <f>[28]Janeiro!$H$33</f>
        <v>15.48</v>
      </c>
      <c r="AE32" s="112">
        <f>[28]Janeiro!$H$34</f>
        <v>33.480000000000004</v>
      </c>
      <c r="AF32" s="112">
        <f>[28]Janeiro!$H$35</f>
        <v>22.68</v>
      </c>
      <c r="AG32" s="117">
        <f t="shared" si="3"/>
        <v>35.28</v>
      </c>
      <c r="AH32" s="116">
        <f t="shared" si="4"/>
        <v>17.790967741935482</v>
      </c>
      <c r="AK32" t="s">
        <v>35</v>
      </c>
    </row>
    <row r="33" spans="1:38" x14ac:dyDescent="0.2">
      <c r="A33" s="48" t="s">
        <v>152</v>
      </c>
      <c r="B33" s="112">
        <f>[29]Janeiro!$H$5</f>
        <v>11.16</v>
      </c>
      <c r="C33" s="112">
        <f>[29]Janeiro!$H$6</f>
        <v>11.520000000000001</v>
      </c>
      <c r="D33" s="112">
        <f>[29]Janeiro!$H$7</f>
        <v>7.5600000000000005</v>
      </c>
      <c r="E33" s="112">
        <f>[29]Janeiro!$H$8</f>
        <v>18.36</v>
      </c>
      <c r="F33" s="112">
        <f>[29]Janeiro!$H$9</f>
        <v>10.08</v>
      </c>
      <c r="G33" s="112">
        <f>[29]Janeiro!$H$10</f>
        <v>9</v>
      </c>
      <c r="H33" s="112">
        <f>[29]Janeiro!$H$11</f>
        <v>12.24</v>
      </c>
      <c r="I33" s="112">
        <f>[29]Janeiro!$H$12</f>
        <v>13.68</v>
      </c>
      <c r="J33" s="112">
        <f>[29]Janeiro!$H$13</f>
        <v>25.92</v>
      </c>
      <c r="K33" s="112">
        <f>[29]Janeiro!$H$14</f>
        <v>17.28</v>
      </c>
      <c r="L33" s="112">
        <f>[29]Janeiro!$H$15</f>
        <v>18.36</v>
      </c>
      <c r="M33" s="112">
        <f>[29]Janeiro!$H$16</f>
        <v>15.120000000000001</v>
      </c>
      <c r="N33" s="112">
        <f>[29]Janeiro!$H$17</f>
        <v>12.96</v>
      </c>
      <c r="O33" s="112">
        <f>[29]Janeiro!$H$18</f>
        <v>14.04</v>
      </c>
      <c r="P33" s="112">
        <f>[29]Janeiro!$H$19</f>
        <v>21.6</v>
      </c>
      <c r="Q33" s="112">
        <f>[29]Janeiro!$H$20</f>
        <v>13.32</v>
      </c>
      <c r="R33" s="112">
        <f>[29]Janeiro!$H$21</f>
        <v>15.48</v>
      </c>
      <c r="S33" s="112">
        <f>[29]Janeiro!$H$22</f>
        <v>17.64</v>
      </c>
      <c r="T33" s="112">
        <f>[29]Janeiro!$H$23</f>
        <v>9.3600000000000012</v>
      </c>
      <c r="U33" s="112">
        <f>[29]Janeiro!$H$24</f>
        <v>14.76</v>
      </c>
      <c r="V33" s="112">
        <f>[29]Janeiro!$H$25</f>
        <v>10.44</v>
      </c>
      <c r="W33" s="112">
        <f>[29]Janeiro!$H$26</f>
        <v>14.4</v>
      </c>
      <c r="X33" s="112">
        <f>[29]Janeiro!$H$27</f>
        <v>10.08</v>
      </c>
      <c r="Y33" s="112">
        <f>[29]Janeiro!$H$28</f>
        <v>12.96</v>
      </c>
      <c r="Z33" s="112">
        <f>[29]Janeiro!$H$29</f>
        <v>11.16</v>
      </c>
      <c r="AA33" s="112">
        <f>[29]Janeiro!$H$30</f>
        <v>14.4</v>
      </c>
      <c r="AB33" s="112">
        <f>[29]Janeiro!$H$31</f>
        <v>12.6</v>
      </c>
      <c r="AC33" s="112">
        <f>[29]Janeiro!$H$32</f>
        <v>9.3600000000000012</v>
      </c>
      <c r="AD33" s="112">
        <f>[29]Janeiro!$H$33</f>
        <v>10.44</v>
      </c>
      <c r="AE33" s="112">
        <f>[29]Janeiro!$H$34</f>
        <v>6.48</v>
      </c>
      <c r="AF33" s="112">
        <f>[29]Janeiro!$H$35</f>
        <v>15.48</v>
      </c>
      <c r="AG33" s="117">
        <f t="shared" si="3"/>
        <v>25.92</v>
      </c>
      <c r="AH33" s="116">
        <f t="shared" si="4"/>
        <v>13.459354838709677</v>
      </c>
      <c r="AK33" t="s">
        <v>35</v>
      </c>
    </row>
    <row r="34" spans="1:38" x14ac:dyDescent="0.2">
      <c r="A34" s="48" t="s">
        <v>123</v>
      </c>
      <c r="B34" s="112">
        <f>[30]Janeiro!$H$5</f>
        <v>13.68</v>
      </c>
      <c r="C34" s="112">
        <f>[30]Janeiro!$H$6</f>
        <v>11.520000000000001</v>
      </c>
      <c r="D34" s="112">
        <f>[30]Janeiro!$H$7</f>
        <v>12.24</v>
      </c>
      <c r="E34" s="112">
        <f>[30]Janeiro!$H$8</f>
        <v>18</v>
      </c>
      <c r="F34" s="112">
        <f>[30]Janeiro!$H$9</f>
        <v>14.04</v>
      </c>
      <c r="G34" s="112">
        <f>[30]Janeiro!$H$10</f>
        <v>12.24</v>
      </c>
      <c r="H34" s="112">
        <f>[30]Janeiro!$H$11</f>
        <v>34.56</v>
      </c>
      <c r="I34" s="112">
        <f>[30]Janeiro!$H$12</f>
        <v>18</v>
      </c>
      <c r="J34" s="112">
        <f>[30]Janeiro!$H$13</f>
        <v>17.28</v>
      </c>
      <c r="K34" s="112">
        <f>[30]Janeiro!$H$14</f>
        <v>21.6</v>
      </c>
      <c r="L34" s="112">
        <f>[30]Janeiro!$H$15</f>
        <v>21.96</v>
      </c>
      <c r="M34" s="112">
        <f>[30]Janeiro!$H$16</f>
        <v>12.96</v>
      </c>
      <c r="N34" s="112">
        <f>[30]Janeiro!$H$17</f>
        <v>13.32</v>
      </c>
      <c r="O34" s="112">
        <f>[30]Janeiro!$H$18</f>
        <v>19.079999999999998</v>
      </c>
      <c r="P34" s="112">
        <f>[30]Janeiro!$H$19</f>
        <v>21.96</v>
      </c>
      <c r="Q34" s="112">
        <f>[30]Janeiro!$H$20</f>
        <v>16.559999999999999</v>
      </c>
      <c r="R34" s="112">
        <f>[30]Janeiro!$H$21</f>
        <v>19.8</v>
      </c>
      <c r="S34" s="112">
        <f>[30]Janeiro!$H$22</f>
        <v>32.4</v>
      </c>
      <c r="T34" s="112">
        <f>[30]Janeiro!$H$23</f>
        <v>22.32</v>
      </c>
      <c r="U34" s="112">
        <f>[30]Janeiro!$H$24</f>
        <v>23.759999999999998</v>
      </c>
      <c r="V34" s="112">
        <f>[30]Janeiro!$H$25</f>
        <v>18.36</v>
      </c>
      <c r="W34" s="112">
        <f>[30]Janeiro!$H$26</f>
        <v>20.88</v>
      </c>
      <c r="X34" s="112">
        <f>[30]Janeiro!$H$27</f>
        <v>16.920000000000002</v>
      </c>
      <c r="Y34" s="112">
        <f>[30]Janeiro!$H$28</f>
        <v>9.7200000000000006</v>
      </c>
      <c r="Z34" s="112">
        <f>[30]Janeiro!$H$29</f>
        <v>12.6</v>
      </c>
      <c r="AA34" s="112">
        <f>[30]Janeiro!$H$30</f>
        <v>15.48</v>
      </c>
      <c r="AB34" s="112">
        <f>[30]Janeiro!$H$31</f>
        <v>18.36</v>
      </c>
      <c r="AC34" s="112">
        <f>[30]Janeiro!$H$32</f>
        <v>11.879999999999999</v>
      </c>
      <c r="AD34" s="112">
        <f>[30]Janeiro!$H$33</f>
        <v>18</v>
      </c>
      <c r="AE34" s="112">
        <f>[30]Janeiro!$H$34</f>
        <v>15.840000000000002</v>
      </c>
      <c r="AF34" s="112">
        <f>[30]Janeiro!$H$35</f>
        <v>20.52</v>
      </c>
      <c r="AG34" s="117">
        <f t="shared" si="3"/>
        <v>34.56</v>
      </c>
      <c r="AH34" s="116">
        <f t="shared" si="4"/>
        <v>17.930322580645161</v>
      </c>
      <c r="AK34" t="s">
        <v>35</v>
      </c>
    </row>
    <row r="35" spans="1:38" x14ac:dyDescent="0.2">
      <c r="A35" s="48" t="s">
        <v>14</v>
      </c>
      <c r="B35" s="112">
        <f>[31]Janeiro!$H$5</f>
        <v>14.4</v>
      </c>
      <c r="C35" s="112">
        <f>[31]Janeiro!$H$6</f>
        <v>11.520000000000001</v>
      </c>
      <c r="D35" s="112">
        <f>[31]Janeiro!$H$7</f>
        <v>16.559999999999999</v>
      </c>
      <c r="E35" s="112">
        <f>[31]Janeiro!$H$8</f>
        <v>17.28</v>
      </c>
      <c r="F35" s="112">
        <f>[31]Janeiro!$H$9</f>
        <v>22.32</v>
      </c>
      <c r="G35" s="112">
        <f>[31]Janeiro!$H$10</f>
        <v>13.68</v>
      </c>
      <c r="H35" s="112">
        <f>[31]Janeiro!$H$11</f>
        <v>16.559999999999999</v>
      </c>
      <c r="I35" s="112">
        <f>[31]Janeiro!$H$12</f>
        <v>14.4</v>
      </c>
      <c r="J35" s="112">
        <f>[31]Janeiro!$H$13</f>
        <v>15.840000000000002</v>
      </c>
      <c r="K35" s="112">
        <f>[31]Janeiro!$H$14</f>
        <v>22.32</v>
      </c>
      <c r="L35" s="112">
        <f>[31]Janeiro!$H$15</f>
        <v>16.920000000000002</v>
      </c>
      <c r="M35" s="112">
        <f>[31]Janeiro!$H$16</f>
        <v>11.16</v>
      </c>
      <c r="N35" s="112">
        <f>[31]Janeiro!$H$17</f>
        <v>16.559999999999999</v>
      </c>
      <c r="O35" s="112">
        <f>[31]Janeiro!$H$18</f>
        <v>18.36</v>
      </c>
      <c r="P35" s="112">
        <f>[31]Janeiro!$H$19</f>
        <v>9.7200000000000006</v>
      </c>
      <c r="Q35" s="112">
        <f>[31]Janeiro!$H$20</f>
        <v>22.32</v>
      </c>
      <c r="R35" s="112">
        <f>[31]Janeiro!$H$21</f>
        <v>15.840000000000002</v>
      </c>
      <c r="S35" s="112">
        <f>[31]Janeiro!$H$22</f>
        <v>10.08</v>
      </c>
      <c r="T35" s="112">
        <f>[31]Janeiro!$H$23</f>
        <v>18</v>
      </c>
      <c r="U35" s="112">
        <f>[31]Janeiro!$H$24</f>
        <v>19.079999999999998</v>
      </c>
      <c r="V35" s="112">
        <f>[31]Janeiro!$H$25</f>
        <v>19.440000000000001</v>
      </c>
      <c r="W35" s="112">
        <f>[31]Janeiro!$H$26</f>
        <v>21.240000000000002</v>
      </c>
      <c r="X35" s="112">
        <f>[31]Janeiro!$H$27</f>
        <v>13.68</v>
      </c>
      <c r="Y35" s="112">
        <f>[31]Janeiro!$H$28</f>
        <v>18</v>
      </c>
      <c r="Z35" s="112">
        <f>[31]Janeiro!$H$29</f>
        <v>14.76</v>
      </c>
      <c r="AA35" s="112">
        <f>[31]Janeiro!$H$30</f>
        <v>12.96</v>
      </c>
      <c r="AB35" s="112">
        <f>[31]Janeiro!$H$31</f>
        <v>17.28</v>
      </c>
      <c r="AC35" s="112">
        <f>[31]Janeiro!$H$32</f>
        <v>10.44</v>
      </c>
      <c r="AD35" s="112">
        <f>[31]Janeiro!$H$33</f>
        <v>18.720000000000002</v>
      </c>
      <c r="AE35" s="112">
        <f>[31]Janeiro!$H$34</f>
        <v>9.7200000000000006</v>
      </c>
      <c r="AF35" s="112">
        <f>[31]Janeiro!$H$35</f>
        <v>12.24</v>
      </c>
      <c r="AG35" s="117">
        <f t="shared" si="3"/>
        <v>22.32</v>
      </c>
      <c r="AH35" s="116">
        <f t="shared" si="4"/>
        <v>15.851612903225808</v>
      </c>
      <c r="AK35" t="s">
        <v>35</v>
      </c>
    </row>
    <row r="36" spans="1:38" x14ac:dyDescent="0.2">
      <c r="A36" s="48" t="s">
        <v>153</v>
      </c>
      <c r="B36" s="112">
        <f>[32]Janeiro!$H$5</f>
        <v>18.720000000000002</v>
      </c>
      <c r="C36" s="112">
        <f>[32]Janeiro!$H$6</f>
        <v>19.079999999999998</v>
      </c>
      <c r="D36" s="112">
        <f>[32]Janeiro!$H$7</f>
        <v>9</v>
      </c>
      <c r="E36" s="112">
        <f>[32]Janeiro!$H$8</f>
        <v>21.6</v>
      </c>
      <c r="F36" s="112">
        <f>[32]Janeiro!$H$9</f>
        <v>17.28</v>
      </c>
      <c r="G36" s="112">
        <f>[32]Janeiro!$H$10</f>
        <v>20.16</v>
      </c>
      <c r="H36" s="112">
        <f>[32]Janeiro!$H$11</f>
        <v>10.44</v>
      </c>
      <c r="I36" s="112">
        <f>[32]Janeiro!$H$12</f>
        <v>14.4</v>
      </c>
      <c r="J36" s="112">
        <f>[32]Janeiro!$H$13</f>
        <v>11.879999999999999</v>
      </c>
      <c r="K36" s="112">
        <f>[32]Janeiro!$H$14</f>
        <v>18.720000000000002</v>
      </c>
      <c r="L36" s="112">
        <f>[32]Janeiro!$H$15</f>
        <v>15.840000000000002</v>
      </c>
      <c r="M36" s="112">
        <f>[32]Janeiro!$H$16</f>
        <v>17.64</v>
      </c>
      <c r="N36" s="112">
        <f>[32]Janeiro!$H$17</f>
        <v>7.2</v>
      </c>
      <c r="O36" s="112">
        <f>[32]Janeiro!$H$18</f>
        <v>17.28</v>
      </c>
      <c r="P36" s="112">
        <f>[32]Janeiro!$H$19</f>
        <v>25.56</v>
      </c>
      <c r="Q36" s="112">
        <f>[32]Janeiro!$H$20</f>
        <v>11.879999999999999</v>
      </c>
      <c r="R36" s="112">
        <f>[32]Janeiro!$H$21</f>
        <v>22.68</v>
      </c>
      <c r="S36" s="112">
        <f>[32]Janeiro!$H$22</f>
        <v>18.36</v>
      </c>
      <c r="T36" s="112">
        <f>[32]Janeiro!$H$23</f>
        <v>13.32</v>
      </c>
      <c r="U36" s="112">
        <f>[32]Janeiro!$H$24</f>
        <v>11.879999999999999</v>
      </c>
      <c r="V36" s="112">
        <f>[32]Janeiro!$H$25</f>
        <v>14.76</v>
      </c>
      <c r="W36" s="112">
        <f>[32]Janeiro!$H$26</f>
        <v>17.64</v>
      </c>
      <c r="X36" s="112">
        <f>[32]Janeiro!$H$27</f>
        <v>13.32</v>
      </c>
      <c r="Y36" s="112">
        <f>[32]Janeiro!$H$28</f>
        <v>13.68</v>
      </c>
      <c r="Z36" s="112">
        <f>[32]Janeiro!$H$29</f>
        <v>13.68</v>
      </c>
      <c r="AA36" s="112">
        <f>[32]Janeiro!$H$30</f>
        <v>9</v>
      </c>
      <c r="AB36" s="112">
        <f>[32]Janeiro!$H$31</f>
        <v>9</v>
      </c>
      <c r="AC36" s="112">
        <f>[32]Janeiro!$H$32</f>
        <v>15.840000000000002</v>
      </c>
      <c r="AD36" s="112">
        <f>[32]Janeiro!$H$33</f>
        <v>18.36</v>
      </c>
      <c r="AE36" s="112">
        <f>[32]Janeiro!$H$34</f>
        <v>21.6</v>
      </c>
      <c r="AF36" s="112">
        <f>[32]Janeiro!$H$35</f>
        <v>7.9200000000000008</v>
      </c>
      <c r="AG36" s="117">
        <f t="shared" si="3"/>
        <v>25.56</v>
      </c>
      <c r="AH36" s="116">
        <f t="shared" si="4"/>
        <v>15.410322580645163</v>
      </c>
    </row>
    <row r="37" spans="1:38" x14ac:dyDescent="0.2">
      <c r="A37" s="48" t="s">
        <v>15</v>
      </c>
      <c r="B37" s="112">
        <f>[33]Janeiro!$H$5</f>
        <v>15.48</v>
      </c>
      <c r="C37" s="112">
        <f>[33]Janeiro!$H$6</f>
        <v>25.2</v>
      </c>
      <c r="D37" s="112">
        <f>[33]Janeiro!$H$7</f>
        <v>10.8</v>
      </c>
      <c r="E37" s="112">
        <f>[33]Janeiro!$H$8</f>
        <v>14.04</v>
      </c>
      <c r="F37" s="112">
        <f>[33]Janeiro!$H$9</f>
        <v>11.16</v>
      </c>
      <c r="G37" s="112">
        <f>[33]Janeiro!$H$10</f>
        <v>12.6</v>
      </c>
      <c r="H37" s="112">
        <f>[33]Janeiro!$H$11</f>
        <v>14.4</v>
      </c>
      <c r="I37" s="112">
        <f>[33]Janeiro!$H$12</f>
        <v>12.24</v>
      </c>
      <c r="J37" s="112">
        <f>[33]Janeiro!$H$13</f>
        <v>11.16</v>
      </c>
      <c r="K37" s="112">
        <f>[33]Janeiro!$H$14</f>
        <v>20.16</v>
      </c>
      <c r="L37" s="112">
        <f>[33]Janeiro!$H$15</f>
        <v>16.920000000000002</v>
      </c>
      <c r="M37" s="112">
        <f>[33]Janeiro!$H$16</f>
        <v>13.68</v>
      </c>
      <c r="N37" s="112">
        <f>[33]Janeiro!$H$17</f>
        <v>20.88</v>
      </c>
      <c r="O37" s="112">
        <f>[33]Janeiro!$H$18</f>
        <v>15.120000000000001</v>
      </c>
      <c r="P37" s="112">
        <f>[33]Janeiro!$H$19</f>
        <v>16.2</v>
      </c>
      <c r="Q37" s="112">
        <f>[33]Janeiro!$H$20</f>
        <v>14.4</v>
      </c>
      <c r="R37" s="112">
        <f>[33]Janeiro!$H$21</f>
        <v>14.76</v>
      </c>
      <c r="S37" s="112">
        <f>[33]Janeiro!$H$22</f>
        <v>16.2</v>
      </c>
      <c r="T37" s="112">
        <f>[33]Janeiro!$H$23</f>
        <v>17.28</v>
      </c>
      <c r="U37" s="112">
        <f>[33]Janeiro!$H$24</f>
        <v>17.28</v>
      </c>
      <c r="V37" s="112">
        <f>[33]Janeiro!$H$25</f>
        <v>14.4</v>
      </c>
      <c r="W37" s="112">
        <f>[33]Janeiro!$H$26</f>
        <v>16.559999999999999</v>
      </c>
      <c r="X37" s="112">
        <f>[33]Janeiro!$H$27</f>
        <v>11.520000000000001</v>
      </c>
      <c r="Y37" s="112">
        <f>[33]Janeiro!$H$28</f>
        <v>14.04</v>
      </c>
      <c r="Z37" s="112">
        <f>[33]Janeiro!$H$29</f>
        <v>10.8</v>
      </c>
      <c r="AA37" s="112">
        <f>[33]Janeiro!$H$30</f>
        <v>17.64</v>
      </c>
      <c r="AB37" s="112">
        <f>[33]Janeiro!$H$31</f>
        <v>15.840000000000002</v>
      </c>
      <c r="AC37" s="112">
        <f>[33]Janeiro!$H$32</f>
        <v>12.6</v>
      </c>
      <c r="AD37" s="112">
        <f>[33]Janeiro!$H$33</f>
        <v>14.4</v>
      </c>
      <c r="AE37" s="112">
        <f>[33]Janeiro!$H$34</f>
        <v>15.48</v>
      </c>
      <c r="AF37" s="112">
        <f>[33]Janeiro!$H$35</f>
        <v>23.400000000000002</v>
      </c>
      <c r="AG37" s="117">
        <f t="shared" si="3"/>
        <v>25.2</v>
      </c>
      <c r="AH37" s="116">
        <f t="shared" si="4"/>
        <v>15.375483870967741</v>
      </c>
      <c r="AI37" s="12" t="s">
        <v>35</v>
      </c>
      <c r="AK37" t="s">
        <v>35</v>
      </c>
    </row>
    <row r="38" spans="1:38" x14ac:dyDescent="0.2">
      <c r="A38" s="48" t="s">
        <v>16</v>
      </c>
      <c r="B38" s="112">
        <f>[34]Janeiro!$H$5</f>
        <v>6.12</v>
      </c>
      <c r="C38" s="112">
        <f>[34]Janeiro!$H$6</f>
        <v>9.3600000000000012</v>
      </c>
      <c r="D38" s="112">
        <f>[34]Janeiro!$H$7</f>
        <v>9</v>
      </c>
      <c r="E38" s="112">
        <f>[34]Janeiro!$H$8</f>
        <v>11.879999999999999</v>
      </c>
      <c r="F38" s="112">
        <f>[34]Janeiro!$H$9</f>
        <v>13.32</v>
      </c>
      <c r="G38" s="112">
        <f>[34]Janeiro!$H$10</f>
        <v>9.3600000000000012</v>
      </c>
      <c r="H38" s="112">
        <f>[34]Janeiro!$H$11</f>
        <v>11.879999999999999</v>
      </c>
      <c r="I38" s="112">
        <f>[34]Janeiro!$H$12</f>
        <v>11.879999999999999</v>
      </c>
      <c r="J38" s="112">
        <f>[34]Janeiro!$H$13</f>
        <v>10.08</v>
      </c>
      <c r="K38" s="112">
        <f>[34]Janeiro!$H$14</f>
        <v>12.6</v>
      </c>
      <c r="L38" s="112">
        <f>[34]Janeiro!$H$15</f>
        <v>24.12</v>
      </c>
      <c r="M38" s="112">
        <f>[34]Janeiro!$H$16</f>
        <v>14.4</v>
      </c>
      <c r="N38" s="112">
        <f>[34]Janeiro!$H$17</f>
        <v>12.96</v>
      </c>
      <c r="O38" s="112">
        <f>[34]Janeiro!$H$18</f>
        <v>12.6</v>
      </c>
      <c r="P38" s="112">
        <f>[34]Janeiro!$H$19</f>
        <v>13.68</v>
      </c>
      <c r="Q38" s="112" t="str">
        <f>[34]Janeiro!$H$20</f>
        <v>*</v>
      </c>
      <c r="R38" s="112" t="str">
        <f>[34]Janeiro!$H$21</f>
        <v>*</v>
      </c>
      <c r="S38" s="112" t="str">
        <f>[34]Janeiro!$H$22</f>
        <v>*</v>
      </c>
      <c r="T38" s="112" t="str">
        <f>[34]Janeiro!$H$23</f>
        <v>*</v>
      </c>
      <c r="U38" s="112" t="str">
        <f>[34]Janeiro!$H$24</f>
        <v>*</v>
      </c>
      <c r="V38" s="112" t="str">
        <f>[34]Janeiro!$H$25</f>
        <v>*</v>
      </c>
      <c r="W38" s="112" t="str">
        <f>[34]Janeiro!$H$26</f>
        <v>*</v>
      </c>
      <c r="X38" s="112" t="str">
        <f>[34]Janeiro!$H$27</f>
        <v>*</v>
      </c>
      <c r="Y38" s="112" t="str">
        <f>[34]Janeiro!$H$28</f>
        <v>*</v>
      </c>
      <c r="Z38" s="112" t="str">
        <f>[34]Janeiro!$H$29</f>
        <v>*</v>
      </c>
      <c r="AA38" s="112" t="str">
        <f>[34]Janeiro!$H$30</f>
        <v>*</v>
      </c>
      <c r="AB38" s="112" t="str">
        <f>[34]Janeiro!$H$31</f>
        <v>*</v>
      </c>
      <c r="AC38" s="112" t="str">
        <f>[34]Janeiro!$H$32</f>
        <v>*</v>
      </c>
      <c r="AD38" s="112" t="str">
        <f>[34]Janeiro!$H$33</f>
        <v>*</v>
      </c>
      <c r="AE38" s="112" t="str">
        <f>[34]Janeiro!$H$34</f>
        <v>*</v>
      </c>
      <c r="AF38" s="112" t="str">
        <f>[34]Janeiro!$H$35</f>
        <v>*</v>
      </c>
      <c r="AG38" s="117" t="s">
        <v>197</v>
      </c>
      <c r="AH38" s="116" t="s">
        <v>197</v>
      </c>
      <c r="AK38" t="s">
        <v>35</v>
      </c>
    </row>
    <row r="39" spans="1:38" x14ac:dyDescent="0.2">
      <c r="A39" s="48" t="s">
        <v>154</v>
      </c>
      <c r="B39" s="112">
        <f>[35]Janeiro!$H$5</f>
        <v>14.4</v>
      </c>
      <c r="C39" s="112">
        <f>[35]Janeiro!$H$6</f>
        <v>13.68</v>
      </c>
      <c r="D39" s="112">
        <f>[35]Janeiro!$H$7</f>
        <v>12.24</v>
      </c>
      <c r="E39" s="112">
        <f>[35]Janeiro!$H$8</f>
        <v>21.6</v>
      </c>
      <c r="F39" s="112">
        <f>[35]Janeiro!$H$9</f>
        <v>16.559999999999999</v>
      </c>
      <c r="G39" s="112">
        <f>[35]Janeiro!$H$10</f>
        <v>12.96</v>
      </c>
      <c r="H39" s="112">
        <f>[35]Janeiro!$H$11</f>
        <v>19.8</v>
      </c>
      <c r="I39" s="112">
        <f>[35]Janeiro!$H$12</f>
        <v>15.840000000000002</v>
      </c>
      <c r="J39" s="112">
        <f>[35]Janeiro!$H$13</f>
        <v>14.76</v>
      </c>
      <c r="K39" s="112">
        <f>[35]Janeiro!$H$14</f>
        <v>27.720000000000002</v>
      </c>
      <c r="L39" s="112">
        <f>[35]Janeiro!$H$15</f>
        <v>17.64</v>
      </c>
      <c r="M39" s="112">
        <f>[35]Janeiro!$H$16</f>
        <v>11.879999999999999</v>
      </c>
      <c r="N39" s="112">
        <f>[35]Janeiro!$H$17</f>
        <v>18.36</v>
      </c>
      <c r="O39" s="112">
        <f>[35]Janeiro!$H$18</f>
        <v>20.16</v>
      </c>
      <c r="P39" s="112">
        <f>[35]Janeiro!$H$19</f>
        <v>14.76</v>
      </c>
      <c r="Q39" s="112">
        <f>[35]Janeiro!$H$20</f>
        <v>14.04</v>
      </c>
      <c r="R39" s="112">
        <f>[35]Janeiro!$H$21</f>
        <v>14.76</v>
      </c>
      <c r="S39" s="112">
        <f>[35]Janeiro!$H$22</f>
        <v>18</v>
      </c>
      <c r="T39" s="112">
        <f>[35]Janeiro!$H$23</f>
        <v>21.96</v>
      </c>
      <c r="U39" s="112">
        <f>[35]Janeiro!$H$24</f>
        <v>19.440000000000001</v>
      </c>
      <c r="V39" s="112">
        <f>[35]Janeiro!$H$25</f>
        <v>18</v>
      </c>
      <c r="W39" s="112">
        <f>[35]Janeiro!$H$26</f>
        <v>16.920000000000002</v>
      </c>
      <c r="X39" s="112">
        <f>[35]Janeiro!$H$27</f>
        <v>11.520000000000001</v>
      </c>
      <c r="Y39" s="112">
        <f>[35]Janeiro!$H$28</f>
        <v>16.920000000000002</v>
      </c>
      <c r="Z39" s="112">
        <f>[35]Janeiro!$H$29</f>
        <v>14.04</v>
      </c>
      <c r="AA39" s="112">
        <f>[35]Janeiro!$H$30</f>
        <v>12.6</v>
      </c>
      <c r="AB39" s="112">
        <f>[35]Janeiro!$H$31</f>
        <v>12.24</v>
      </c>
      <c r="AC39" s="112">
        <f>[35]Janeiro!$H$32</f>
        <v>16.920000000000002</v>
      </c>
      <c r="AD39" s="112">
        <f>[35]Janeiro!$H$33</f>
        <v>12.96</v>
      </c>
      <c r="AE39" s="112">
        <f>[35]Janeiro!$H$34</f>
        <v>21.240000000000002</v>
      </c>
      <c r="AF39" s="112">
        <f>[35]Janeiro!$H$35</f>
        <v>37.800000000000004</v>
      </c>
      <c r="AG39" s="117">
        <f t="shared" si="3"/>
        <v>37.800000000000004</v>
      </c>
      <c r="AH39" s="116">
        <f t="shared" si="4"/>
        <v>17.152258064516129</v>
      </c>
      <c r="AK39" t="s">
        <v>35</v>
      </c>
    </row>
    <row r="40" spans="1:38" x14ac:dyDescent="0.2">
      <c r="A40" s="48" t="s">
        <v>17</v>
      </c>
      <c r="B40" s="112">
        <f>[36]Janeiro!$H$5</f>
        <v>13.68</v>
      </c>
      <c r="C40" s="112">
        <f>[36]Janeiro!$H$6</f>
        <v>13.68</v>
      </c>
      <c r="D40" s="112">
        <f>[36]Janeiro!$H$7</f>
        <v>9</v>
      </c>
      <c r="E40" s="112">
        <f>[36]Janeiro!$H$8</f>
        <v>10.44</v>
      </c>
      <c r="F40" s="112">
        <f>[36]Janeiro!$H$9</f>
        <v>13.32</v>
      </c>
      <c r="G40" s="112">
        <f>[36]Janeiro!$H$10</f>
        <v>9.7200000000000006</v>
      </c>
      <c r="H40" s="112">
        <f>[36]Janeiro!$H$11</f>
        <v>13.32</v>
      </c>
      <c r="I40" s="112">
        <f>[36]Janeiro!$H$12</f>
        <v>22.32</v>
      </c>
      <c r="J40" s="112">
        <f>[36]Janeiro!$H$13</f>
        <v>23.759999999999998</v>
      </c>
      <c r="K40" s="112">
        <f>[36]Janeiro!$H$14</f>
        <v>24.840000000000003</v>
      </c>
      <c r="L40" s="112">
        <f>[36]Janeiro!$H$15</f>
        <v>19.440000000000001</v>
      </c>
      <c r="M40" s="112">
        <f>[36]Janeiro!$H$16</f>
        <v>8.64</v>
      </c>
      <c r="N40" s="112">
        <f>[36]Janeiro!$H$17</f>
        <v>11.879999999999999</v>
      </c>
      <c r="O40" s="112">
        <f>[36]Janeiro!$H$18</f>
        <v>13.68</v>
      </c>
      <c r="P40" s="112">
        <f>[36]Janeiro!$H$19</f>
        <v>18</v>
      </c>
      <c r="Q40" s="112">
        <f>[36]Janeiro!$H$20</f>
        <v>15.840000000000002</v>
      </c>
      <c r="R40" s="112">
        <f>[36]Janeiro!$H$21</f>
        <v>12.96</v>
      </c>
      <c r="S40" s="112">
        <f>[36]Janeiro!$H$22</f>
        <v>17.64</v>
      </c>
      <c r="T40" s="112">
        <f>[36]Janeiro!$H$23</f>
        <v>21.96</v>
      </c>
      <c r="U40" s="112">
        <f>[36]Janeiro!$H$24</f>
        <v>16.920000000000002</v>
      </c>
      <c r="V40" s="112">
        <f>[36]Janeiro!$H$25</f>
        <v>22.68</v>
      </c>
      <c r="W40" s="112">
        <f>[36]Janeiro!$H$26</f>
        <v>7.9200000000000008</v>
      </c>
      <c r="X40" s="112">
        <f>[36]Janeiro!$H$27</f>
        <v>12.6</v>
      </c>
      <c r="Y40" s="112">
        <f>[36]Janeiro!$H$28</f>
        <v>10.08</v>
      </c>
      <c r="Z40" s="112">
        <f>[36]Janeiro!$H$29</f>
        <v>9.3600000000000012</v>
      </c>
      <c r="AA40" s="112">
        <f>[36]Janeiro!$H$30</f>
        <v>10.44</v>
      </c>
      <c r="AB40" s="112">
        <f>[36]Janeiro!$H$31</f>
        <v>15.840000000000002</v>
      </c>
      <c r="AC40" s="112">
        <f>[36]Janeiro!$H$32</f>
        <v>9.7200000000000006</v>
      </c>
      <c r="AD40" s="112">
        <f>[36]Janeiro!$H$33</f>
        <v>11.879999999999999</v>
      </c>
      <c r="AE40" s="112">
        <f>[36]Janeiro!$H$34</f>
        <v>12.96</v>
      </c>
      <c r="AF40" s="112">
        <f>[36]Janeiro!$H$35</f>
        <v>28.44</v>
      </c>
      <c r="AG40" s="117">
        <f t="shared" si="3"/>
        <v>28.44</v>
      </c>
      <c r="AH40" s="116">
        <f t="shared" si="4"/>
        <v>14.934193548387096</v>
      </c>
      <c r="AK40" t="s">
        <v>35</v>
      </c>
      <c r="AL40" t="s">
        <v>35</v>
      </c>
    </row>
    <row r="41" spans="1:38" x14ac:dyDescent="0.2">
      <c r="A41" s="48" t="s">
        <v>136</v>
      </c>
      <c r="B41" s="112">
        <f>[37]Janeiro!$H$5</f>
        <v>14.4</v>
      </c>
      <c r="C41" s="112">
        <f>[37]Janeiro!$H$6</f>
        <v>24.12</v>
      </c>
      <c r="D41" s="112">
        <f>[37]Janeiro!$H$7</f>
        <v>14.4</v>
      </c>
      <c r="E41" s="112">
        <f>[37]Janeiro!$H$8</f>
        <v>24.12</v>
      </c>
      <c r="F41" s="112">
        <f>[37]Janeiro!$H$9</f>
        <v>14.76</v>
      </c>
      <c r="G41" s="112">
        <f>[37]Janeiro!$H$10</f>
        <v>20.88</v>
      </c>
      <c r="H41" s="112">
        <f>[37]Janeiro!$H$11</f>
        <v>31.319999999999997</v>
      </c>
      <c r="I41" s="112">
        <f>[37]Janeiro!$H$12</f>
        <v>15.840000000000002</v>
      </c>
      <c r="J41" s="112">
        <f>[37]Janeiro!$H$13</f>
        <v>17.64</v>
      </c>
      <c r="K41" s="112">
        <f>[37]Janeiro!$H$14</f>
        <v>32.76</v>
      </c>
      <c r="L41" s="112">
        <f>[37]Janeiro!$H$15</f>
        <v>24.48</v>
      </c>
      <c r="M41" s="112">
        <f>[37]Janeiro!$H$16</f>
        <v>19.079999999999998</v>
      </c>
      <c r="N41" s="112">
        <f>[37]Janeiro!$H$17</f>
        <v>15.840000000000002</v>
      </c>
      <c r="O41" s="112">
        <f>[37]Janeiro!$H$18</f>
        <v>25.2</v>
      </c>
      <c r="P41" s="112">
        <f>[37]Janeiro!$H$19</f>
        <v>21.240000000000002</v>
      </c>
      <c r="Q41" s="112">
        <f>[37]Janeiro!$H$20</f>
        <v>10.8</v>
      </c>
      <c r="R41" s="112">
        <f>[37]Janeiro!$H$21</f>
        <v>13.68</v>
      </c>
      <c r="S41" s="112">
        <f>[37]Janeiro!$H$22</f>
        <v>19.8</v>
      </c>
      <c r="T41" s="112">
        <f>[37]Janeiro!$H$23</f>
        <v>19.079999999999998</v>
      </c>
      <c r="U41" s="112">
        <f>[37]Janeiro!$H$24</f>
        <v>17.28</v>
      </c>
      <c r="V41" s="112">
        <f>[37]Janeiro!$H$25</f>
        <v>15.840000000000002</v>
      </c>
      <c r="W41" s="112">
        <f>[37]Janeiro!$H$26</f>
        <v>21.6</v>
      </c>
      <c r="X41" s="112">
        <f>[37]Janeiro!$H$27</f>
        <v>13.32</v>
      </c>
      <c r="Y41" s="112">
        <f>[37]Janeiro!$H$28</f>
        <v>15.120000000000001</v>
      </c>
      <c r="Z41" s="112">
        <f>[37]Janeiro!$H$29</f>
        <v>16.559999999999999</v>
      </c>
      <c r="AA41" s="112">
        <f>[37]Janeiro!$H$30</f>
        <v>27</v>
      </c>
      <c r="AB41" s="112">
        <f>[37]Janeiro!$H$31</f>
        <v>17.64</v>
      </c>
      <c r="AC41" s="112">
        <f>[37]Janeiro!$H$32</f>
        <v>11.520000000000001</v>
      </c>
      <c r="AD41" s="112">
        <f>[37]Janeiro!$H$33</f>
        <v>15.48</v>
      </c>
      <c r="AE41" s="112">
        <f>[37]Janeiro!$H$34</f>
        <v>15.840000000000002</v>
      </c>
      <c r="AF41" s="112">
        <f>[37]Janeiro!$H$35</f>
        <v>9</v>
      </c>
      <c r="AG41" s="117">
        <f t="shared" si="3"/>
        <v>32.76</v>
      </c>
      <c r="AH41" s="116">
        <f t="shared" si="4"/>
        <v>18.569032258064521</v>
      </c>
      <c r="AL41" t="s">
        <v>35</v>
      </c>
    </row>
    <row r="42" spans="1:38" x14ac:dyDescent="0.2">
      <c r="A42" s="48" t="s">
        <v>18</v>
      </c>
      <c r="B42" s="112">
        <f>[38]Janeiro!$H$5</f>
        <v>11.520000000000001</v>
      </c>
      <c r="C42" s="112">
        <f>[38]Janeiro!$H$6</f>
        <v>15.48</v>
      </c>
      <c r="D42" s="112">
        <f>[38]Janeiro!$H$7</f>
        <v>15.120000000000001</v>
      </c>
      <c r="E42" s="112">
        <f>[38]Janeiro!$H$8</f>
        <v>19.079999999999998</v>
      </c>
      <c r="F42" s="112">
        <f>[38]Janeiro!$H$9</f>
        <v>15.48</v>
      </c>
      <c r="G42" s="112">
        <f>[38]Janeiro!$H$10</f>
        <v>11.16</v>
      </c>
      <c r="H42" s="112">
        <f>[38]Janeiro!$H$11</f>
        <v>14.76</v>
      </c>
      <c r="I42" s="112">
        <f>[38]Janeiro!$H$12</f>
        <v>19.440000000000001</v>
      </c>
      <c r="J42" s="112">
        <f>[38]Janeiro!$H$13</f>
        <v>11.16</v>
      </c>
      <c r="K42" s="112">
        <f>[38]Janeiro!$H$14</f>
        <v>17.64</v>
      </c>
      <c r="L42" s="112">
        <f>[38]Janeiro!$H$15</f>
        <v>16.2</v>
      </c>
      <c r="M42" s="112">
        <f>[38]Janeiro!$H$16</f>
        <v>16.2</v>
      </c>
      <c r="N42" s="112">
        <f>[38]Janeiro!$H$17</f>
        <v>13.32</v>
      </c>
      <c r="O42" s="112">
        <f>[38]Janeiro!$H$18</f>
        <v>18.36</v>
      </c>
      <c r="P42" s="112">
        <f>[38]Janeiro!$H$19</f>
        <v>14.4</v>
      </c>
      <c r="Q42" s="112">
        <f>[38]Janeiro!$H$20</f>
        <v>18</v>
      </c>
      <c r="R42" s="112">
        <f>[38]Janeiro!$H$21</f>
        <v>15.48</v>
      </c>
      <c r="S42" s="112">
        <f>[38]Janeiro!$H$22</f>
        <v>18</v>
      </c>
      <c r="T42" s="112">
        <f>[38]Janeiro!$H$23</f>
        <v>29.16</v>
      </c>
      <c r="U42" s="112">
        <f>[38]Janeiro!$H$24</f>
        <v>23.400000000000002</v>
      </c>
      <c r="V42" s="112">
        <f>[38]Janeiro!$H$25</f>
        <v>16.559999999999999</v>
      </c>
      <c r="W42" s="112">
        <f>[38]Janeiro!$H$26</f>
        <v>22.32</v>
      </c>
      <c r="X42" s="112">
        <f>[38]Janeiro!$H$27</f>
        <v>12.96</v>
      </c>
      <c r="Y42" s="112">
        <f>[38]Janeiro!$H$28</f>
        <v>14.4</v>
      </c>
      <c r="Z42" s="112">
        <f>[38]Janeiro!$H$29</f>
        <v>15.120000000000001</v>
      </c>
      <c r="AA42" s="112">
        <f>[38]Janeiro!$H$30</f>
        <v>11.520000000000001</v>
      </c>
      <c r="AB42" s="112">
        <f>[38]Janeiro!$H$31</f>
        <v>9.7200000000000006</v>
      </c>
      <c r="AC42" s="112">
        <f>[38]Janeiro!$H$32</f>
        <v>19.079999999999998</v>
      </c>
      <c r="AD42" s="112">
        <f>[38]Janeiro!$H$33</f>
        <v>18.36</v>
      </c>
      <c r="AE42" s="112">
        <f>[38]Janeiro!$H$34</f>
        <v>14.76</v>
      </c>
      <c r="AF42" s="112">
        <f>[38]Janeiro!$H$35</f>
        <v>12.96</v>
      </c>
      <c r="AG42" s="117">
        <f t="shared" ref="AG42" si="5">MAX(B42:AF42)</f>
        <v>29.16</v>
      </c>
      <c r="AH42" s="116">
        <f t="shared" ref="AH42" si="6">AVERAGE(B42:AF42)</f>
        <v>16.16516129032258</v>
      </c>
      <c r="AJ42" t="s">
        <v>35</v>
      </c>
      <c r="AK42" t="s">
        <v>35</v>
      </c>
      <c r="AL42" t="s">
        <v>35</v>
      </c>
    </row>
    <row r="43" spans="1:38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2" t="s">
        <v>197</v>
      </c>
      <c r="Y43" s="112" t="s">
        <v>197</v>
      </c>
      <c r="Z43" s="112" t="s">
        <v>197</v>
      </c>
      <c r="AA43" s="112" t="s">
        <v>197</v>
      </c>
      <c r="AB43" s="112" t="s">
        <v>197</v>
      </c>
      <c r="AC43" s="112" t="s">
        <v>197</v>
      </c>
      <c r="AD43" s="112" t="s">
        <v>197</v>
      </c>
      <c r="AE43" s="112" t="s">
        <v>197</v>
      </c>
      <c r="AF43" s="112" t="s">
        <v>197</v>
      </c>
      <c r="AG43" s="117" t="s">
        <v>197</v>
      </c>
      <c r="AH43" s="116" t="s">
        <v>197</v>
      </c>
    </row>
    <row r="44" spans="1:38" x14ac:dyDescent="0.2">
      <c r="A44" s="48" t="s">
        <v>19</v>
      </c>
      <c r="B44" s="112" t="str">
        <f>[26]Janeiro!$H$5</f>
        <v>*</v>
      </c>
      <c r="C44" s="112" t="str">
        <f>[26]Janeiro!$H$6</f>
        <v>*</v>
      </c>
      <c r="D44" s="112" t="str">
        <f>[26]Janeiro!$H$7</f>
        <v>*</v>
      </c>
      <c r="E44" s="112" t="str">
        <f>[26]Janeiro!$H$8</f>
        <v>*</v>
      </c>
      <c r="F44" s="112" t="str">
        <f>[26]Janeiro!$H$9</f>
        <v>*</v>
      </c>
      <c r="G44" s="112" t="str">
        <f>[26]Janeiro!$H$10</f>
        <v>*</v>
      </c>
      <c r="H44" s="112" t="str">
        <f>[26]Janeiro!$H$11</f>
        <v>*</v>
      </c>
      <c r="I44" s="112" t="str">
        <f>[26]Janeiro!$H$12</f>
        <v>*</v>
      </c>
      <c r="J44" s="112" t="str">
        <f>[26]Janeiro!$H$13</f>
        <v>*</v>
      </c>
      <c r="K44" s="112" t="str">
        <f>[26]Janeiro!$H$14</f>
        <v>*</v>
      </c>
      <c r="L44" s="112" t="str">
        <f>[26]Janeiro!$H$15</f>
        <v>*</v>
      </c>
      <c r="M44" s="112" t="str">
        <f>[26]Janeiro!$H$16</f>
        <v>*</v>
      </c>
      <c r="N44" s="112" t="s">
        <v>197</v>
      </c>
      <c r="O44" s="112" t="s">
        <v>197</v>
      </c>
      <c r="P44" s="112" t="s">
        <v>197</v>
      </c>
      <c r="Q44" s="112" t="s">
        <v>197</v>
      </c>
      <c r="R44" s="112" t="s">
        <v>197</v>
      </c>
      <c r="S44" s="112" t="s">
        <v>197</v>
      </c>
      <c r="T44" s="112" t="s">
        <v>197</v>
      </c>
      <c r="U44" s="112" t="s">
        <v>197</v>
      </c>
      <c r="V44" s="112" t="s">
        <v>197</v>
      </c>
      <c r="W44" s="112" t="s">
        <v>197</v>
      </c>
      <c r="X44" s="112" t="s">
        <v>197</v>
      </c>
      <c r="Y44" s="112" t="s">
        <v>197</v>
      </c>
      <c r="Z44" s="112" t="s">
        <v>197</v>
      </c>
      <c r="AA44" s="112" t="s">
        <v>197</v>
      </c>
      <c r="AB44" s="112" t="s">
        <v>197</v>
      </c>
      <c r="AC44" s="112" t="s">
        <v>197</v>
      </c>
      <c r="AD44" s="112" t="s">
        <v>197</v>
      </c>
      <c r="AE44" s="112" t="s">
        <v>197</v>
      </c>
      <c r="AF44" s="112" t="s">
        <v>197</v>
      </c>
      <c r="AG44" s="117" t="s">
        <v>197</v>
      </c>
      <c r="AH44" s="116" t="s">
        <v>197</v>
      </c>
      <c r="AI44" s="12" t="s">
        <v>35</v>
      </c>
      <c r="AL44" t="s">
        <v>35</v>
      </c>
    </row>
    <row r="45" spans="1:38" x14ac:dyDescent="0.2">
      <c r="A45" s="48" t="s">
        <v>23</v>
      </c>
      <c r="B45" s="112">
        <f>[40]Janeiro!$H$5</f>
        <v>10.8</v>
      </c>
      <c r="C45" s="112">
        <f>[40]Janeiro!$H$6</f>
        <v>11.16</v>
      </c>
      <c r="D45" s="112">
        <f>[40]Janeiro!$H$7</f>
        <v>7.5600000000000005</v>
      </c>
      <c r="E45" s="112">
        <f>[40]Janeiro!$H$8</f>
        <v>8.2799999999999994</v>
      </c>
      <c r="F45" s="112">
        <f>[40]Janeiro!$H$9</f>
        <v>9.3600000000000012</v>
      </c>
      <c r="G45" s="112">
        <f>[40]Janeiro!$H$10</f>
        <v>10.08</v>
      </c>
      <c r="H45" s="112">
        <f>[40]Janeiro!$H$11</f>
        <v>10.8</v>
      </c>
      <c r="I45" s="112">
        <f>[40]Janeiro!$H$12</f>
        <v>11.16</v>
      </c>
      <c r="J45" s="112">
        <f>[40]Janeiro!$H$13</f>
        <v>10.44</v>
      </c>
      <c r="K45" s="112">
        <f>[40]Janeiro!$H$14</f>
        <v>20.52</v>
      </c>
      <c r="L45" s="112">
        <f>[40]Janeiro!$H$15</f>
        <v>12.6</v>
      </c>
      <c r="M45" s="112">
        <f>[40]Janeiro!$H$16</f>
        <v>7.2</v>
      </c>
      <c r="N45" s="112">
        <f>[40]Janeiro!$H$17</f>
        <v>13.68</v>
      </c>
      <c r="O45" s="112">
        <f>[40]Janeiro!$H$18</f>
        <v>14.4</v>
      </c>
      <c r="P45" s="112">
        <f>[40]Janeiro!$H$19</f>
        <v>14.76</v>
      </c>
      <c r="Q45" s="112">
        <f>[40]Janeiro!$H$20</f>
        <v>12.6</v>
      </c>
      <c r="R45" s="112">
        <f>[40]Janeiro!$H$21</f>
        <v>12.24</v>
      </c>
      <c r="S45" s="112">
        <f>[40]Janeiro!$H$22</f>
        <v>11.520000000000001</v>
      </c>
      <c r="T45" s="112">
        <f>[40]Janeiro!$H$23</f>
        <v>12.6</v>
      </c>
      <c r="U45" s="112">
        <f>[40]Janeiro!$H$24</f>
        <v>18.720000000000002</v>
      </c>
      <c r="V45" s="112">
        <f>[40]Janeiro!$H$25</f>
        <v>11.520000000000001</v>
      </c>
      <c r="W45" s="112">
        <f>[40]Janeiro!$H$26</f>
        <v>6.84</v>
      </c>
      <c r="X45" s="112">
        <f>[40]Janeiro!$H$27</f>
        <v>9</v>
      </c>
      <c r="Y45" s="112">
        <f>[40]Janeiro!$H$28</f>
        <v>15.840000000000002</v>
      </c>
      <c r="Z45" s="112">
        <f>[40]Janeiro!$H$29</f>
        <v>13.32</v>
      </c>
      <c r="AA45" s="112">
        <f>[40]Janeiro!$H$30</f>
        <v>13.32</v>
      </c>
      <c r="AB45" s="112">
        <f>[40]Janeiro!$H$31</f>
        <v>12.96</v>
      </c>
      <c r="AC45" s="112">
        <f>[40]Janeiro!$H$32</f>
        <v>7.5600000000000005</v>
      </c>
      <c r="AD45" s="112">
        <f>[40]Janeiro!$H$33</f>
        <v>9.7200000000000006</v>
      </c>
      <c r="AE45" s="112">
        <f>[40]Janeiro!$H$34</f>
        <v>13.68</v>
      </c>
      <c r="AF45" s="112">
        <f>[40]Janeiro!$H$35</f>
        <v>12.96</v>
      </c>
      <c r="AG45" s="117">
        <f t="shared" si="3"/>
        <v>20.52</v>
      </c>
      <c r="AH45" s="116">
        <f t="shared" si="4"/>
        <v>11.845161290322578</v>
      </c>
    </row>
    <row r="46" spans="1:38" x14ac:dyDescent="0.2">
      <c r="A46" s="48" t="s">
        <v>34</v>
      </c>
      <c r="B46" s="112">
        <f>[41]Janeiro!$H$5</f>
        <v>23.400000000000002</v>
      </c>
      <c r="C46" s="112">
        <f>[41]Janeiro!$H$6</f>
        <v>20.16</v>
      </c>
      <c r="D46" s="112">
        <f>[41]Janeiro!$H$7</f>
        <v>16.2</v>
      </c>
      <c r="E46" s="112">
        <f>[41]Janeiro!$H$8</f>
        <v>14.04</v>
      </c>
      <c r="F46" s="112">
        <f>[41]Janeiro!$H$9</f>
        <v>27.36</v>
      </c>
      <c r="G46" s="112">
        <f>[41]Janeiro!$H$10</f>
        <v>23.759999999999998</v>
      </c>
      <c r="H46" s="112">
        <f>[41]Janeiro!$H$11</f>
        <v>14.04</v>
      </c>
      <c r="I46" s="112">
        <f>[41]Janeiro!$H$12</f>
        <v>30.6</v>
      </c>
      <c r="J46" s="112">
        <f>[41]Janeiro!$H$13</f>
        <v>21.240000000000002</v>
      </c>
      <c r="K46" s="112">
        <f>[41]Janeiro!$H$14</f>
        <v>28.8</v>
      </c>
      <c r="L46" s="112">
        <f>[41]Janeiro!$H$15</f>
        <v>21.96</v>
      </c>
      <c r="M46" s="112">
        <f>[41]Janeiro!$H$16</f>
        <v>12.24</v>
      </c>
      <c r="N46" s="112">
        <f>[41]Janeiro!$H$17</f>
        <v>16.559999999999999</v>
      </c>
      <c r="O46" s="112">
        <f>[41]Janeiro!$H$18</f>
        <v>38.159999999999997</v>
      </c>
      <c r="P46" s="112">
        <f>[41]Janeiro!$H$19</f>
        <v>21.96</v>
      </c>
      <c r="Q46" s="112">
        <f>[41]Janeiro!$H$20</f>
        <v>19.8</v>
      </c>
      <c r="R46" s="112">
        <f>[41]Janeiro!$H$21</f>
        <v>17.64</v>
      </c>
      <c r="S46" s="112">
        <f>[41]Janeiro!$H$22</f>
        <v>14.76</v>
      </c>
      <c r="T46" s="112">
        <f>[41]Janeiro!$H$23</f>
        <v>20.52</v>
      </c>
      <c r="U46" s="112">
        <f>[41]Janeiro!$H$24</f>
        <v>18.720000000000002</v>
      </c>
      <c r="V46" s="112">
        <f>[41]Janeiro!$H$25</f>
        <v>26.28</v>
      </c>
      <c r="W46" s="112">
        <f>[41]Janeiro!$H$26</f>
        <v>23.759999999999998</v>
      </c>
      <c r="X46" s="112">
        <f>[41]Janeiro!$H$27</f>
        <v>15.48</v>
      </c>
      <c r="Y46" s="112">
        <f>[41]Janeiro!$H$28</f>
        <v>15.840000000000002</v>
      </c>
      <c r="Z46" s="112">
        <f>[41]Janeiro!$H$29</f>
        <v>16.559999999999999</v>
      </c>
      <c r="AA46" s="112">
        <f>[41]Janeiro!$H$30</f>
        <v>17.64</v>
      </c>
      <c r="AB46" s="112">
        <f>[41]Janeiro!$H$31</f>
        <v>19.8</v>
      </c>
      <c r="AC46" s="112">
        <f>[41]Janeiro!$H$32</f>
        <v>18.720000000000002</v>
      </c>
      <c r="AD46" s="112">
        <f>[41]Janeiro!$H$33</f>
        <v>19.8</v>
      </c>
      <c r="AE46" s="112">
        <f>[41]Janeiro!$H$34</f>
        <v>32.76</v>
      </c>
      <c r="AF46" s="112">
        <f>[41]Janeiro!$H$35</f>
        <v>27.36</v>
      </c>
      <c r="AG46" s="117">
        <f t="shared" si="3"/>
        <v>38.159999999999997</v>
      </c>
      <c r="AH46" s="116">
        <f t="shared" si="4"/>
        <v>21.158709677419349</v>
      </c>
      <c r="AI46" s="12" t="s">
        <v>35</v>
      </c>
    </row>
    <row r="47" spans="1:38" x14ac:dyDescent="0.2">
      <c r="A47" s="48" t="s">
        <v>20</v>
      </c>
      <c r="B47" s="112">
        <f>[42]Janeiro!$H$5</f>
        <v>8.2799999999999994</v>
      </c>
      <c r="C47" s="112">
        <f>[42]Janeiro!$H$6</f>
        <v>8.64</v>
      </c>
      <c r="D47" s="112">
        <f>[42]Janeiro!$H$7</f>
        <v>8.64</v>
      </c>
      <c r="E47" s="112">
        <f>[42]Janeiro!$H$8</f>
        <v>7.5600000000000005</v>
      </c>
      <c r="F47" s="112">
        <f>[42]Janeiro!$H$9</f>
        <v>11.879999999999999</v>
      </c>
      <c r="G47" s="112">
        <f>[42]Janeiro!$H$10</f>
        <v>9.7200000000000006</v>
      </c>
      <c r="H47" s="112">
        <f>[42]Janeiro!$H$11</f>
        <v>12.96</v>
      </c>
      <c r="I47" s="112">
        <f>[42]Janeiro!$H$12</f>
        <v>7.5600000000000005</v>
      </c>
      <c r="J47" s="112">
        <f>[42]Janeiro!$H$13</f>
        <v>8.2799999999999994</v>
      </c>
      <c r="K47" s="112">
        <f>[42]Janeiro!$H$14</f>
        <v>9.7200000000000006</v>
      </c>
      <c r="L47" s="112">
        <f>[42]Janeiro!$H$15</f>
        <v>13.68</v>
      </c>
      <c r="M47" s="112">
        <f>[42]Janeiro!$H$16</f>
        <v>9</v>
      </c>
      <c r="N47" s="112">
        <f>[42]Janeiro!$H$17</f>
        <v>7.9200000000000008</v>
      </c>
      <c r="O47" s="112">
        <f>[42]Janeiro!$H$18</f>
        <v>15.840000000000002</v>
      </c>
      <c r="P47" s="112">
        <f>[42]Janeiro!$H$19</f>
        <v>13.68</v>
      </c>
      <c r="Q47" s="112">
        <f>[42]Janeiro!$H$20</f>
        <v>10.44</v>
      </c>
      <c r="R47" s="112">
        <f>[42]Janeiro!$H$21</f>
        <v>11.879999999999999</v>
      </c>
      <c r="S47" s="112">
        <f>[42]Janeiro!$H$22</f>
        <v>9.7200000000000006</v>
      </c>
      <c r="T47" s="112">
        <f>[42]Janeiro!$H$23</f>
        <v>24.12</v>
      </c>
      <c r="U47" s="112">
        <f>[42]Janeiro!$H$24</f>
        <v>13.68</v>
      </c>
      <c r="V47" s="112">
        <f>[42]Janeiro!$H$25</f>
        <v>11.16</v>
      </c>
      <c r="W47" s="112">
        <f>[42]Janeiro!$H$26</f>
        <v>9</v>
      </c>
      <c r="X47" s="112">
        <f>[42]Janeiro!$H$27</f>
        <v>6.12</v>
      </c>
      <c r="Y47" s="112">
        <f>[42]Janeiro!$H$28</f>
        <v>10.44</v>
      </c>
      <c r="Z47" s="112">
        <f>[42]Janeiro!$H$29</f>
        <v>8.2799999999999994</v>
      </c>
      <c r="AA47" s="112">
        <f>[42]Janeiro!$H$30</f>
        <v>7.9200000000000008</v>
      </c>
      <c r="AB47" s="112">
        <f>[42]Janeiro!$H$31</f>
        <v>6.48</v>
      </c>
      <c r="AC47" s="112">
        <f>[42]Janeiro!$H$32</f>
        <v>9</v>
      </c>
      <c r="AD47" s="112">
        <f>[42]Janeiro!$H$33</f>
        <v>10.8</v>
      </c>
      <c r="AE47" s="112">
        <f>[42]Janeiro!$H$34</f>
        <v>12.6</v>
      </c>
      <c r="AF47" s="112">
        <f>[42]Janeiro!$H$35</f>
        <v>12.96</v>
      </c>
      <c r="AG47" s="117">
        <f t="shared" si="3"/>
        <v>24.12</v>
      </c>
      <c r="AH47" s="116">
        <f t="shared" si="4"/>
        <v>10.579354838709678</v>
      </c>
    </row>
    <row r="48" spans="1:38" s="5" customFormat="1" ht="17.100000000000001" customHeight="1" x14ac:dyDescent="0.2">
      <c r="A48" s="49" t="s">
        <v>24</v>
      </c>
      <c r="B48" s="113">
        <f t="shared" ref="B48:AE48" si="7">MAX(B5:B47)</f>
        <v>25.92</v>
      </c>
      <c r="C48" s="113">
        <f t="shared" si="7"/>
        <v>25.2</v>
      </c>
      <c r="D48" s="113">
        <f t="shared" si="7"/>
        <v>22.68</v>
      </c>
      <c r="E48" s="113">
        <f t="shared" si="7"/>
        <v>31.680000000000003</v>
      </c>
      <c r="F48" s="113">
        <f t="shared" si="7"/>
        <v>28.08</v>
      </c>
      <c r="G48" s="113">
        <f t="shared" si="7"/>
        <v>31.680000000000003</v>
      </c>
      <c r="H48" s="113">
        <f t="shared" si="7"/>
        <v>34.56</v>
      </c>
      <c r="I48" s="113">
        <f t="shared" si="7"/>
        <v>30.6</v>
      </c>
      <c r="J48" s="113">
        <f t="shared" si="7"/>
        <v>36.36</v>
      </c>
      <c r="K48" s="113">
        <f t="shared" si="7"/>
        <v>42.480000000000004</v>
      </c>
      <c r="L48" s="113">
        <f t="shared" si="7"/>
        <v>43.92</v>
      </c>
      <c r="M48" s="113">
        <f t="shared" si="7"/>
        <v>35.28</v>
      </c>
      <c r="N48" s="113">
        <f t="shared" si="7"/>
        <v>25.56</v>
      </c>
      <c r="O48" s="113">
        <f t="shared" si="7"/>
        <v>38.159999999999997</v>
      </c>
      <c r="P48" s="113">
        <f t="shared" si="7"/>
        <v>26.64</v>
      </c>
      <c r="Q48" s="113">
        <f t="shared" si="7"/>
        <v>30.240000000000002</v>
      </c>
      <c r="R48" s="113">
        <f t="shared" si="7"/>
        <v>28.8</v>
      </c>
      <c r="S48" s="113">
        <f t="shared" si="7"/>
        <v>37.080000000000005</v>
      </c>
      <c r="T48" s="113">
        <f t="shared" si="7"/>
        <v>32.04</v>
      </c>
      <c r="U48" s="113">
        <f t="shared" si="7"/>
        <v>32.76</v>
      </c>
      <c r="V48" s="113">
        <f t="shared" si="7"/>
        <v>26.28</v>
      </c>
      <c r="W48" s="113">
        <f t="shared" si="7"/>
        <v>29.16</v>
      </c>
      <c r="X48" s="113">
        <f t="shared" si="7"/>
        <v>20.52</v>
      </c>
      <c r="Y48" s="113">
        <f t="shared" si="7"/>
        <v>20.16</v>
      </c>
      <c r="Z48" s="113">
        <f t="shared" si="7"/>
        <v>25.56</v>
      </c>
      <c r="AA48" s="113">
        <f t="shared" si="7"/>
        <v>27</v>
      </c>
      <c r="AB48" s="113">
        <f t="shared" si="7"/>
        <v>25.2</v>
      </c>
      <c r="AC48" s="113">
        <f t="shared" si="7"/>
        <v>21.6</v>
      </c>
      <c r="AD48" s="113">
        <f t="shared" si="7"/>
        <v>20.52</v>
      </c>
      <c r="AE48" s="113">
        <f t="shared" si="7"/>
        <v>33.480000000000004</v>
      </c>
      <c r="AF48" s="113">
        <f t="shared" ref="AF48" si="8">MAX(AF5:AF47)</f>
        <v>37.800000000000004</v>
      </c>
      <c r="AG48" s="117">
        <f>MAX(AG5:AG47)</f>
        <v>43.92</v>
      </c>
      <c r="AH48" s="116">
        <f>AVERAGE(AH5:AH47)</f>
        <v>15.957210395716336</v>
      </c>
      <c r="AK48" s="5" t="s">
        <v>35</v>
      </c>
      <c r="AL48" s="5" t="s">
        <v>35</v>
      </c>
    </row>
    <row r="49" spans="1:38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  <c r="AK49" t="s">
        <v>35</v>
      </c>
    </row>
    <row r="50" spans="1:38" x14ac:dyDescent="0.2">
      <c r="A50" s="106" t="s">
        <v>249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  <c r="AJ50" t="s">
        <v>35</v>
      </c>
      <c r="AK50" t="s">
        <v>35</v>
      </c>
      <c r="AL50" t="s">
        <v>35</v>
      </c>
    </row>
    <row r="51" spans="1:38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8" x14ac:dyDescent="0.2">
      <c r="A52" s="142" t="s">
        <v>251</v>
      </c>
      <c r="B52" s="142"/>
      <c r="C52" s="142"/>
      <c r="D52" s="142"/>
      <c r="E52" s="142"/>
      <c r="F52" s="142"/>
      <c r="G52" s="14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  <c r="AL52" t="s">
        <v>35</v>
      </c>
    </row>
    <row r="53" spans="1:38" x14ac:dyDescent="0.2">
      <c r="A53" s="142" t="s">
        <v>252</v>
      </c>
      <c r="B53" s="142"/>
      <c r="C53" s="142"/>
      <c r="D53" s="142"/>
      <c r="E53" s="142"/>
      <c r="F53" s="142"/>
      <c r="G53" s="142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</row>
    <row r="54" spans="1:38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  <c r="AK54" t="s">
        <v>35</v>
      </c>
    </row>
    <row r="55" spans="1:38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8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H56" s="1"/>
      <c r="AK56" t="s">
        <v>35</v>
      </c>
      <c r="AL56" s="12" t="s">
        <v>35</v>
      </c>
    </row>
    <row r="57" spans="1:38" x14ac:dyDescent="0.2">
      <c r="AL57" s="12" t="s">
        <v>35</v>
      </c>
    </row>
    <row r="58" spans="1:38" x14ac:dyDescent="0.2">
      <c r="AA58" s="3" t="s">
        <v>35</v>
      </c>
      <c r="AH58" t="s">
        <v>35</v>
      </c>
      <c r="AK58" t="s">
        <v>35</v>
      </c>
    </row>
    <row r="59" spans="1:38" x14ac:dyDescent="0.2">
      <c r="U59" s="3" t="s">
        <v>35</v>
      </c>
    </row>
    <row r="60" spans="1:38" x14ac:dyDescent="0.2">
      <c r="J60" s="3" t="s">
        <v>35</v>
      </c>
      <c r="N60" s="3" t="s">
        <v>35</v>
      </c>
      <c r="S60" s="3" t="s">
        <v>35</v>
      </c>
      <c r="V60" s="3" t="s">
        <v>35</v>
      </c>
    </row>
    <row r="61" spans="1:38" x14ac:dyDescent="0.2">
      <c r="G61" s="3" t="s">
        <v>35</v>
      </c>
      <c r="H61" s="3" t="s">
        <v>200</v>
      </c>
      <c r="P61" s="3" t="s">
        <v>35</v>
      </c>
      <c r="S61" s="3" t="s">
        <v>35</v>
      </c>
      <c r="U61" s="3" t="s">
        <v>35</v>
      </c>
      <c r="V61" s="3" t="s">
        <v>35</v>
      </c>
      <c r="AC61" s="3" t="s">
        <v>35</v>
      </c>
    </row>
    <row r="62" spans="1:38" x14ac:dyDescent="0.2">
      <c r="T62" s="3" t="s">
        <v>35</v>
      </c>
      <c r="W62" s="3" t="s">
        <v>35</v>
      </c>
      <c r="AA62" s="3" t="s">
        <v>35</v>
      </c>
      <c r="AE62" s="3" t="s">
        <v>35</v>
      </c>
    </row>
    <row r="63" spans="1:38" x14ac:dyDescent="0.2">
      <c r="W63" s="3" t="s">
        <v>35</v>
      </c>
      <c r="Z63" s="3" t="s">
        <v>35</v>
      </c>
    </row>
    <row r="64" spans="1:38" x14ac:dyDescent="0.2">
      <c r="P64" s="3" t="s">
        <v>35</v>
      </c>
      <c r="Q64" s="3" t="s">
        <v>35</v>
      </c>
      <c r="AA64" s="3" t="s">
        <v>35</v>
      </c>
      <c r="AE64" s="3" t="s">
        <v>35</v>
      </c>
    </row>
    <row r="66" spans="7:18" x14ac:dyDescent="0.2">
      <c r="K66" s="3" t="s">
        <v>35</v>
      </c>
      <c r="M66" s="3" t="s">
        <v>35</v>
      </c>
    </row>
    <row r="67" spans="7:18" x14ac:dyDescent="0.2">
      <c r="G67" s="3" t="s">
        <v>35</v>
      </c>
    </row>
    <row r="68" spans="7:18" x14ac:dyDescent="0.2">
      <c r="M68" s="3" t="s">
        <v>35</v>
      </c>
    </row>
    <row r="70" spans="7:18" x14ac:dyDescent="0.2">
      <c r="R70" s="3" t="s">
        <v>35</v>
      </c>
    </row>
  </sheetData>
  <mergeCells count="36">
    <mergeCell ref="V3:V4"/>
    <mergeCell ref="U3:U4"/>
    <mergeCell ref="Q3:Q4"/>
    <mergeCell ref="K3:K4"/>
    <mergeCell ref="W3:W4"/>
    <mergeCell ref="L3:L4"/>
    <mergeCell ref="O3:O4"/>
    <mergeCell ref="T3:T4"/>
    <mergeCell ref="AC3:AC4"/>
    <mergeCell ref="AD3:AD4"/>
    <mergeCell ref="Y3:Y4"/>
    <mergeCell ref="Z3:Z4"/>
    <mergeCell ref="AA3:AA4"/>
    <mergeCell ref="A52:G52"/>
    <mergeCell ref="S3:S4"/>
    <mergeCell ref="A53:G53"/>
    <mergeCell ref="P3:P4"/>
    <mergeCell ref="M3:M4"/>
    <mergeCell ref="N3:N4"/>
    <mergeCell ref="R3:R4"/>
    <mergeCell ref="A1:AH1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H3:H4"/>
    <mergeCell ref="AE3:AE4"/>
    <mergeCell ref="X3:X4"/>
    <mergeCell ref="AB3:A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B3" sqref="B3:B4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6" t="s">
        <v>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8" s="4" customFormat="1" ht="16.5" customHeight="1" x14ac:dyDescent="0.2">
      <c r="A2" s="159" t="s">
        <v>21</v>
      </c>
      <c r="B2" s="163" t="s">
        <v>202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5"/>
    </row>
    <row r="3" spans="1:38" s="5" customFormat="1" ht="12" customHeight="1" x14ac:dyDescent="0.2">
      <c r="A3" s="160"/>
      <c r="B3" s="161">
        <v>1</v>
      </c>
      <c r="C3" s="149">
        <f>SUM(B3+1)</f>
        <v>2</v>
      </c>
      <c r="D3" s="149">
        <f t="shared" ref="D3:AD3" si="0">SUM(C3+1)</f>
        <v>3</v>
      </c>
      <c r="E3" s="149">
        <f t="shared" si="0"/>
        <v>4</v>
      </c>
      <c r="F3" s="149">
        <f t="shared" si="0"/>
        <v>5</v>
      </c>
      <c r="G3" s="149">
        <f t="shared" si="0"/>
        <v>6</v>
      </c>
      <c r="H3" s="149">
        <f t="shared" si="0"/>
        <v>7</v>
      </c>
      <c r="I3" s="149">
        <f t="shared" si="0"/>
        <v>8</v>
      </c>
      <c r="J3" s="149">
        <f t="shared" si="0"/>
        <v>9</v>
      </c>
      <c r="K3" s="149">
        <f t="shared" si="0"/>
        <v>10</v>
      </c>
      <c r="L3" s="149">
        <f t="shared" si="0"/>
        <v>11</v>
      </c>
      <c r="M3" s="149">
        <f t="shared" si="0"/>
        <v>12</v>
      </c>
      <c r="N3" s="149">
        <f t="shared" si="0"/>
        <v>13</v>
      </c>
      <c r="O3" s="149">
        <f t="shared" si="0"/>
        <v>14</v>
      </c>
      <c r="P3" s="149">
        <f t="shared" si="0"/>
        <v>15</v>
      </c>
      <c r="Q3" s="149">
        <f t="shared" si="0"/>
        <v>16</v>
      </c>
      <c r="R3" s="149">
        <f t="shared" si="0"/>
        <v>17</v>
      </c>
      <c r="S3" s="149">
        <f t="shared" si="0"/>
        <v>18</v>
      </c>
      <c r="T3" s="149">
        <f t="shared" si="0"/>
        <v>19</v>
      </c>
      <c r="U3" s="149">
        <f t="shared" si="0"/>
        <v>20</v>
      </c>
      <c r="V3" s="149">
        <f t="shared" si="0"/>
        <v>21</v>
      </c>
      <c r="W3" s="149">
        <f t="shared" si="0"/>
        <v>22</v>
      </c>
      <c r="X3" s="149">
        <f t="shared" si="0"/>
        <v>23</v>
      </c>
      <c r="Y3" s="149">
        <f t="shared" si="0"/>
        <v>24</v>
      </c>
      <c r="Z3" s="149">
        <f t="shared" si="0"/>
        <v>25</v>
      </c>
      <c r="AA3" s="149">
        <f t="shared" si="0"/>
        <v>26</v>
      </c>
      <c r="AB3" s="149">
        <f t="shared" si="0"/>
        <v>27</v>
      </c>
      <c r="AC3" s="149">
        <f t="shared" si="0"/>
        <v>28</v>
      </c>
      <c r="AD3" s="149">
        <f t="shared" si="0"/>
        <v>29</v>
      </c>
      <c r="AE3" s="151">
        <v>30</v>
      </c>
      <c r="AF3" s="147">
        <v>31</v>
      </c>
      <c r="AG3" s="84" t="s">
        <v>193</v>
      </c>
    </row>
    <row r="4" spans="1:38" s="5" customFormat="1" ht="13.5" customHeight="1" x14ac:dyDescent="0.2">
      <c r="A4" s="160"/>
      <c r="B4" s="162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2"/>
      <c r="AF4" s="148"/>
      <c r="AG4" s="85" t="s">
        <v>25</v>
      </c>
    </row>
    <row r="5" spans="1:38" s="5" customFormat="1" x14ac:dyDescent="0.2">
      <c r="A5" s="77" t="s">
        <v>30</v>
      </c>
      <c r="B5" s="91" t="str">
        <f>[1]Outubro!$I$5</f>
        <v>*</v>
      </c>
      <c r="C5" s="91" t="str">
        <f>[1]Outubro!$I$6</f>
        <v>*</v>
      </c>
      <c r="D5" s="91" t="str">
        <f>[1]Outubro!$I$7</f>
        <v>*</v>
      </c>
      <c r="E5" s="91" t="str">
        <f>[1]Outubro!$I$8</f>
        <v>*</v>
      </c>
      <c r="F5" s="91" t="str">
        <f>[1]Outubro!$I$9</f>
        <v>*</v>
      </c>
      <c r="G5" s="91" t="str">
        <f>[1]Outubro!$I$10</f>
        <v>*</v>
      </c>
      <c r="H5" s="91" t="str">
        <f>[1]Outubro!$I$11</f>
        <v>*</v>
      </c>
      <c r="I5" s="91" t="str">
        <f>[1]Outubro!$I$12</f>
        <v>*</v>
      </c>
      <c r="J5" s="91" t="str">
        <f>[1]Outubro!$I$13</f>
        <v>*</v>
      </c>
      <c r="K5" s="91" t="str">
        <f>[1]Outubro!$I$14</f>
        <v>*</v>
      </c>
      <c r="L5" s="91" t="str">
        <f>[1]Outubro!$I$15</f>
        <v>*</v>
      </c>
      <c r="M5" s="91" t="str">
        <f>[1]Outubro!$I$16</f>
        <v>*</v>
      </c>
      <c r="N5" s="91" t="str">
        <f>[1]Outubro!$I$17</f>
        <v>*</v>
      </c>
      <c r="O5" s="91" t="str">
        <f>[1]Outubro!$I$18</f>
        <v>*</v>
      </c>
      <c r="P5" s="91" t="str">
        <f>[1]Outubro!$I$19</f>
        <v>*</v>
      </c>
      <c r="Q5" s="91" t="str">
        <f>[1]Outubro!$I$20</f>
        <v>*</v>
      </c>
      <c r="R5" s="91" t="str">
        <f>[1]Outubro!$I$21</f>
        <v>*</v>
      </c>
      <c r="S5" s="91" t="str">
        <f>[1]Outubro!$I$22</f>
        <v>*</v>
      </c>
      <c r="T5" s="91" t="str">
        <f>[1]Outubro!$I$23</f>
        <v>*</v>
      </c>
      <c r="U5" s="91" t="str">
        <f>[1]Outubro!$I$24</f>
        <v>*</v>
      </c>
      <c r="V5" s="91" t="str">
        <f>[1]Outubro!$I$25</f>
        <v>*</v>
      </c>
      <c r="W5" s="91" t="str">
        <f>[1]Outubro!$I$26</f>
        <v>*</v>
      </c>
      <c r="X5" s="91" t="str">
        <f>[1]Outubro!$I$27</f>
        <v>*</v>
      </c>
      <c r="Y5" s="91" t="str">
        <f>[1]Outubro!$I$28</f>
        <v>*</v>
      </c>
      <c r="Z5" s="91" t="str">
        <f>[1]Outubro!$I$29</f>
        <v>*</v>
      </c>
      <c r="AA5" s="91" t="str">
        <f>[1]Outubro!$I$30</f>
        <v>*</v>
      </c>
      <c r="AB5" s="91" t="str">
        <f>[1]Outubro!$I$31</f>
        <v>*</v>
      </c>
      <c r="AC5" s="91" t="str">
        <f>[1]Outubro!$I$32</f>
        <v>*</v>
      </c>
      <c r="AD5" s="91" t="str">
        <f>[1]Outubro!$I$33</f>
        <v>*</v>
      </c>
      <c r="AE5" s="91" t="str">
        <f>[1]Outubro!$I$34</f>
        <v>*</v>
      </c>
      <c r="AF5" s="91" t="str">
        <f>[1]Outubro!$I$35</f>
        <v>*</v>
      </c>
      <c r="AG5" s="92" t="str">
        <f>[1]Outubro!$I$36</f>
        <v>*</v>
      </c>
    </row>
    <row r="6" spans="1:38" x14ac:dyDescent="0.2">
      <c r="A6" s="77" t="s">
        <v>0</v>
      </c>
      <c r="B6" s="11">
        <f>[2]Outubro!$I$5</f>
        <v>0</v>
      </c>
      <c r="C6" s="11">
        <f>[2]Outubro!$I$6</f>
        <v>0</v>
      </c>
      <c r="D6" s="11">
        <f>[2]Outubro!$I$7</f>
        <v>0</v>
      </c>
      <c r="E6" s="11">
        <f>[2]Outubro!$I$8</f>
        <v>0</v>
      </c>
      <c r="F6" s="11">
        <f>[2]Outubro!$I$9</f>
        <v>0</v>
      </c>
      <c r="G6" s="11">
        <f>[2]Outubro!$I$10</f>
        <v>0</v>
      </c>
      <c r="H6" s="11">
        <f>[2]Outubro!$I$11</f>
        <v>0</v>
      </c>
      <c r="I6" s="11">
        <f>[2]Outubro!$I$12</f>
        <v>0</v>
      </c>
      <c r="J6" s="11">
        <f>[2]Outubro!$I$13</f>
        <v>0</v>
      </c>
      <c r="K6" s="11">
        <f>[2]Outubro!$I$14</f>
        <v>0</v>
      </c>
      <c r="L6" s="11">
        <f>[2]Outubro!$I$15</f>
        <v>0</v>
      </c>
      <c r="M6" s="11">
        <f>[2]Outubro!$I$16</f>
        <v>0</v>
      </c>
      <c r="N6" s="11">
        <f>[2]Outubro!$I$17</f>
        <v>0</v>
      </c>
      <c r="O6" s="11">
        <f>[2]Outubro!$I$18</f>
        <v>0</v>
      </c>
      <c r="P6" s="11">
        <f>[2]Outubro!$I$19</f>
        <v>0</v>
      </c>
      <c r="Q6" s="11">
        <f>[2]Outubro!$I$20</f>
        <v>0</v>
      </c>
      <c r="R6" s="11">
        <f>[2]Outubro!$I$21</f>
        <v>0</v>
      </c>
      <c r="S6" s="11">
        <f>[2]Outubro!$I$22</f>
        <v>0</v>
      </c>
      <c r="T6" s="90">
        <f>[2]Outubro!$I$23</f>
        <v>0</v>
      </c>
      <c r="U6" s="90">
        <f>[2]Outubro!$I$24</f>
        <v>0</v>
      </c>
      <c r="V6" s="90">
        <f>[2]Outubro!$I$25</f>
        <v>0</v>
      </c>
      <c r="W6" s="90">
        <f>[2]Outubro!$I$26</f>
        <v>0</v>
      </c>
      <c r="X6" s="90">
        <f>[2]Outubro!$I$27</f>
        <v>0</v>
      </c>
      <c r="Y6" s="90">
        <f>[2]Outubro!$I$28</f>
        <v>0</v>
      </c>
      <c r="Z6" s="90">
        <f>[2]Outubro!$I$29</f>
        <v>0</v>
      </c>
      <c r="AA6" s="90">
        <f>[2]Outubro!$I$30</f>
        <v>0</v>
      </c>
      <c r="AB6" s="90">
        <f>[2]Outubro!$I$31</f>
        <v>0</v>
      </c>
      <c r="AC6" s="90">
        <f>[2]Outubro!$I$32</f>
        <v>0</v>
      </c>
      <c r="AD6" s="90">
        <f>[2]Outubro!$I$33</f>
        <v>0</v>
      </c>
      <c r="AE6" s="90">
        <f>[2]Outubro!$I$34</f>
        <v>0</v>
      </c>
      <c r="AF6" s="90">
        <f>[2]Outubro!$I$35</f>
        <v>0</v>
      </c>
      <c r="AG6" s="87" t="str">
        <f>[2]Outubro!$I$36</f>
        <v>*</v>
      </c>
    </row>
    <row r="7" spans="1:38" x14ac:dyDescent="0.2">
      <c r="A7" s="77" t="s">
        <v>85</v>
      </c>
      <c r="B7" s="90">
        <f>[3]Outubro!$I$5</f>
        <v>0</v>
      </c>
      <c r="C7" s="90">
        <f>[3]Outubro!$I$6</f>
        <v>0</v>
      </c>
      <c r="D7" s="90">
        <f>[3]Outubro!$I$7</f>
        <v>0</v>
      </c>
      <c r="E7" s="90">
        <f>[3]Outubro!$I$8</f>
        <v>0</v>
      </c>
      <c r="F7" s="90">
        <f>[3]Outubro!$I$9</f>
        <v>0</v>
      </c>
      <c r="G7" s="90">
        <f>[3]Outubro!$I$10</f>
        <v>0</v>
      </c>
      <c r="H7" s="90">
        <f>[3]Outubro!$I$11</f>
        <v>0</v>
      </c>
      <c r="I7" s="90">
        <f>[3]Outubro!$I$12</f>
        <v>0</v>
      </c>
      <c r="J7" s="90">
        <f>[3]Outubro!$I$13</f>
        <v>0</v>
      </c>
      <c r="K7" s="90">
        <f>[3]Outubro!$I$14</f>
        <v>0</v>
      </c>
      <c r="L7" s="90">
        <f>[3]Outubro!$I$15</f>
        <v>0</v>
      </c>
      <c r="M7" s="90">
        <f>[3]Outubro!$I$16</f>
        <v>0</v>
      </c>
      <c r="N7" s="90">
        <f>[3]Outubro!$I$17</f>
        <v>0</v>
      </c>
      <c r="O7" s="90">
        <f>[3]Outubro!$I$18</f>
        <v>0</v>
      </c>
      <c r="P7" s="90">
        <f>[3]Outubro!$I$19</f>
        <v>0</v>
      </c>
      <c r="Q7" s="90">
        <f>[3]Outubro!$I$20</f>
        <v>0</v>
      </c>
      <c r="R7" s="90">
        <f>[3]Outubro!$I$21</f>
        <v>0</v>
      </c>
      <c r="S7" s="90">
        <f>[3]Outubro!$I$22</f>
        <v>0</v>
      </c>
      <c r="T7" s="90">
        <f>[3]Outubro!$I$23</f>
        <v>0</v>
      </c>
      <c r="U7" s="90">
        <f>[3]Outubro!$I$24</f>
        <v>0</v>
      </c>
      <c r="V7" s="90">
        <f>[3]Outubro!$I$25</f>
        <v>0</v>
      </c>
      <c r="W7" s="90">
        <f>[3]Outubro!$I$26</f>
        <v>0</v>
      </c>
      <c r="X7" s="90">
        <f>[3]Outubro!$I$27</f>
        <v>0</v>
      </c>
      <c r="Y7" s="90">
        <f>[3]Outubro!$I$28</f>
        <v>0</v>
      </c>
      <c r="Z7" s="90">
        <f>[3]Outubro!$I$29</f>
        <v>0</v>
      </c>
      <c r="AA7" s="90">
        <f>[3]Outubro!$I$30</f>
        <v>0</v>
      </c>
      <c r="AB7" s="90">
        <f>[3]Outubro!$I$31</f>
        <v>0</v>
      </c>
      <c r="AC7" s="90">
        <f>[3]Outubro!$I$32</f>
        <v>0</v>
      </c>
      <c r="AD7" s="90">
        <f>[3]Outubro!$I$33</f>
        <v>0</v>
      </c>
      <c r="AE7" s="90">
        <f>[3]Outubro!$I$34</f>
        <v>0</v>
      </c>
      <c r="AF7" s="90">
        <f>[3]Outubro!$I$35</f>
        <v>0</v>
      </c>
      <c r="AG7" s="87" t="str">
        <f>[3]Outubro!$I$36</f>
        <v>*</v>
      </c>
    </row>
    <row r="8" spans="1:38" x14ac:dyDescent="0.2">
      <c r="A8" s="77" t="s">
        <v>1</v>
      </c>
      <c r="B8" s="11">
        <f>[4]Outubro!$I$5</f>
        <v>0</v>
      </c>
      <c r="C8" s="11">
        <f>[4]Outubro!$I$6</f>
        <v>0</v>
      </c>
      <c r="D8" s="11">
        <f>[4]Outubro!$I$7</f>
        <v>0</v>
      </c>
      <c r="E8" s="11">
        <f>[4]Outubro!$I$8</f>
        <v>0</v>
      </c>
      <c r="F8" s="11">
        <f>[4]Outubro!$I$9</f>
        <v>0</v>
      </c>
      <c r="G8" s="11">
        <f>[4]Outubro!$I$10</f>
        <v>0</v>
      </c>
      <c r="H8" s="11">
        <f>[4]Outubro!$I$11</f>
        <v>0</v>
      </c>
      <c r="I8" s="11">
        <f>[4]Outubro!$I$12</f>
        <v>0</v>
      </c>
      <c r="J8" s="11">
        <f>[4]Outubro!$I$13</f>
        <v>0</v>
      </c>
      <c r="K8" s="11">
        <f>[4]Outubro!$I$14</f>
        <v>0</v>
      </c>
      <c r="L8" s="11">
        <f>[4]Outubro!$I$15</f>
        <v>0</v>
      </c>
      <c r="M8" s="11">
        <f>[4]Outubro!$I$16</f>
        <v>0</v>
      </c>
      <c r="N8" s="11">
        <f>[4]Outubro!$I$17</f>
        <v>0</v>
      </c>
      <c r="O8" s="11">
        <f>[4]Outubro!$I$18</f>
        <v>0</v>
      </c>
      <c r="P8" s="11">
        <f>[4]Outubro!$I$19</f>
        <v>0</v>
      </c>
      <c r="Q8" s="11">
        <f>[4]Outubro!$I$20</f>
        <v>0</v>
      </c>
      <c r="R8" s="11">
        <f>[4]Outubro!$I$21</f>
        <v>0</v>
      </c>
      <c r="S8" s="11">
        <f>[4]Outubro!$I$22</f>
        <v>0</v>
      </c>
      <c r="T8" s="90">
        <f>[4]Outubro!$I$23</f>
        <v>0</v>
      </c>
      <c r="U8" s="90">
        <f>[4]Outubro!$I$24</f>
        <v>0</v>
      </c>
      <c r="V8" s="90">
        <f>[4]Outubro!$I$25</f>
        <v>0</v>
      </c>
      <c r="W8" s="90">
        <f>[4]Outubro!$I$26</f>
        <v>0</v>
      </c>
      <c r="X8" s="90">
        <f>[4]Outubro!$I$27</f>
        <v>0</v>
      </c>
      <c r="Y8" s="90">
        <f>[4]Outubro!$I$28</f>
        <v>0</v>
      </c>
      <c r="Z8" s="90">
        <f>[4]Outubro!$I$29</f>
        <v>0</v>
      </c>
      <c r="AA8" s="90">
        <f>[4]Outubro!$I$30</f>
        <v>0</v>
      </c>
      <c r="AB8" s="90">
        <f>[4]Outubro!$I$31</f>
        <v>0</v>
      </c>
      <c r="AC8" s="90">
        <f>[4]Outubro!$I$32</f>
        <v>0</v>
      </c>
      <c r="AD8" s="90">
        <f>[4]Outubro!$I$33</f>
        <v>0</v>
      </c>
      <c r="AE8" s="90">
        <f>[4]Outubro!$I$34</f>
        <v>0</v>
      </c>
      <c r="AF8" s="90">
        <f>[4]Outubro!$I$35</f>
        <v>0</v>
      </c>
      <c r="AG8" s="87" t="str">
        <f>[4]Outubro!$I$36</f>
        <v>*</v>
      </c>
    </row>
    <row r="9" spans="1:38" x14ac:dyDescent="0.2">
      <c r="A9" s="77" t="s">
        <v>146</v>
      </c>
      <c r="B9" s="11">
        <f>[5]Outubro!$I$5</f>
        <v>0</v>
      </c>
      <c r="C9" s="11">
        <f>[5]Outubro!$I$6</f>
        <v>0</v>
      </c>
      <c r="D9" s="11">
        <f>[5]Outubro!$I$7</f>
        <v>0</v>
      </c>
      <c r="E9" s="11">
        <f>[5]Outubro!$I$8</f>
        <v>0</v>
      </c>
      <c r="F9" s="11">
        <f>[5]Outubro!$I$9</f>
        <v>0</v>
      </c>
      <c r="G9" s="11">
        <f>[5]Outubro!$I$10</f>
        <v>0</v>
      </c>
      <c r="H9" s="11">
        <f>[5]Outubro!$I$11</f>
        <v>0</v>
      </c>
      <c r="I9" s="11">
        <f>[5]Outubro!$I$12</f>
        <v>0</v>
      </c>
      <c r="J9" s="11">
        <f>[5]Outubro!$I$13</f>
        <v>0</v>
      </c>
      <c r="K9" s="11">
        <f>[5]Outubro!$I$14</f>
        <v>0</v>
      </c>
      <c r="L9" s="11">
        <f>[5]Outubro!$I$15</f>
        <v>0</v>
      </c>
      <c r="M9" s="11">
        <f>[5]Outubro!$I$16</f>
        <v>0</v>
      </c>
      <c r="N9" s="11">
        <f>[5]Outubro!$I$17</f>
        <v>0</v>
      </c>
      <c r="O9" s="11">
        <f>[5]Outubro!$I$18</f>
        <v>0</v>
      </c>
      <c r="P9" s="11">
        <f>[5]Outubro!$I$19</f>
        <v>0</v>
      </c>
      <c r="Q9" s="11">
        <f>[5]Outubro!$I$20</f>
        <v>0</v>
      </c>
      <c r="R9" s="11">
        <f>[5]Outubro!$I$21</f>
        <v>0</v>
      </c>
      <c r="S9" s="11">
        <f>[5]Outubro!$I$22</f>
        <v>0</v>
      </c>
      <c r="T9" s="90">
        <f>[5]Outubro!$I$23</f>
        <v>0</v>
      </c>
      <c r="U9" s="90">
        <f>[5]Outubro!$I$24</f>
        <v>0</v>
      </c>
      <c r="V9" s="90">
        <f>[5]Outubro!$I$25</f>
        <v>0</v>
      </c>
      <c r="W9" s="90">
        <f>[5]Outubro!$I$26</f>
        <v>0</v>
      </c>
      <c r="X9" s="90">
        <f>[5]Outubro!$I$27</f>
        <v>0</v>
      </c>
      <c r="Y9" s="90">
        <f>[5]Outubro!$I$28</f>
        <v>0</v>
      </c>
      <c r="Z9" s="90">
        <f>[5]Outubro!$I$29</f>
        <v>0</v>
      </c>
      <c r="AA9" s="90">
        <f>[5]Outubro!$I$30</f>
        <v>0</v>
      </c>
      <c r="AB9" s="90">
        <f>[5]Outubro!$I$31</f>
        <v>0</v>
      </c>
      <c r="AC9" s="90">
        <f>[5]Outubro!$I$32</f>
        <v>0</v>
      </c>
      <c r="AD9" s="90">
        <f>[5]Outubro!$I$33</f>
        <v>0</v>
      </c>
      <c r="AE9" s="90">
        <f>[5]Outubro!$I$34</f>
        <v>0</v>
      </c>
      <c r="AF9" s="90">
        <f>[5]Outubro!$I$35</f>
        <v>0</v>
      </c>
      <c r="AG9" s="95" t="str">
        <f>[5]Outubro!$I$36</f>
        <v>*</v>
      </c>
    </row>
    <row r="10" spans="1:38" x14ac:dyDescent="0.2">
      <c r="A10" s="77" t="s">
        <v>91</v>
      </c>
      <c r="B10" s="11">
        <f>[6]Outubro!$I$5</f>
        <v>0</v>
      </c>
      <c r="C10" s="11">
        <f>[6]Outubro!$I$6</f>
        <v>0</v>
      </c>
      <c r="D10" s="11">
        <f>[6]Outubro!$I$7</f>
        <v>0</v>
      </c>
      <c r="E10" s="11">
        <f>[6]Outubro!$I$8</f>
        <v>0</v>
      </c>
      <c r="F10" s="11">
        <f>[6]Outubro!$I$9</f>
        <v>0</v>
      </c>
      <c r="G10" s="11">
        <f>[6]Outubro!$I$10</f>
        <v>0</v>
      </c>
      <c r="H10" s="11">
        <f>[6]Outubro!$I$11</f>
        <v>0</v>
      </c>
      <c r="I10" s="11">
        <f>[6]Outubro!$I$12</f>
        <v>0</v>
      </c>
      <c r="J10" s="11">
        <f>[6]Outubro!$I$13</f>
        <v>0</v>
      </c>
      <c r="K10" s="11">
        <f>[6]Outubro!$I$14</f>
        <v>0</v>
      </c>
      <c r="L10" s="11">
        <f>[6]Outubro!$I$15</f>
        <v>0</v>
      </c>
      <c r="M10" s="11">
        <f>[6]Outubro!$I$16</f>
        <v>0</v>
      </c>
      <c r="N10" s="11">
        <f>[6]Outubro!$I$17</f>
        <v>0</v>
      </c>
      <c r="O10" s="11">
        <f>[6]Outubro!$I$18</f>
        <v>0</v>
      </c>
      <c r="P10" s="11">
        <f>[6]Outubro!$I$19</f>
        <v>0</v>
      </c>
      <c r="Q10" s="11">
        <f>[6]Outubro!$I$20</f>
        <v>0</v>
      </c>
      <c r="R10" s="11">
        <f>[6]Outubro!$I$21</f>
        <v>0</v>
      </c>
      <c r="S10" s="11">
        <f>[6]Outubro!$I$22</f>
        <v>0</v>
      </c>
      <c r="T10" s="90">
        <f>[6]Outubro!$I$23</f>
        <v>0</v>
      </c>
      <c r="U10" s="90">
        <f>[6]Outubro!$I$24</f>
        <v>0</v>
      </c>
      <c r="V10" s="90">
        <f>[6]Outubro!$I$25</f>
        <v>0</v>
      </c>
      <c r="W10" s="90">
        <f>[6]Outubro!$I$26</f>
        <v>0</v>
      </c>
      <c r="X10" s="90">
        <f>[6]Outubro!$I$27</f>
        <v>0</v>
      </c>
      <c r="Y10" s="90">
        <f>[6]Outubro!$I$28</f>
        <v>0</v>
      </c>
      <c r="Z10" s="90">
        <f>[6]Outubro!$I$29</f>
        <v>0</v>
      </c>
      <c r="AA10" s="90">
        <f>[6]Outubro!$I$30</f>
        <v>0</v>
      </c>
      <c r="AB10" s="90">
        <f>[6]Outubro!$I$31</f>
        <v>0</v>
      </c>
      <c r="AC10" s="90">
        <f>[6]Outubro!$I$32</f>
        <v>0</v>
      </c>
      <c r="AD10" s="90">
        <f>[6]Outubro!$I$33</f>
        <v>0</v>
      </c>
      <c r="AE10" s="90">
        <f>[6]Outubro!$I$34</f>
        <v>0</v>
      </c>
      <c r="AF10" s="90">
        <f>[6]Outubro!$I$35</f>
        <v>0</v>
      </c>
      <c r="AG10" s="95" t="str">
        <f>[6]Outubro!$I$36</f>
        <v>*</v>
      </c>
    </row>
    <row r="11" spans="1:38" x14ac:dyDescent="0.2">
      <c r="A11" s="77" t="s">
        <v>49</v>
      </c>
      <c r="B11" s="11">
        <f>[7]Outubro!$I$5</f>
        <v>0</v>
      </c>
      <c r="C11" s="11">
        <f>[7]Outubro!$I$6</f>
        <v>0</v>
      </c>
      <c r="D11" s="11">
        <f>[7]Outubro!$I$7</f>
        <v>0</v>
      </c>
      <c r="E11" s="11">
        <f>[7]Outubro!$I$8</f>
        <v>0</v>
      </c>
      <c r="F11" s="11">
        <f>[7]Outubro!$I$9</f>
        <v>0</v>
      </c>
      <c r="G11" s="11">
        <f>[7]Outubro!$I$10</f>
        <v>0</v>
      </c>
      <c r="H11" s="11">
        <f>[7]Outubro!$I$11</f>
        <v>0</v>
      </c>
      <c r="I11" s="11">
        <f>[7]Outubro!$I$12</f>
        <v>0</v>
      </c>
      <c r="J11" s="11">
        <f>[7]Outubro!$I$13</f>
        <v>0</v>
      </c>
      <c r="K11" s="11">
        <f>[7]Outubro!$I$14</f>
        <v>0</v>
      </c>
      <c r="L11" s="11">
        <f>[7]Outubro!$I$15</f>
        <v>0</v>
      </c>
      <c r="M11" s="11">
        <f>[7]Outubro!$I$16</f>
        <v>0</v>
      </c>
      <c r="N11" s="11">
        <f>[7]Outubro!$I$17</f>
        <v>0</v>
      </c>
      <c r="O11" s="11">
        <f>[7]Outubro!$I$18</f>
        <v>0</v>
      </c>
      <c r="P11" s="11">
        <f>[7]Outubro!$I$19</f>
        <v>0</v>
      </c>
      <c r="Q11" s="11">
        <f>[7]Outubro!$I$20</f>
        <v>0</v>
      </c>
      <c r="R11" s="11">
        <f>[7]Outubro!$I$21</f>
        <v>0</v>
      </c>
      <c r="S11" s="11">
        <f>[7]Outubro!$I$22</f>
        <v>0</v>
      </c>
      <c r="T11" s="90">
        <f>[7]Outubro!$I$23</f>
        <v>0</v>
      </c>
      <c r="U11" s="90">
        <f>[7]Outubro!$I$24</f>
        <v>0</v>
      </c>
      <c r="V11" s="90">
        <f>[7]Outubro!$I$25</f>
        <v>0</v>
      </c>
      <c r="W11" s="90">
        <f>[7]Outubro!$I$26</f>
        <v>0</v>
      </c>
      <c r="X11" s="90">
        <f>[7]Outubro!$I$27</f>
        <v>0</v>
      </c>
      <c r="Y11" s="90">
        <f>[7]Outubro!$I$28</f>
        <v>0</v>
      </c>
      <c r="Z11" s="90">
        <f>[7]Outubro!$I$29</f>
        <v>0</v>
      </c>
      <c r="AA11" s="90">
        <f>[7]Outubro!$I$30</f>
        <v>0</v>
      </c>
      <c r="AB11" s="90">
        <f>[7]Outubro!$I$31</f>
        <v>0</v>
      </c>
      <c r="AC11" s="90">
        <f>[7]Outubro!$I$32</f>
        <v>0</v>
      </c>
      <c r="AD11" s="90">
        <f>[7]Outubro!$I$33</f>
        <v>0</v>
      </c>
      <c r="AE11" s="90">
        <f>[7]Outubro!$I$34</f>
        <v>0</v>
      </c>
      <c r="AF11" s="90">
        <f>[7]Outubro!$I$35</f>
        <v>0</v>
      </c>
      <c r="AG11" s="87" t="str">
        <f>[7]Outubro!$I$36</f>
        <v>*</v>
      </c>
    </row>
    <row r="12" spans="1:38" x14ac:dyDescent="0.2">
      <c r="A12" s="77" t="s">
        <v>31</v>
      </c>
      <c r="B12" s="93" t="s">
        <v>197</v>
      </c>
      <c r="C12" s="93" t="s">
        <v>197</v>
      </c>
      <c r="D12" s="93" t="s">
        <v>197</v>
      </c>
      <c r="E12" s="93" t="s">
        <v>197</v>
      </c>
      <c r="F12" s="93" t="s">
        <v>197</v>
      </c>
      <c r="G12" s="93" t="s">
        <v>197</v>
      </c>
      <c r="H12" s="93" t="s">
        <v>197</v>
      </c>
      <c r="I12" s="93" t="s">
        <v>197</v>
      </c>
      <c r="J12" s="93" t="s">
        <v>197</v>
      </c>
      <c r="K12" s="93" t="s">
        <v>197</v>
      </c>
      <c r="L12" s="93" t="s">
        <v>197</v>
      </c>
      <c r="M12" s="93" t="s">
        <v>197</v>
      </c>
      <c r="N12" s="93" t="s">
        <v>197</v>
      </c>
      <c r="O12" s="93" t="s">
        <v>197</v>
      </c>
      <c r="P12" s="93" t="s">
        <v>197</v>
      </c>
      <c r="Q12" s="93" t="s">
        <v>197</v>
      </c>
      <c r="R12" s="93" t="s">
        <v>197</v>
      </c>
      <c r="S12" s="93" t="s">
        <v>197</v>
      </c>
      <c r="T12" s="90" t="s">
        <v>197</v>
      </c>
      <c r="U12" s="90" t="s">
        <v>197</v>
      </c>
      <c r="V12" s="90" t="s">
        <v>197</v>
      </c>
      <c r="W12" s="90" t="s">
        <v>197</v>
      </c>
      <c r="X12" s="90" t="s">
        <v>197</v>
      </c>
      <c r="Y12" s="90" t="s">
        <v>197</v>
      </c>
      <c r="Z12" s="90" t="s">
        <v>197</v>
      </c>
      <c r="AA12" s="90" t="s">
        <v>197</v>
      </c>
      <c r="AB12" s="90" t="s">
        <v>197</v>
      </c>
      <c r="AC12" s="90" t="s">
        <v>197</v>
      </c>
      <c r="AD12" s="90" t="s">
        <v>197</v>
      </c>
      <c r="AE12" s="90" t="s">
        <v>197</v>
      </c>
      <c r="AF12" s="90" t="s">
        <v>197</v>
      </c>
      <c r="AG12" s="87" t="s">
        <v>197</v>
      </c>
      <c r="AJ12" t="s">
        <v>35</v>
      </c>
    </row>
    <row r="13" spans="1:38" x14ac:dyDescent="0.2">
      <c r="A13" s="77" t="s">
        <v>94</v>
      </c>
      <c r="B13" s="11">
        <f>[8]Outubro!$I$5</f>
        <v>0</v>
      </c>
      <c r="C13" s="11">
        <f>[8]Outubro!$I$6</f>
        <v>0</v>
      </c>
      <c r="D13" s="11">
        <f>[8]Outubro!$I$7</f>
        <v>0</v>
      </c>
      <c r="E13" s="11">
        <f>[8]Outubro!$I$8</f>
        <v>0</v>
      </c>
      <c r="F13" s="11">
        <f>[8]Outubro!$I$9</f>
        <v>0</v>
      </c>
      <c r="G13" s="11">
        <f>[8]Outubro!$I$10</f>
        <v>0</v>
      </c>
      <c r="H13" s="11">
        <f>[8]Outubro!$I$11</f>
        <v>0</v>
      </c>
      <c r="I13" s="11">
        <f>[8]Outubro!$I$12</f>
        <v>0</v>
      </c>
      <c r="J13" s="11">
        <f>[8]Outubro!$I$13</f>
        <v>0</v>
      </c>
      <c r="K13" s="11">
        <f>[8]Outubro!$I$14</f>
        <v>0</v>
      </c>
      <c r="L13" s="11">
        <f>[8]Outubro!$I$15</f>
        <v>0</v>
      </c>
      <c r="M13" s="11">
        <f>[8]Outubro!$I$16</f>
        <v>0</v>
      </c>
      <c r="N13" s="11">
        <f>[8]Outubro!$I$17</f>
        <v>0</v>
      </c>
      <c r="O13" s="11">
        <f>[8]Outubro!$I$18</f>
        <v>0</v>
      </c>
      <c r="P13" s="11">
        <f>[8]Outubro!$I$19</f>
        <v>0</v>
      </c>
      <c r="Q13" s="11">
        <f>[8]Outubro!$I$20</f>
        <v>0</v>
      </c>
      <c r="R13" s="11">
        <f>[8]Outubro!$I$21</f>
        <v>0</v>
      </c>
      <c r="S13" s="11">
        <f>[8]Outubro!$I$22</f>
        <v>0</v>
      </c>
      <c r="T13" s="11">
        <f>[8]Outubro!$I$23</f>
        <v>0</v>
      </c>
      <c r="U13" s="11">
        <f>[8]Outubro!$I$24</f>
        <v>0</v>
      </c>
      <c r="V13" s="11">
        <f>[8]Outubro!$I$25</f>
        <v>0</v>
      </c>
      <c r="W13" s="11">
        <f>[8]Outubro!$I$26</f>
        <v>0</v>
      </c>
      <c r="X13" s="11">
        <f>[8]Outubro!$I$27</f>
        <v>0</v>
      </c>
      <c r="Y13" s="11">
        <f>[8]Outubro!$I$28</f>
        <v>0</v>
      </c>
      <c r="Z13" s="11">
        <f>[8]Outubro!$I$29</f>
        <v>0</v>
      </c>
      <c r="AA13" s="11">
        <f>[8]Outubro!$I$30</f>
        <v>0</v>
      </c>
      <c r="AB13" s="11">
        <f>[8]Outubro!$I$31</f>
        <v>0</v>
      </c>
      <c r="AC13" s="11">
        <f>[8]Outubro!$I$32</f>
        <v>0</v>
      </c>
      <c r="AD13" s="11">
        <f>[8]Outubro!$I$33</f>
        <v>0</v>
      </c>
      <c r="AE13" s="11">
        <f>[8]Outubro!$I$34</f>
        <v>0</v>
      </c>
      <c r="AF13" s="11">
        <f>[8]Outubro!$I$35</f>
        <v>0</v>
      </c>
      <c r="AG13" s="95" t="str">
        <f>[8]Outubro!$I$36</f>
        <v>*</v>
      </c>
      <c r="AL13" t="s">
        <v>35</v>
      </c>
    </row>
    <row r="14" spans="1:38" x14ac:dyDescent="0.2">
      <c r="A14" s="77" t="s">
        <v>98</v>
      </c>
      <c r="B14" s="93" t="s">
        <v>197</v>
      </c>
      <c r="C14" s="93" t="s">
        <v>197</v>
      </c>
      <c r="D14" s="93" t="s">
        <v>197</v>
      </c>
      <c r="E14" s="93" t="s">
        <v>197</v>
      </c>
      <c r="F14" s="93" t="s">
        <v>197</v>
      </c>
      <c r="G14" s="93" t="s">
        <v>197</v>
      </c>
      <c r="H14" s="93" t="s">
        <v>197</v>
      </c>
      <c r="I14" s="93" t="s">
        <v>197</v>
      </c>
      <c r="J14" s="93" t="s">
        <v>197</v>
      </c>
      <c r="K14" s="93" t="s">
        <v>197</v>
      </c>
      <c r="L14" s="93" t="s">
        <v>197</v>
      </c>
      <c r="M14" s="93" t="s">
        <v>197</v>
      </c>
      <c r="N14" s="93" t="s">
        <v>197</v>
      </c>
      <c r="O14" s="93" t="s">
        <v>197</v>
      </c>
      <c r="P14" s="93" t="s">
        <v>197</v>
      </c>
      <c r="Q14" s="93" t="s">
        <v>197</v>
      </c>
      <c r="R14" s="93" t="s">
        <v>197</v>
      </c>
      <c r="S14" s="93" t="s">
        <v>197</v>
      </c>
      <c r="T14" s="90" t="s">
        <v>197</v>
      </c>
      <c r="U14" s="90" t="s">
        <v>197</v>
      </c>
      <c r="V14" s="90" t="s">
        <v>197</v>
      </c>
      <c r="W14" s="90" t="s">
        <v>197</v>
      </c>
      <c r="X14" s="90" t="s">
        <v>197</v>
      </c>
      <c r="Y14" s="90" t="s">
        <v>197</v>
      </c>
      <c r="Z14" s="90" t="s">
        <v>197</v>
      </c>
      <c r="AA14" s="90" t="s">
        <v>197</v>
      </c>
      <c r="AB14" s="90" t="s">
        <v>197</v>
      </c>
      <c r="AC14" s="90" t="s">
        <v>197</v>
      </c>
      <c r="AD14" s="90" t="s">
        <v>197</v>
      </c>
      <c r="AE14" s="90" t="s">
        <v>197</v>
      </c>
      <c r="AF14" s="90" t="s">
        <v>197</v>
      </c>
      <c r="AG14" s="95" t="s">
        <v>197</v>
      </c>
    </row>
    <row r="15" spans="1:38" x14ac:dyDescent="0.2">
      <c r="A15" s="77" t="s">
        <v>101</v>
      </c>
      <c r="B15" s="93">
        <f>[9]Outubro!$I$5</f>
        <v>0</v>
      </c>
      <c r="C15" s="93">
        <f>[9]Outubro!$I$6</f>
        <v>0</v>
      </c>
      <c r="D15" s="93">
        <f>[9]Outubro!$I$7</f>
        <v>0</v>
      </c>
      <c r="E15" s="93">
        <f>[9]Outubro!$I$8</f>
        <v>0</v>
      </c>
      <c r="F15" s="93">
        <f>[9]Outubro!$I$9</f>
        <v>0</v>
      </c>
      <c r="G15" s="93">
        <f>[9]Outubro!$I$10</f>
        <v>0</v>
      </c>
      <c r="H15" s="93">
        <f>[9]Outubro!$I$11</f>
        <v>0</v>
      </c>
      <c r="I15" s="93">
        <f>[9]Outubro!$I$12</f>
        <v>0</v>
      </c>
      <c r="J15" s="93">
        <f>[9]Outubro!$I$13</f>
        <v>0</v>
      </c>
      <c r="K15" s="93">
        <f>[9]Outubro!$I$14</f>
        <v>0</v>
      </c>
      <c r="L15" s="93">
        <f>[9]Outubro!$I$15</f>
        <v>0</v>
      </c>
      <c r="M15" s="93">
        <f>[9]Outubro!$I$16</f>
        <v>0</v>
      </c>
      <c r="N15" s="93">
        <f>[9]Outubro!$I$17</f>
        <v>0</v>
      </c>
      <c r="O15" s="93">
        <f>[9]Outubro!$I$18</f>
        <v>0</v>
      </c>
      <c r="P15" s="93">
        <f>[9]Outubro!$I$19</f>
        <v>0</v>
      </c>
      <c r="Q15" s="93">
        <f>[9]Outubro!$I$20</f>
        <v>0</v>
      </c>
      <c r="R15" s="93">
        <f>[9]Outubro!$I$21</f>
        <v>0</v>
      </c>
      <c r="S15" s="93">
        <f>[9]Outubro!$I$22</f>
        <v>0</v>
      </c>
      <c r="T15" s="90">
        <f>[9]Outubro!$I$23</f>
        <v>0</v>
      </c>
      <c r="U15" s="90">
        <f>[9]Outubro!$I$24</f>
        <v>0</v>
      </c>
      <c r="V15" s="93">
        <f>[9]Outubro!$I$25</f>
        <v>0</v>
      </c>
      <c r="W15" s="90">
        <f>[9]Outubro!$I$26</f>
        <v>0</v>
      </c>
      <c r="X15" s="90">
        <f>[9]Outubro!$I$27</f>
        <v>0</v>
      </c>
      <c r="Y15" s="90">
        <f>[9]Outubro!$I$28</f>
        <v>0</v>
      </c>
      <c r="Z15" s="90">
        <f>[9]Outubro!$I$29</f>
        <v>0</v>
      </c>
      <c r="AA15" s="90">
        <f>[9]Outubro!$I$30</f>
        <v>0</v>
      </c>
      <c r="AB15" s="90">
        <f>[9]Outubro!$I$31</f>
        <v>0</v>
      </c>
      <c r="AC15" s="90">
        <f>[9]Outubro!$I$32</f>
        <v>0</v>
      </c>
      <c r="AD15" s="90">
        <f>[9]Outubro!$I$33</f>
        <v>0</v>
      </c>
      <c r="AE15" s="90">
        <f>[9]Outubro!$I$34</f>
        <v>0</v>
      </c>
      <c r="AF15" s="90">
        <f>[9]Outubro!$I$35</f>
        <v>0</v>
      </c>
      <c r="AG15" s="95" t="str">
        <f>[9]Outubro!$I$36</f>
        <v>*</v>
      </c>
    </row>
    <row r="16" spans="1:38" x14ac:dyDescent="0.2">
      <c r="A16" s="77" t="s">
        <v>147</v>
      </c>
      <c r="B16" s="93">
        <f>[10]Outubro!$I$5</f>
        <v>0</v>
      </c>
      <c r="C16" s="93">
        <f>[10]Outubro!$I$6</f>
        <v>0</v>
      </c>
      <c r="D16" s="93">
        <f>[10]Outubro!$I$7</f>
        <v>0</v>
      </c>
      <c r="E16" s="93">
        <f>[10]Outubro!$I$8</f>
        <v>0</v>
      </c>
      <c r="F16" s="93">
        <f>[10]Outubro!$I$9</f>
        <v>0</v>
      </c>
      <c r="G16" s="93">
        <f>[10]Outubro!$I$10</f>
        <v>0</v>
      </c>
      <c r="H16" s="93">
        <f>[10]Outubro!$I$11</f>
        <v>0</v>
      </c>
      <c r="I16" s="93">
        <f>[10]Outubro!$I$12</f>
        <v>0</v>
      </c>
      <c r="J16" s="93">
        <f>[10]Outubro!$I$13</f>
        <v>0</v>
      </c>
      <c r="K16" s="93">
        <f>[10]Outubro!$I$14</f>
        <v>0</v>
      </c>
      <c r="L16" s="93">
        <f>[10]Outubro!$I$15</f>
        <v>0</v>
      </c>
      <c r="M16" s="93">
        <f>[10]Outubro!$I$16</f>
        <v>0</v>
      </c>
      <c r="N16" s="93">
        <f>[10]Outubro!$I$17</f>
        <v>0</v>
      </c>
      <c r="O16" s="93">
        <f>[10]Outubro!$I$18</f>
        <v>0</v>
      </c>
      <c r="P16" s="93">
        <f>[10]Outubro!$I$19</f>
        <v>0</v>
      </c>
      <c r="Q16" s="93">
        <f>[10]Outubro!$I$20</f>
        <v>0</v>
      </c>
      <c r="R16" s="93">
        <f>[10]Outubro!$I$21</f>
        <v>0</v>
      </c>
      <c r="S16" s="93">
        <f>[10]Outubro!$I$22</f>
        <v>0</v>
      </c>
      <c r="T16" s="90">
        <f>[10]Outubro!$I$23</f>
        <v>0</v>
      </c>
      <c r="U16" s="90">
        <f>[10]Outubro!$I$24</f>
        <v>0</v>
      </c>
      <c r="V16" s="90">
        <f>[10]Outubro!$I$25</f>
        <v>0</v>
      </c>
      <c r="W16" s="90">
        <f>[10]Outubro!$I$26</f>
        <v>0</v>
      </c>
      <c r="X16" s="90">
        <f>[10]Outubro!$I$27</f>
        <v>0</v>
      </c>
      <c r="Y16" s="90">
        <f>[10]Outubro!$I$28</f>
        <v>0</v>
      </c>
      <c r="Z16" s="90">
        <f>[10]Outubro!$I$29</f>
        <v>0</v>
      </c>
      <c r="AA16" s="90">
        <f>[10]Outubro!$I$30</f>
        <v>0</v>
      </c>
      <c r="AB16" s="90">
        <f>[10]Outubro!$I$31</f>
        <v>0</v>
      </c>
      <c r="AC16" s="90">
        <f>[10]Outubro!$I$32</f>
        <v>0</v>
      </c>
      <c r="AD16" s="90">
        <f>[10]Outubro!$I$33</f>
        <v>0</v>
      </c>
      <c r="AE16" s="90">
        <f>[10]Outubro!$I$34</f>
        <v>0</v>
      </c>
      <c r="AF16" s="90">
        <f>[10]Outubro!$I$35</f>
        <v>0</v>
      </c>
      <c r="AG16" s="95" t="str">
        <f>[10]Outubro!$I$36</f>
        <v>*</v>
      </c>
      <c r="AJ16" t="s">
        <v>35</v>
      </c>
    </row>
    <row r="17" spans="1:40" x14ac:dyDescent="0.2">
      <c r="A17" s="77" t="s">
        <v>2</v>
      </c>
      <c r="B17" s="93">
        <f>[11]Outubro!$I$5</f>
        <v>0</v>
      </c>
      <c r="C17" s="93">
        <f>[11]Outubro!$I$6</f>
        <v>0</v>
      </c>
      <c r="D17" s="93">
        <f>[11]Outubro!$I$7</f>
        <v>0</v>
      </c>
      <c r="E17" s="93">
        <f>[11]Outubro!$I$8</f>
        <v>0</v>
      </c>
      <c r="F17" s="93">
        <f>[11]Outubro!$I$9</f>
        <v>0</v>
      </c>
      <c r="G17" s="93">
        <f>[11]Outubro!$I$10</f>
        <v>0</v>
      </c>
      <c r="H17" s="93">
        <f>[11]Outubro!$I$11</f>
        <v>0</v>
      </c>
      <c r="I17" s="93">
        <f>[11]Outubro!$I$12</f>
        <v>0</v>
      </c>
      <c r="J17" s="93">
        <f>[11]Outubro!$I$13</f>
        <v>0</v>
      </c>
      <c r="K17" s="93">
        <f>[11]Outubro!$I$14</f>
        <v>0</v>
      </c>
      <c r="L17" s="93">
        <f>[11]Outubro!$I$15</f>
        <v>0</v>
      </c>
      <c r="M17" s="93">
        <f>[11]Outubro!$I$16</f>
        <v>0</v>
      </c>
      <c r="N17" s="93">
        <f>[11]Outubro!$I$17</f>
        <v>0</v>
      </c>
      <c r="O17" s="93">
        <f>[11]Outubro!$I$18</f>
        <v>0</v>
      </c>
      <c r="P17" s="93">
        <f>[11]Outubro!$I$19</f>
        <v>0</v>
      </c>
      <c r="Q17" s="93">
        <f>[11]Outubro!$I$20</f>
        <v>0</v>
      </c>
      <c r="R17" s="93">
        <f>[11]Outubro!$I$21</f>
        <v>0</v>
      </c>
      <c r="S17" s="93">
        <f>[11]Outubro!$I$22</f>
        <v>0</v>
      </c>
      <c r="T17" s="90">
        <f>[11]Outubro!$I$23</f>
        <v>0</v>
      </c>
      <c r="U17" s="90">
        <f>[11]Outubro!$I$24</f>
        <v>0</v>
      </c>
      <c r="V17" s="93">
        <f>[11]Outubro!$I$25</f>
        <v>0</v>
      </c>
      <c r="W17" s="90">
        <f>[11]Outubro!$I$26</f>
        <v>0</v>
      </c>
      <c r="X17" s="90">
        <f>[11]Outubro!$I$27</f>
        <v>0</v>
      </c>
      <c r="Y17" s="90">
        <f>[11]Outubro!$I$28</f>
        <v>0</v>
      </c>
      <c r="Z17" s="90">
        <f>[11]Outubro!$I$29</f>
        <v>0</v>
      </c>
      <c r="AA17" s="90">
        <f>[11]Outubro!$I$30</f>
        <v>0</v>
      </c>
      <c r="AB17" s="90">
        <f>[11]Outubro!$I$31</f>
        <v>0</v>
      </c>
      <c r="AC17" s="90">
        <f>[11]Outubro!$I$32</f>
        <v>0</v>
      </c>
      <c r="AD17" s="90">
        <f>[11]Outubro!$I$33</f>
        <v>0</v>
      </c>
      <c r="AE17" s="90">
        <f>[11]Outubro!$I$34</f>
        <v>0</v>
      </c>
      <c r="AF17" s="90">
        <f>[11]Outubro!$I$35</f>
        <v>0</v>
      </c>
      <c r="AG17" s="87" t="str">
        <f>[11]Outubro!$I$36</f>
        <v>*</v>
      </c>
      <c r="AI17" s="12" t="s">
        <v>35</v>
      </c>
      <c r="AJ17" t="s">
        <v>35</v>
      </c>
    </row>
    <row r="18" spans="1:40" x14ac:dyDescent="0.2">
      <c r="A18" s="77" t="s">
        <v>3</v>
      </c>
      <c r="B18" s="93" t="s">
        <v>197</v>
      </c>
      <c r="C18" s="93" t="s">
        <v>197</v>
      </c>
      <c r="D18" s="93" t="s">
        <v>197</v>
      </c>
      <c r="E18" s="93" t="s">
        <v>197</v>
      </c>
      <c r="F18" s="93" t="s">
        <v>197</v>
      </c>
      <c r="G18" s="93" t="s">
        <v>197</v>
      </c>
      <c r="H18" s="93" t="s">
        <v>197</v>
      </c>
      <c r="I18" s="93" t="s">
        <v>197</v>
      </c>
      <c r="J18" s="93" t="s">
        <v>197</v>
      </c>
      <c r="K18" s="93" t="s">
        <v>197</v>
      </c>
      <c r="L18" s="93" t="s">
        <v>197</v>
      </c>
      <c r="M18" s="93" t="s">
        <v>197</v>
      </c>
      <c r="N18" s="93" t="s">
        <v>197</v>
      </c>
      <c r="O18" s="93" t="s">
        <v>197</v>
      </c>
      <c r="P18" s="93" t="s">
        <v>197</v>
      </c>
      <c r="Q18" s="93" t="s">
        <v>197</v>
      </c>
      <c r="R18" s="93" t="s">
        <v>197</v>
      </c>
      <c r="S18" s="93" t="s">
        <v>197</v>
      </c>
      <c r="T18" s="90" t="s">
        <v>197</v>
      </c>
      <c r="U18" s="90" t="s">
        <v>197</v>
      </c>
      <c r="V18" s="90" t="s">
        <v>197</v>
      </c>
      <c r="W18" s="90" t="s">
        <v>197</v>
      </c>
      <c r="X18" s="90" t="s">
        <v>197</v>
      </c>
      <c r="Y18" s="90" t="s">
        <v>197</v>
      </c>
      <c r="Z18" s="90" t="s">
        <v>197</v>
      </c>
      <c r="AA18" s="90" t="s">
        <v>197</v>
      </c>
      <c r="AB18" s="90" t="s">
        <v>197</v>
      </c>
      <c r="AC18" s="90" t="s">
        <v>197</v>
      </c>
      <c r="AD18" s="90" t="s">
        <v>197</v>
      </c>
      <c r="AE18" s="90" t="s">
        <v>197</v>
      </c>
      <c r="AF18" s="90" t="s">
        <v>197</v>
      </c>
      <c r="AG18" s="87" t="s">
        <v>197</v>
      </c>
      <c r="AH18" s="12" t="s">
        <v>35</v>
      </c>
      <c r="AI18" s="12" t="s">
        <v>35</v>
      </c>
      <c r="AJ18" t="s">
        <v>35</v>
      </c>
    </row>
    <row r="19" spans="1:40" x14ac:dyDescent="0.2">
      <c r="A19" s="77" t="s">
        <v>4</v>
      </c>
      <c r="B19" s="93" t="str">
        <f>[13]Outubro!$I$5</f>
        <v>*</v>
      </c>
      <c r="C19" s="93" t="str">
        <f>[13]Outubro!$I$6</f>
        <v>*</v>
      </c>
      <c r="D19" s="93" t="str">
        <f>[13]Outubro!$I$7</f>
        <v>*</v>
      </c>
      <c r="E19" s="93" t="str">
        <f>[13]Outubro!$I$8</f>
        <v>*</v>
      </c>
      <c r="F19" s="93" t="str">
        <f>[13]Outubro!$I$9</f>
        <v>*</v>
      </c>
      <c r="G19" s="93" t="str">
        <f>[13]Outubro!$I$10</f>
        <v>*</v>
      </c>
      <c r="H19" s="93" t="str">
        <f>[13]Outubro!$I$11</f>
        <v>*</v>
      </c>
      <c r="I19" s="93" t="str">
        <f>[13]Outubro!$I$12</f>
        <v>*</v>
      </c>
      <c r="J19" s="93" t="str">
        <f>[13]Outubro!$I$13</f>
        <v>*</v>
      </c>
      <c r="K19" s="93" t="str">
        <f>[13]Outubro!$I$14</f>
        <v>*</v>
      </c>
      <c r="L19" s="93" t="str">
        <f>[13]Outubro!$I$15</f>
        <v>*</v>
      </c>
      <c r="M19" s="93" t="str">
        <f>[13]Outubro!$I$16</f>
        <v>*</v>
      </c>
      <c r="N19" s="93" t="str">
        <f>[13]Outubro!$I$17</f>
        <v>*</v>
      </c>
      <c r="O19" s="93" t="str">
        <f>[13]Outubro!$I$18</f>
        <v>*</v>
      </c>
      <c r="P19" s="93" t="str">
        <f>[13]Outubro!$I$19</f>
        <v>*</v>
      </c>
      <c r="Q19" s="93" t="str">
        <f>[13]Outubro!$I$20</f>
        <v>*</v>
      </c>
      <c r="R19" s="93" t="str">
        <f>[13]Outubro!$I$21</f>
        <v>*</v>
      </c>
      <c r="S19" s="93" t="str">
        <f>[13]Outubro!$I$22</f>
        <v>*</v>
      </c>
      <c r="T19" s="90" t="str">
        <f>[13]Outubro!$I$23</f>
        <v>*</v>
      </c>
      <c r="U19" s="90" t="str">
        <f>[13]Outubro!$I$24</f>
        <v>*</v>
      </c>
      <c r="V19" s="90" t="str">
        <f>[13]Outubro!$I$25</f>
        <v>*</v>
      </c>
      <c r="W19" s="90" t="str">
        <f>[13]Outubro!$I$26</f>
        <v>*</v>
      </c>
      <c r="X19" s="90" t="str">
        <f>[13]Outubro!$I$27</f>
        <v>*</v>
      </c>
      <c r="Y19" s="90" t="str">
        <f>[13]Outubro!$I$28</f>
        <v>*</v>
      </c>
      <c r="Z19" s="90" t="str">
        <f>[13]Outubro!$I$29</f>
        <v>*</v>
      </c>
      <c r="AA19" s="90" t="str">
        <f>[13]Outubro!$I$30</f>
        <v>*</v>
      </c>
      <c r="AB19" s="90" t="str">
        <f>[13]Outubro!$I$31</f>
        <v>*</v>
      </c>
      <c r="AC19" s="90" t="str">
        <f>[13]Outubro!$I$32</f>
        <v>*</v>
      </c>
      <c r="AD19" s="90" t="str">
        <f>[13]Outubro!$I$33</f>
        <v>*</v>
      </c>
      <c r="AE19" s="90" t="str">
        <f>[13]Outubro!$I$34</f>
        <v>*</v>
      </c>
      <c r="AF19" s="90" t="str">
        <f>[13]Outubro!$I$35</f>
        <v>*</v>
      </c>
      <c r="AG19" s="87" t="str">
        <f>[13]Outubro!$I$36</f>
        <v>*</v>
      </c>
      <c r="AJ19" t="s">
        <v>35</v>
      </c>
    </row>
    <row r="20" spans="1:40" x14ac:dyDescent="0.2">
      <c r="A20" s="77" t="s">
        <v>5</v>
      </c>
      <c r="B20" s="90" t="str">
        <f>[14]Outubro!$I$5</f>
        <v>*</v>
      </c>
      <c r="C20" s="90" t="str">
        <f>[14]Outubro!$I$6</f>
        <v>*</v>
      </c>
      <c r="D20" s="90" t="str">
        <f>[14]Outubro!$I$7</f>
        <v>*</v>
      </c>
      <c r="E20" s="90" t="str">
        <f>[14]Outubro!$I$8</f>
        <v>*</v>
      </c>
      <c r="F20" s="90" t="str">
        <f>[14]Outubro!$I$9</f>
        <v>*</v>
      </c>
      <c r="G20" s="90" t="str">
        <f>[14]Outubro!$I$10</f>
        <v>*</v>
      </c>
      <c r="H20" s="90" t="str">
        <f>[14]Outubro!$I$11</f>
        <v>*</v>
      </c>
      <c r="I20" s="90" t="str">
        <f>[14]Outubro!$I$12</f>
        <v>*</v>
      </c>
      <c r="J20" s="90" t="str">
        <f>[14]Outubro!$I$13</f>
        <v>*</v>
      </c>
      <c r="K20" s="90" t="str">
        <f>[14]Outubro!$I$14</f>
        <v>*</v>
      </c>
      <c r="L20" s="90" t="str">
        <f>[14]Outubro!$I$15</f>
        <v>*</v>
      </c>
      <c r="M20" s="90" t="str">
        <f>[14]Outubro!$I$16</f>
        <v>*</v>
      </c>
      <c r="N20" s="90" t="str">
        <f>[14]Outubro!$I$17</f>
        <v>*</v>
      </c>
      <c r="O20" s="90" t="str">
        <f>[14]Outubro!$I$18</f>
        <v>*</v>
      </c>
      <c r="P20" s="90" t="str">
        <f>[14]Outubro!$I$19</f>
        <v>*</v>
      </c>
      <c r="Q20" s="90" t="str">
        <f>[14]Outubro!$I$20</f>
        <v>*</v>
      </c>
      <c r="R20" s="90" t="str">
        <f>[14]Outubro!$I$21</f>
        <v>*</v>
      </c>
      <c r="S20" s="90" t="str">
        <f>[14]Outubro!$I$22</f>
        <v>*</v>
      </c>
      <c r="T20" s="90" t="str">
        <f>[14]Outubro!$I$23</f>
        <v>*</v>
      </c>
      <c r="U20" s="90" t="str">
        <f>[14]Outubro!$I$24</f>
        <v>*</v>
      </c>
      <c r="V20" s="90" t="str">
        <f>[14]Outubro!$I$25</f>
        <v>*</v>
      </c>
      <c r="W20" s="90" t="str">
        <f>[14]Outubro!$I$26</f>
        <v>*</v>
      </c>
      <c r="X20" s="90" t="str">
        <f>[14]Outubro!$I$27</f>
        <v>*</v>
      </c>
      <c r="Y20" s="90" t="str">
        <f>[14]Outubro!$I$28</f>
        <v>*</v>
      </c>
      <c r="Z20" s="90" t="str">
        <f>[14]Outubro!$I$29</f>
        <v>*</v>
      </c>
      <c r="AA20" s="90" t="str">
        <f>[14]Outubro!$I$30</f>
        <v>*</v>
      </c>
      <c r="AB20" s="90" t="str">
        <f>[14]Outubro!$I$31</f>
        <v>*</v>
      </c>
      <c r="AC20" s="90" t="str">
        <f>[14]Outubro!$I$32</f>
        <v>*</v>
      </c>
      <c r="AD20" s="90" t="str">
        <f>[14]Outubro!$I$33</f>
        <v>*</v>
      </c>
      <c r="AE20" s="90" t="str">
        <f>[14]Outubro!$I$34</f>
        <v>*</v>
      </c>
      <c r="AF20" s="90" t="str">
        <f>[14]Outubro!$I$35</f>
        <v>*</v>
      </c>
      <c r="AG20" s="87" t="str">
        <f>[14]Outubro!$I$36</f>
        <v>*</v>
      </c>
      <c r="AH20" s="12" t="s">
        <v>35</v>
      </c>
      <c r="AJ20" t="s">
        <v>35</v>
      </c>
      <c r="AK20" t="s">
        <v>35</v>
      </c>
      <c r="AL20" t="s">
        <v>35</v>
      </c>
    </row>
    <row r="21" spans="1:40" x14ac:dyDescent="0.2">
      <c r="A21" s="77" t="s">
        <v>33</v>
      </c>
      <c r="B21" s="90" t="str">
        <f>[15]Outubro!$I$5</f>
        <v>*</v>
      </c>
      <c r="C21" s="90" t="str">
        <f>[15]Outubro!$I$6</f>
        <v>*</v>
      </c>
      <c r="D21" s="90" t="str">
        <f>[15]Outubro!$I$7</f>
        <v>*</v>
      </c>
      <c r="E21" s="90" t="str">
        <f>[15]Outubro!$I$8</f>
        <v>*</v>
      </c>
      <c r="F21" s="90" t="str">
        <f>[15]Outubro!$I$9</f>
        <v>*</v>
      </c>
      <c r="G21" s="90" t="str">
        <f>[15]Outubro!$I$10</f>
        <v>*</v>
      </c>
      <c r="H21" s="90" t="str">
        <f>[15]Outubro!$I$11</f>
        <v>*</v>
      </c>
      <c r="I21" s="90" t="str">
        <f>[15]Outubro!$I$12</f>
        <v>*</v>
      </c>
      <c r="J21" s="90" t="str">
        <f>[15]Outubro!$I$13</f>
        <v>*</v>
      </c>
      <c r="K21" s="90" t="str">
        <f>[15]Outubro!$I$14</f>
        <v>*</v>
      </c>
      <c r="L21" s="90" t="str">
        <f>[15]Outubro!$I$15</f>
        <v>*</v>
      </c>
      <c r="M21" s="90" t="str">
        <f>[15]Outubro!$I$16</f>
        <v>*</v>
      </c>
      <c r="N21" s="90" t="str">
        <f>[15]Outubro!$I$17</f>
        <v>*</v>
      </c>
      <c r="O21" s="90" t="str">
        <f>[15]Outubro!$I$18</f>
        <v>*</v>
      </c>
      <c r="P21" s="90" t="str">
        <f>[15]Outubro!$I$19</f>
        <v>*</v>
      </c>
      <c r="Q21" s="90" t="str">
        <f>[15]Outubro!$I$20</f>
        <v>*</v>
      </c>
      <c r="R21" s="90" t="str">
        <f>[15]Outubro!$I$21</f>
        <v>*</v>
      </c>
      <c r="S21" s="90" t="str">
        <f>[15]Outubro!$I$22</f>
        <v>*</v>
      </c>
      <c r="T21" s="90" t="str">
        <f>[15]Outubro!$I$23</f>
        <v>*</v>
      </c>
      <c r="U21" s="90" t="str">
        <f>[15]Outubro!$I$24</f>
        <v>*</v>
      </c>
      <c r="V21" s="90" t="str">
        <f>[15]Outubro!$I$25</f>
        <v>*</v>
      </c>
      <c r="W21" s="90" t="str">
        <f>[15]Outubro!$I$26</f>
        <v>*</v>
      </c>
      <c r="X21" s="90" t="str">
        <f>[15]Outubro!$I$27</f>
        <v>*</v>
      </c>
      <c r="Y21" s="90" t="str">
        <f>[15]Outubro!$I$28</f>
        <v>*</v>
      </c>
      <c r="Z21" s="90" t="str">
        <f>[15]Outubro!$I$29</f>
        <v>*</v>
      </c>
      <c r="AA21" s="90" t="str">
        <f>[15]Outubro!$I$30</f>
        <v>*</v>
      </c>
      <c r="AB21" s="90" t="str">
        <f>[15]Outubro!$I$31</f>
        <v>*</v>
      </c>
      <c r="AC21" s="90" t="str">
        <f>[15]Outubro!$I$32</f>
        <v>*</v>
      </c>
      <c r="AD21" s="90" t="str">
        <f>[15]Outubro!$I$33</f>
        <v>*</v>
      </c>
      <c r="AE21" s="90" t="str">
        <f>[15]Outubro!$I$34</f>
        <v>*</v>
      </c>
      <c r="AF21" s="90" t="str">
        <f>[15]Outubro!$I$35</f>
        <v>*</v>
      </c>
      <c r="AG21" s="87" t="str">
        <f>[15]Outubro!$I$36</f>
        <v>*</v>
      </c>
      <c r="AK21" t="s">
        <v>35</v>
      </c>
    </row>
    <row r="22" spans="1:40" x14ac:dyDescent="0.2">
      <c r="A22" s="77" t="s">
        <v>6</v>
      </c>
      <c r="B22" s="90" t="str">
        <f>[16]Outubro!$I$5</f>
        <v>*</v>
      </c>
      <c r="C22" s="90" t="str">
        <f>[16]Outubro!$I$6</f>
        <v>*</v>
      </c>
      <c r="D22" s="90" t="str">
        <f>[16]Outubro!$I$7</f>
        <v>*</v>
      </c>
      <c r="E22" s="90" t="str">
        <f>[16]Outubro!$I$8</f>
        <v>*</v>
      </c>
      <c r="F22" s="90" t="str">
        <f>[16]Outubro!$I$9</f>
        <v>*</v>
      </c>
      <c r="G22" s="90" t="str">
        <f>[16]Outubro!$I$10</f>
        <v>*</v>
      </c>
      <c r="H22" s="90" t="str">
        <f>[16]Outubro!$I$11</f>
        <v>*</v>
      </c>
      <c r="I22" s="90" t="str">
        <f>[16]Outubro!$I$12</f>
        <v>*</v>
      </c>
      <c r="J22" s="90" t="str">
        <f>[16]Outubro!$I$13</f>
        <v>*</v>
      </c>
      <c r="K22" s="90" t="str">
        <f>[16]Outubro!$I$14</f>
        <v>*</v>
      </c>
      <c r="L22" s="90" t="str">
        <f>[16]Outubro!$I$15</f>
        <v>*</v>
      </c>
      <c r="M22" s="90" t="str">
        <f>[16]Outubro!$I$16</f>
        <v>*</v>
      </c>
      <c r="N22" s="90" t="str">
        <f>[16]Outubro!$I$17</f>
        <v>*</v>
      </c>
      <c r="O22" s="90" t="str">
        <f>[16]Outubro!$I$18</f>
        <v>*</v>
      </c>
      <c r="P22" s="90" t="str">
        <f>[16]Outubro!$I$19</f>
        <v>*</v>
      </c>
      <c r="Q22" s="90" t="str">
        <f>[16]Outubro!$I$20</f>
        <v>*</v>
      </c>
      <c r="R22" s="90" t="str">
        <f>[16]Outubro!$I$21</f>
        <v>*</v>
      </c>
      <c r="S22" s="90" t="str">
        <f>[16]Outubro!$I$22</f>
        <v>*</v>
      </c>
      <c r="T22" s="90" t="str">
        <f>[16]Outubro!$I$23</f>
        <v>*</v>
      </c>
      <c r="U22" s="90" t="str">
        <f>[16]Outubro!$I$24</f>
        <v>*</v>
      </c>
      <c r="V22" s="90" t="str">
        <f>[16]Outubro!$I$25</f>
        <v>*</v>
      </c>
      <c r="W22" s="90" t="str">
        <f>[16]Outubro!$I$26</f>
        <v>*</v>
      </c>
      <c r="X22" s="90" t="str">
        <f>[16]Outubro!$I$27</f>
        <v>*</v>
      </c>
      <c r="Y22" s="90" t="str">
        <f>[16]Outubro!$I$28</f>
        <v>*</v>
      </c>
      <c r="Z22" s="90" t="str">
        <f>[16]Outubro!$I$29</f>
        <v>*</v>
      </c>
      <c r="AA22" s="90" t="str">
        <f>[16]Outubro!$I$30</f>
        <v>*</v>
      </c>
      <c r="AB22" s="90" t="str">
        <f>[16]Outubro!$I$31</f>
        <v>*</v>
      </c>
      <c r="AC22" s="90" t="str">
        <f>[16]Outubro!$I$32</f>
        <v>*</v>
      </c>
      <c r="AD22" s="90" t="str">
        <f>[16]Outubro!$I$33</f>
        <v>*</v>
      </c>
      <c r="AE22" s="90" t="str">
        <f>[16]Outubro!$I$34</f>
        <v>*</v>
      </c>
      <c r="AF22" s="90" t="str">
        <f>[16]Outubro!$I$35</f>
        <v>*</v>
      </c>
      <c r="AG22" s="87" t="str">
        <f>[16]Outubro!$I$36</f>
        <v>*</v>
      </c>
      <c r="AK22" t="s">
        <v>35</v>
      </c>
    </row>
    <row r="23" spans="1:40" x14ac:dyDescent="0.2">
      <c r="A23" s="77" t="s">
        <v>7</v>
      </c>
      <c r="B23" s="93" t="str">
        <f>[17]Outubro!$I$5</f>
        <v>*</v>
      </c>
      <c r="C23" s="93" t="str">
        <f>[17]Outubro!$I$6</f>
        <v>*</v>
      </c>
      <c r="D23" s="93" t="str">
        <f>[17]Outubro!$I$7</f>
        <v>*</v>
      </c>
      <c r="E23" s="93" t="str">
        <f>[17]Outubro!$I$8</f>
        <v>*</v>
      </c>
      <c r="F23" s="93" t="str">
        <f>[17]Outubro!$I$9</f>
        <v>*</v>
      </c>
      <c r="G23" s="93" t="str">
        <f>[17]Outubro!$I$10</f>
        <v>*</v>
      </c>
      <c r="H23" s="93" t="str">
        <f>[17]Outubro!$I$11</f>
        <v>*</v>
      </c>
      <c r="I23" s="93" t="str">
        <f>[17]Outubro!$I$12</f>
        <v>*</v>
      </c>
      <c r="J23" s="93" t="str">
        <f>[17]Outubro!$I$13</f>
        <v>*</v>
      </c>
      <c r="K23" s="93" t="str">
        <f>[17]Outubro!$I$14</f>
        <v>*</v>
      </c>
      <c r="L23" s="93" t="str">
        <f>[17]Outubro!$I$15</f>
        <v>*</v>
      </c>
      <c r="M23" s="93" t="str">
        <f>[17]Outubro!$I$16</f>
        <v>*</v>
      </c>
      <c r="N23" s="93" t="str">
        <f>[17]Outubro!$I$17</f>
        <v>*</v>
      </c>
      <c r="O23" s="93" t="str">
        <f>[17]Outubro!$I$18</f>
        <v>*</v>
      </c>
      <c r="P23" s="93" t="str">
        <f>[17]Outubro!$I$19</f>
        <v>*</v>
      </c>
      <c r="Q23" s="93" t="str">
        <f>[17]Outubro!$I$20</f>
        <v>*</v>
      </c>
      <c r="R23" s="93" t="str">
        <f>[17]Outubro!$I$21</f>
        <v>*</v>
      </c>
      <c r="S23" s="93" t="str">
        <f>[17]Outubro!$I$22</f>
        <v>*</v>
      </c>
      <c r="T23" s="90" t="str">
        <f>[17]Outubro!$I$23</f>
        <v>*</v>
      </c>
      <c r="U23" s="90" t="str">
        <f>[17]Outubro!$I$24</f>
        <v>*</v>
      </c>
      <c r="V23" s="90" t="str">
        <f>[17]Outubro!$I$25</f>
        <v>*</v>
      </c>
      <c r="W23" s="90" t="str">
        <f>[17]Outubro!$I$26</f>
        <v>*</v>
      </c>
      <c r="X23" s="90" t="str">
        <f>[17]Outubro!$I$27</f>
        <v>*</v>
      </c>
      <c r="Y23" s="90" t="str">
        <f>[17]Outubro!$I$28</f>
        <v>*</v>
      </c>
      <c r="Z23" s="90" t="str">
        <f>[17]Outubro!$I$29</f>
        <v>*</v>
      </c>
      <c r="AA23" s="90" t="str">
        <f>[17]Outubro!$I$30</f>
        <v>*</v>
      </c>
      <c r="AB23" s="90" t="str">
        <f>[17]Outubro!$I$31</f>
        <v>*</v>
      </c>
      <c r="AC23" s="90" t="str">
        <f>[17]Outubro!$I$32</f>
        <v>*</v>
      </c>
      <c r="AD23" s="90" t="str">
        <f>[17]Outubro!$I$33</f>
        <v>*</v>
      </c>
      <c r="AE23" s="90" t="str">
        <f>[17]Outubro!$I$34</f>
        <v>*</v>
      </c>
      <c r="AF23" s="90" t="str">
        <f>[17]Outubro!$I$35</f>
        <v>*</v>
      </c>
      <c r="AG23" s="87" t="str">
        <f>[17]Outubro!$I$36</f>
        <v>*</v>
      </c>
      <c r="AJ23" t="s">
        <v>35</v>
      </c>
      <c r="AK23" t="s">
        <v>35</v>
      </c>
      <c r="AL23" t="s">
        <v>35</v>
      </c>
    </row>
    <row r="24" spans="1:40" x14ac:dyDescent="0.2">
      <c r="A24" s="77" t="s">
        <v>148</v>
      </c>
      <c r="B24" s="93" t="str">
        <f>[18]Outubro!$I$5</f>
        <v>*</v>
      </c>
      <c r="C24" s="93" t="str">
        <f>[18]Outubro!$I$6</f>
        <v>*</v>
      </c>
      <c r="D24" s="93" t="str">
        <f>[18]Outubro!$I$7</f>
        <v>*</v>
      </c>
      <c r="E24" s="93" t="str">
        <f>[18]Outubro!$I$8</f>
        <v>*</v>
      </c>
      <c r="F24" s="93" t="str">
        <f>[18]Outubro!$I$9</f>
        <v>*</v>
      </c>
      <c r="G24" s="93" t="str">
        <f>[18]Outubro!$I$10</f>
        <v>*</v>
      </c>
      <c r="H24" s="93" t="str">
        <f>[18]Outubro!$I$11</f>
        <v>*</v>
      </c>
      <c r="I24" s="93" t="str">
        <f>[18]Outubro!$I$12</f>
        <v>*</v>
      </c>
      <c r="J24" s="93" t="str">
        <f>[18]Outubro!$I$13</f>
        <v>*</v>
      </c>
      <c r="K24" s="93" t="str">
        <f>[18]Outubro!$I$14</f>
        <v>*</v>
      </c>
      <c r="L24" s="93" t="str">
        <f>[18]Outubro!$I$15</f>
        <v>*</v>
      </c>
      <c r="M24" s="93" t="str">
        <f>[18]Outubro!$I$16</f>
        <v>*</v>
      </c>
      <c r="N24" s="93" t="str">
        <f>[18]Outubro!$I$17</f>
        <v>*</v>
      </c>
      <c r="O24" s="93" t="str">
        <f>[18]Outubro!$I$18</f>
        <v>*</v>
      </c>
      <c r="P24" s="93" t="str">
        <f>[18]Outubro!$I$19</f>
        <v>*</v>
      </c>
      <c r="Q24" s="93" t="str">
        <f>[18]Outubro!$I$20</f>
        <v>*</v>
      </c>
      <c r="R24" s="93" t="str">
        <f>[18]Outubro!$I$21</f>
        <v>*</v>
      </c>
      <c r="S24" s="93" t="str">
        <f>[18]Outubro!$I$22</f>
        <v>*</v>
      </c>
      <c r="T24" s="93" t="str">
        <f>[18]Outubro!$I$23</f>
        <v>*</v>
      </c>
      <c r="U24" s="93" t="str">
        <f>[18]Outubro!$I$24</f>
        <v>*</v>
      </c>
      <c r="V24" s="93" t="str">
        <f>[18]Outubro!$I$25</f>
        <v>*</v>
      </c>
      <c r="W24" s="93" t="str">
        <f>[18]Outubro!$I$26</f>
        <v>*</v>
      </c>
      <c r="X24" s="93" t="str">
        <f>[18]Outubro!$I$27</f>
        <v>*</v>
      </c>
      <c r="Y24" s="93" t="str">
        <f>[18]Outubro!$I$28</f>
        <v>*</v>
      </c>
      <c r="Z24" s="93" t="str">
        <f>[18]Outubro!$I$29</f>
        <v>*</v>
      </c>
      <c r="AA24" s="93" t="str">
        <f>[18]Outubro!$I$30</f>
        <v>*</v>
      </c>
      <c r="AB24" s="93" t="str">
        <f>[18]Outubro!$I$31</f>
        <v>*</v>
      </c>
      <c r="AC24" s="93" t="str">
        <f>[18]Outubro!$I$32</f>
        <v>*</v>
      </c>
      <c r="AD24" s="93" t="str">
        <f>[18]Outubro!$I$33</f>
        <v>*</v>
      </c>
      <c r="AE24" s="93" t="str">
        <f>[18]Outubro!$I$34</f>
        <v>*</v>
      </c>
      <c r="AF24" s="93" t="str">
        <f>[18]Outubro!$I$35</f>
        <v>*</v>
      </c>
      <c r="AG24" s="95" t="str">
        <f>[18]Outubro!$I$36</f>
        <v>*</v>
      </c>
      <c r="AK24" t="s">
        <v>35</v>
      </c>
      <c r="AL24" t="s">
        <v>35</v>
      </c>
    </row>
    <row r="25" spans="1:40" x14ac:dyDescent="0.2">
      <c r="A25" s="77" t="s">
        <v>149</v>
      </c>
      <c r="B25" s="90">
        <f>[19]Outubro!$I$5</f>
        <v>0</v>
      </c>
      <c r="C25" s="90">
        <f>[19]Outubro!$I$6</f>
        <v>0</v>
      </c>
      <c r="D25" s="90">
        <f>[19]Outubro!$I$7</f>
        <v>0</v>
      </c>
      <c r="E25" s="90">
        <f>[19]Outubro!$I$8</f>
        <v>0</v>
      </c>
      <c r="F25" s="90">
        <f>[19]Outubro!$I$9</f>
        <v>0</v>
      </c>
      <c r="G25" s="90">
        <f>[19]Outubro!$I$10</f>
        <v>0</v>
      </c>
      <c r="H25" s="90">
        <f>[19]Outubro!$I$11</f>
        <v>0</v>
      </c>
      <c r="I25" s="90">
        <f>[19]Outubro!$I$12</f>
        <v>0</v>
      </c>
      <c r="J25" s="90">
        <f>[19]Outubro!$I$13</f>
        <v>0</v>
      </c>
      <c r="K25" s="90">
        <f>[19]Outubro!$I$14</f>
        <v>0</v>
      </c>
      <c r="L25" s="90">
        <f>[19]Outubro!$I$15</f>
        <v>0</v>
      </c>
      <c r="M25" s="90">
        <f>[19]Outubro!$I$16</f>
        <v>0</v>
      </c>
      <c r="N25" s="90">
        <f>[19]Outubro!$I$17</f>
        <v>0</v>
      </c>
      <c r="O25" s="90">
        <f>[19]Outubro!$I$18</f>
        <v>0</v>
      </c>
      <c r="P25" s="90">
        <f>[19]Outubro!$I$19</f>
        <v>0</v>
      </c>
      <c r="Q25" s="90">
        <f>[19]Outubro!$I$20</f>
        <v>0</v>
      </c>
      <c r="R25" s="90">
        <f>[19]Outubro!$I$21</f>
        <v>0</v>
      </c>
      <c r="S25" s="90">
        <f>[19]Outubro!$I$22</f>
        <v>0</v>
      </c>
      <c r="T25" s="11" t="s">
        <v>197</v>
      </c>
      <c r="U25" s="90">
        <f>[19]Outubro!$I$24</f>
        <v>0</v>
      </c>
      <c r="V25" s="90">
        <f>[19]Outubro!$I$25</f>
        <v>0</v>
      </c>
      <c r="W25" s="90">
        <f>[19]Outubro!$I$26</f>
        <v>0</v>
      </c>
      <c r="X25" s="90">
        <f>[19]Outubro!$I$27</f>
        <v>0</v>
      </c>
      <c r="Y25" s="90">
        <f>[19]Outubro!$I$28</f>
        <v>0</v>
      </c>
      <c r="Z25" s="90">
        <f>[19]Outubro!$I$29</f>
        <v>0</v>
      </c>
      <c r="AA25" s="90">
        <f>[19]Outubro!$I$30</f>
        <v>0</v>
      </c>
      <c r="AB25" s="90">
        <f>[19]Outubro!$I$31</f>
        <v>0</v>
      </c>
      <c r="AC25" s="90">
        <f>[19]Outubro!$I$32</f>
        <v>0</v>
      </c>
      <c r="AD25" s="90">
        <f>[19]Outubro!$I$33</f>
        <v>0</v>
      </c>
      <c r="AE25" s="90">
        <f>[19]Outubro!$I$34</f>
        <v>0</v>
      </c>
      <c r="AF25" s="90">
        <f>[19]Outubro!$I$35</f>
        <v>0</v>
      </c>
      <c r="AG25" s="95" t="str">
        <f>[19]Outubro!$I$36</f>
        <v>*</v>
      </c>
      <c r="AH25" s="12" t="s">
        <v>35</v>
      </c>
      <c r="AL25" t="s">
        <v>35</v>
      </c>
    </row>
    <row r="26" spans="1:40" x14ac:dyDescent="0.2">
      <c r="A26" s="77" t="s">
        <v>150</v>
      </c>
      <c r="B26" s="90" t="str">
        <f>[20]Outubro!$I$5</f>
        <v>*</v>
      </c>
      <c r="C26" s="90" t="str">
        <f>[20]Outubro!$I$6</f>
        <v>*</v>
      </c>
      <c r="D26" s="90" t="str">
        <f>[20]Outubro!$I$7</f>
        <v>*</v>
      </c>
      <c r="E26" s="90" t="str">
        <f>[20]Outubro!$I$8</f>
        <v>*</v>
      </c>
      <c r="F26" s="90" t="str">
        <f>[20]Outubro!$I$9</f>
        <v>*</v>
      </c>
      <c r="G26" s="90" t="str">
        <f>[20]Outubro!$I$10</f>
        <v>*</v>
      </c>
      <c r="H26" s="90" t="str">
        <f>[20]Outubro!$I$11</f>
        <v>*</v>
      </c>
      <c r="I26" s="90" t="str">
        <f>[20]Outubro!$I$12</f>
        <v>*</v>
      </c>
      <c r="J26" s="90" t="str">
        <f>[20]Outubro!$I$13</f>
        <v>*</v>
      </c>
      <c r="K26" s="90" t="str">
        <f>[20]Outubro!$I$14</f>
        <v>*</v>
      </c>
      <c r="L26" s="90" t="str">
        <f>[20]Outubro!$I$15</f>
        <v>*</v>
      </c>
      <c r="M26" s="90" t="str">
        <f>[20]Outubro!$I$16</f>
        <v>*</v>
      </c>
      <c r="N26" s="90" t="str">
        <f>[20]Outubro!$I$17</f>
        <v>*</v>
      </c>
      <c r="O26" s="90" t="str">
        <f>[20]Outubro!$I$18</f>
        <v>*</v>
      </c>
      <c r="P26" s="90" t="str">
        <f>[20]Outubro!$I$19</f>
        <v>*</v>
      </c>
      <c r="Q26" s="90" t="str">
        <f>[20]Outubro!$I$20</f>
        <v>*</v>
      </c>
      <c r="R26" s="90" t="str">
        <f>[20]Outubro!$I$21</f>
        <v>*</v>
      </c>
      <c r="S26" s="90" t="str">
        <f>[20]Outubro!$I$22</f>
        <v>*</v>
      </c>
      <c r="T26" s="90" t="str">
        <f>[20]Outubro!$I$23</f>
        <v>*</v>
      </c>
      <c r="U26" s="90" t="str">
        <f>[20]Outubro!$I$24</f>
        <v>*</v>
      </c>
      <c r="V26" s="90" t="str">
        <f>[20]Outubro!$I$25</f>
        <v>*</v>
      </c>
      <c r="W26" s="90" t="str">
        <f>[20]Outubro!$I$26</f>
        <v>*</v>
      </c>
      <c r="X26" s="90" t="str">
        <f>[20]Outubro!$I$27</f>
        <v>*</v>
      </c>
      <c r="Y26" s="90" t="str">
        <f>[20]Outubro!$I$28</f>
        <v>*</v>
      </c>
      <c r="Z26" s="90" t="str">
        <f>[20]Outubro!$I$29</f>
        <v>*</v>
      </c>
      <c r="AA26" s="90" t="str">
        <f>[20]Outubro!$I$30</f>
        <v>*</v>
      </c>
      <c r="AB26" s="90" t="str">
        <f>[20]Outubro!$I$31</f>
        <v>*</v>
      </c>
      <c r="AC26" s="90" t="str">
        <f>[20]Outubro!$I$32</f>
        <v>*</v>
      </c>
      <c r="AD26" s="90" t="str">
        <f>[20]Outubro!$I$33</f>
        <v>*</v>
      </c>
      <c r="AE26" s="90" t="str">
        <f>[20]Outubro!$I$34</f>
        <v>*</v>
      </c>
      <c r="AF26" s="90" t="str">
        <f>[20]Outubro!$I$35</f>
        <v>*</v>
      </c>
      <c r="AG26" s="95" t="str">
        <f>[20]Outubro!$I$36</f>
        <v>*</v>
      </c>
    </row>
    <row r="27" spans="1:40" x14ac:dyDescent="0.2">
      <c r="A27" s="77" t="s">
        <v>8</v>
      </c>
      <c r="B27" s="93" t="str">
        <f>[21]Outubro!$I$5</f>
        <v>*</v>
      </c>
      <c r="C27" s="93" t="str">
        <f>[21]Outubro!$I$6</f>
        <v>*</v>
      </c>
      <c r="D27" s="93" t="str">
        <f>[21]Outubro!$I$7</f>
        <v>*</v>
      </c>
      <c r="E27" s="93" t="str">
        <f>[21]Outubro!$I$8</f>
        <v>*</v>
      </c>
      <c r="F27" s="93" t="str">
        <f>[21]Outubro!$I$9</f>
        <v>*</v>
      </c>
      <c r="G27" s="93" t="str">
        <f>[21]Outubro!$I$10</f>
        <v>*</v>
      </c>
      <c r="H27" s="93" t="str">
        <f>[21]Outubro!$I$11</f>
        <v>*</v>
      </c>
      <c r="I27" s="93" t="str">
        <f>[21]Outubro!$I$12</f>
        <v>*</v>
      </c>
      <c r="J27" s="93" t="str">
        <f>[21]Outubro!$I$13</f>
        <v>*</v>
      </c>
      <c r="K27" s="93" t="str">
        <f>[21]Outubro!$I$14</f>
        <v>*</v>
      </c>
      <c r="L27" s="93" t="str">
        <f>[21]Outubro!$I$15</f>
        <v>*</v>
      </c>
      <c r="M27" s="93" t="str">
        <f>[21]Outubro!$I$16</f>
        <v>*</v>
      </c>
      <c r="N27" s="93" t="str">
        <f>[21]Outubro!$I$17</f>
        <v>*</v>
      </c>
      <c r="O27" s="93" t="str">
        <f>[21]Outubro!$I$18</f>
        <v>*</v>
      </c>
      <c r="P27" s="93" t="str">
        <f>[21]Outubro!$I$19</f>
        <v>*</v>
      </c>
      <c r="Q27" s="90" t="str">
        <f>[21]Outubro!$I$20</f>
        <v>*</v>
      </c>
      <c r="R27" s="90" t="str">
        <f>[21]Outubro!$I$21</f>
        <v>*</v>
      </c>
      <c r="S27" s="90" t="str">
        <f>[21]Outubro!$I$22</f>
        <v>*</v>
      </c>
      <c r="T27" s="90" t="str">
        <f>[21]Outubro!$I$23</f>
        <v>*</v>
      </c>
      <c r="U27" s="90" t="str">
        <f>[21]Outubro!$I$24</f>
        <v>*</v>
      </c>
      <c r="V27" s="90" t="str">
        <f>[21]Outubro!$I$25</f>
        <v>*</v>
      </c>
      <c r="W27" s="90" t="str">
        <f>[21]Outubro!$I$26</f>
        <v>*</v>
      </c>
      <c r="X27" s="90" t="str">
        <f>[21]Outubro!$I$27</f>
        <v>*</v>
      </c>
      <c r="Y27" s="90" t="str">
        <f>[21]Outubro!$I$28</f>
        <v>*</v>
      </c>
      <c r="Z27" s="90" t="str">
        <f>[21]Outubro!$I$29</f>
        <v>*</v>
      </c>
      <c r="AA27" s="90" t="str">
        <f>[21]Outubro!$I$30</f>
        <v>*</v>
      </c>
      <c r="AB27" s="90" t="str">
        <f>[21]Outubro!$I$31</f>
        <v>*</v>
      </c>
      <c r="AC27" s="90" t="str">
        <f>[21]Outubro!$I$32</f>
        <v>*</v>
      </c>
      <c r="AD27" s="90" t="str">
        <f>[21]Outubro!$I$33</f>
        <v>*</v>
      </c>
      <c r="AE27" s="90" t="str">
        <f>[21]Outubro!$I$34</f>
        <v>*</v>
      </c>
      <c r="AF27" s="90" t="str">
        <f>[21]Outubro!$I$35</f>
        <v>*</v>
      </c>
      <c r="AG27" s="87" t="str">
        <f>[21]Outubro!$I$36</f>
        <v>*</v>
      </c>
      <c r="AL27" t="s">
        <v>35</v>
      </c>
      <c r="AN27" t="s">
        <v>35</v>
      </c>
    </row>
    <row r="28" spans="1:40" x14ac:dyDescent="0.2">
      <c r="A28" s="77" t="s">
        <v>9</v>
      </c>
      <c r="B28" s="93" t="str">
        <f>[22]Outubro!$I$5</f>
        <v>*</v>
      </c>
      <c r="C28" s="93" t="str">
        <f>[22]Outubro!$I$6</f>
        <v>*</v>
      </c>
      <c r="D28" s="93" t="str">
        <f>[22]Outubro!$I$7</f>
        <v>*</v>
      </c>
      <c r="E28" s="93" t="str">
        <f>[22]Outubro!$I$8</f>
        <v>*</v>
      </c>
      <c r="F28" s="93" t="str">
        <f>[22]Outubro!$I$9</f>
        <v>*</v>
      </c>
      <c r="G28" s="93" t="str">
        <f>[22]Outubro!$I$10</f>
        <v>*</v>
      </c>
      <c r="H28" s="93" t="str">
        <f>[22]Outubro!$I$11</f>
        <v>*</v>
      </c>
      <c r="I28" s="93" t="str">
        <f>[22]Outubro!$I$12</f>
        <v>*</v>
      </c>
      <c r="J28" s="93" t="str">
        <f>[22]Outubro!$I$13</f>
        <v>*</v>
      </c>
      <c r="K28" s="93" t="str">
        <f>[22]Outubro!$I$14</f>
        <v>*</v>
      </c>
      <c r="L28" s="93" t="str">
        <f>[22]Outubro!$I$15</f>
        <v>*</v>
      </c>
      <c r="M28" s="93" t="str">
        <f>[22]Outubro!$I$16</f>
        <v>*</v>
      </c>
      <c r="N28" s="93" t="str">
        <f>[22]Outubro!$I$17</f>
        <v>*</v>
      </c>
      <c r="O28" s="93" t="str">
        <f>[22]Outubro!$I$18</f>
        <v>*</v>
      </c>
      <c r="P28" s="93" t="str">
        <f>[22]Outubro!$I$19</f>
        <v>*</v>
      </c>
      <c r="Q28" s="93" t="str">
        <f>[22]Outubro!$I$20</f>
        <v>*</v>
      </c>
      <c r="R28" s="93" t="str">
        <f>[22]Outubro!$I$21</f>
        <v>*</v>
      </c>
      <c r="S28" s="93" t="str">
        <f>[22]Outubro!$I$22</f>
        <v>*</v>
      </c>
      <c r="T28" s="90" t="str">
        <f>[22]Outubro!$I$23</f>
        <v>*</v>
      </c>
      <c r="U28" s="90" t="str">
        <f>[22]Outubro!$I$24</f>
        <v>*</v>
      </c>
      <c r="V28" s="90" t="str">
        <f>[22]Outubro!$I$25</f>
        <v>*</v>
      </c>
      <c r="W28" s="90" t="str">
        <f>[22]Outubro!$I$26</f>
        <v>*</v>
      </c>
      <c r="X28" s="90" t="str">
        <f>[22]Outubro!$I$27</f>
        <v>*</v>
      </c>
      <c r="Y28" s="90" t="str">
        <f>[22]Outubro!$I$28</f>
        <v>*</v>
      </c>
      <c r="Z28" s="90" t="str">
        <f>[22]Outubro!$I$29</f>
        <v>*</v>
      </c>
      <c r="AA28" s="90" t="str">
        <f>[22]Outubro!$I$30</f>
        <v>*</v>
      </c>
      <c r="AB28" s="90" t="str">
        <f>[22]Outubro!$I$31</f>
        <v>*</v>
      </c>
      <c r="AC28" s="90" t="str">
        <f>[22]Outubro!$I$32</f>
        <v>*</v>
      </c>
      <c r="AD28" s="90" t="str">
        <f>[22]Outubro!$I$33</f>
        <v>*</v>
      </c>
      <c r="AE28" s="90" t="str">
        <f>[22]Outubro!$I$34</f>
        <v>*</v>
      </c>
      <c r="AF28" s="90" t="str">
        <f>[22]Outubro!$I$35</f>
        <v>*</v>
      </c>
      <c r="AG28" s="87" t="str">
        <f>[22]Outubro!$I$36</f>
        <v>*</v>
      </c>
      <c r="AM28" t="s">
        <v>35</v>
      </c>
    </row>
    <row r="29" spans="1:40" x14ac:dyDescent="0.2">
      <c r="A29" s="77" t="s">
        <v>32</v>
      </c>
      <c r="B29" s="93" t="str">
        <f>[23]Outubro!$I$5</f>
        <v>*</v>
      </c>
      <c r="C29" s="93" t="str">
        <f>[23]Outubro!$I$6</f>
        <v>*</v>
      </c>
      <c r="D29" s="93" t="str">
        <f>[23]Outubro!$I$7</f>
        <v>*</v>
      </c>
      <c r="E29" s="93" t="str">
        <f>[23]Outubro!$I$8</f>
        <v>*</v>
      </c>
      <c r="F29" s="93" t="str">
        <f>[23]Outubro!$I$9</f>
        <v>*</v>
      </c>
      <c r="G29" s="93" t="str">
        <f>[23]Outubro!$I$10</f>
        <v>*</v>
      </c>
      <c r="H29" s="93" t="str">
        <f>[23]Outubro!$I$11</f>
        <v>*</v>
      </c>
      <c r="I29" s="93" t="str">
        <f>[23]Outubro!$I$12</f>
        <v>*</v>
      </c>
      <c r="J29" s="93" t="str">
        <f>[23]Outubro!$I$13</f>
        <v>*</v>
      </c>
      <c r="K29" s="93" t="str">
        <f>[23]Outubro!$I$14</f>
        <v>*</v>
      </c>
      <c r="L29" s="93" t="str">
        <f>[23]Outubro!$I$15</f>
        <v>*</v>
      </c>
      <c r="M29" s="93" t="str">
        <f>[23]Outubro!$I$16</f>
        <v>*</v>
      </c>
      <c r="N29" s="93" t="str">
        <f>[23]Outubro!$I$17</f>
        <v>*</v>
      </c>
      <c r="O29" s="93" t="str">
        <f>[23]Outubro!$I$18</f>
        <v>*</v>
      </c>
      <c r="P29" s="93" t="str">
        <f>[23]Outubro!$I$19</f>
        <v>*</v>
      </c>
      <c r="Q29" s="93" t="str">
        <f>[23]Outubro!$I$20</f>
        <v>*</v>
      </c>
      <c r="R29" s="93" t="str">
        <f>[23]Outubro!$I$21</f>
        <v>*</v>
      </c>
      <c r="S29" s="93" t="str">
        <f>[23]Outubro!$I$22</f>
        <v>*</v>
      </c>
      <c r="T29" s="90" t="str">
        <f>[23]Outubro!$I$23</f>
        <v>*</v>
      </c>
      <c r="U29" s="90" t="str">
        <f>[23]Outubro!$I$24</f>
        <v>*</v>
      </c>
      <c r="V29" s="90" t="str">
        <f>[23]Outubro!$I$25</f>
        <v>*</v>
      </c>
      <c r="W29" s="90" t="str">
        <f>[23]Outubro!$I$26</f>
        <v>*</v>
      </c>
      <c r="X29" s="90" t="str">
        <f>[23]Outubro!$I$27</f>
        <v>*</v>
      </c>
      <c r="Y29" s="90" t="str">
        <f>[23]Outubro!$I$28</f>
        <v>*</v>
      </c>
      <c r="Z29" s="90" t="str">
        <f>[23]Outubro!$I$29</f>
        <v>*</v>
      </c>
      <c r="AA29" s="90" t="str">
        <f>[23]Outubro!$I$30</f>
        <v>*</v>
      </c>
      <c r="AB29" s="90" t="str">
        <f>[23]Outubro!$I$31</f>
        <v>*</v>
      </c>
      <c r="AC29" s="90" t="str">
        <f>[23]Outubro!$I$32</f>
        <v>*</v>
      </c>
      <c r="AD29" s="90" t="str">
        <f>[23]Outubro!$I$33</f>
        <v>*</v>
      </c>
      <c r="AE29" s="90" t="str">
        <f>[23]Outubro!$I$34</f>
        <v>*</v>
      </c>
      <c r="AF29" s="90" t="str">
        <f>[23]Outubro!$I$35</f>
        <v>*</v>
      </c>
      <c r="AG29" s="87" t="str">
        <f>[23]Outubro!$I$36</f>
        <v>*</v>
      </c>
      <c r="AJ29" t="s">
        <v>35</v>
      </c>
    </row>
    <row r="30" spans="1:40" x14ac:dyDescent="0.2">
      <c r="A30" s="77" t="s">
        <v>10</v>
      </c>
      <c r="B30" s="11" t="str">
        <f>[24]Outubro!$I$5</f>
        <v>*</v>
      </c>
      <c r="C30" s="11" t="str">
        <f>[24]Outubro!$I$6</f>
        <v>*</v>
      </c>
      <c r="D30" s="11" t="str">
        <f>[24]Outubro!$I$7</f>
        <v>*</v>
      </c>
      <c r="E30" s="11" t="str">
        <f>[24]Outubro!$I$8</f>
        <v>*</v>
      </c>
      <c r="F30" s="11" t="str">
        <f>[24]Outubro!$I$9</f>
        <v>*</v>
      </c>
      <c r="G30" s="11" t="str">
        <f>[24]Outubro!$I$10</f>
        <v>*</v>
      </c>
      <c r="H30" s="11" t="str">
        <f>[24]Outubro!$I$11</f>
        <v>*</v>
      </c>
      <c r="I30" s="11" t="str">
        <f>[24]Outubro!$I$12</f>
        <v>*</v>
      </c>
      <c r="J30" s="11" t="str">
        <f>[24]Outubro!$I$13</f>
        <v>*</v>
      </c>
      <c r="K30" s="11" t="str">
        <f>[24]Outubro!$I$14</f>
        <v>*</v>
      </c>
      <c r="L30" s="11" t="str">
        <f>[24]Outubro!$I$15</f>
        <v>*</v>
      </c>
      <c r="M30" s="11" t="str">
        <f>[24]Outubro!$I$16</f>
        <v>*</v>
      </c>
      <c r="N30" s="11" t="str">
        <f>[24]Outubro!$I$17</f>
        <v>*</v>
      </c>
      <c r="O30" s="11" t="str">
        <f>[24]Outubro!$I$18</f>
        <v>*</v>
      </c>
      <c r="P30" s="11" t="str">
        <f>[24]Outubro!$I$19</f>
        <v>*</v>
      </c>
      <c r="Q30" s="11" t="str">
        <f>[24]Outubro!$I$20</f>
        <v>*</v>
      </c>
      <c r="R30" s="11" t="str">
        <f>[24]Outubro!$I$21</f>
        <v>*</v>
      </c>
      <c r="S30" s="11" t="str">
        <f>[24]Outubro!$I$22</f>
        <v>*</v>
      </c>
      <c r="T30" s="90" t="str">
        <f>[24]Outubro!$I$23</f>
        <v>*</v>
      </c>
      <c r="U30" s="90" t="str">
        <f>[24]Outubro!$I$24</f>
        <v>*</v>
      </c>
      <c r="V30" s="90" t="str">
        <f>[24]Outubro!$I$25</f>
        <v>*</v>
      </c>
      <c r="W30" s="90" t="str">
        <f>[24]Outubro!$I$26</f>
        <v>*</v>
      </c>
      <c r="X30" s="90" t="str">
        <f>[24]Outubro!$I$27</f>
        <v>*</v>
      </c>
      <c r="Y30" s="90" t="str">
        <f>[24]Outubro!$I$28</f>
        <v>*</v>
      </c>
      <c r="Z30" s="90" t="str">
        <f>[24]Outubro!$I$29</f>
        <v>*</v>
      </c>
      <c r="AA30" s="90" t="str">
        <f>[24]Outubro!$I$30</f>
        <v>*</v>
      </c>
      <c r="AB30" s="90" t="str">
        <f>[24]Outubro!$I$31</f>
        <v>*</v>
      </c>
      <c r="AC30" s="90" t="str">
        <f>[24]Outubro!$I$32</f>
        <v>*</v>
      </c>
      <c r="AD30" s="90" t="str">
        <f>[24]Outubro!$I$33</f>
        <v>*</v>
      </c>
      <c r="AE30" s="90" t="str">
        <f>[24]Outubro!$I$34</f>
        <v>*</v>
      </c>
      <c r="AF30" s="90" t="str">
        <f>[24]Outubro!$I$35</f>
        <v>*</v>
      </c>
      <c r="AG30" s="87" t="str">
        <f>[24]Outubro!$I$36</f>
        <v>*</v>
      </c>
      <c r="AJ30" t="s">
        <v>35</v>
      </c>
    </row>
    <row r="31" spans="1:40" x14ac:dyDescent="0.2">
      <c r="A31" s="77" t="s">
        <v>151</v>
      </c>
      <c r="B31" s="90" t="str">
        <f>[25]Outubro!$I$5</f>
        <v>*</v>
      </c>
      <c r="C31" s="90" t="str">
        <f>[25]Outubro!$I$6</f>
        <v>*</v>
      </c>
      <c r="D31" s="90" t="str">
        <f>[25]Outubro!$I$7</f>
        <v>*</v>
      </c>
      <c r="E31" s="90" t="str">
        <f>[25]Outubro!$I$8</f>
        <v>*</v>
      </c>
      <c r="F31" s="90" t="str">
        <f>[25]Outubro!$I$9</f>
        <v>*</v>
      </c>
      <c r="G31" s="90" t="str">
        <f>[25]Outubro!$I$10</f>
        <v>*</v>
      </c>
      <c r="H31" s="90" t="str">
        <f>[25]Outubro!$I$11</f>
        <v>*</v>
      </c>
      <c r="I31" s="90" t="str">
        <f>[25]Outubro!$I$12</f>
        <v>*</v>
      </c>
      <c r="J31" s="90" t="str">
        <f>[25]Outubro!$I$13</f>
        <v>*</v>
      </c>
      <c r="K31" s="90" t="str">
        <f>[25]Outubro!$I$14</f>
        <v>*</v>
      </c>
      <c r="L31" s="90" t="str">
        <f>[25]Outubro!$I$15</f>
        <v>*</v>
      </c>
      <c r="M31" s="90" t="str">
        <f>[25]Outubro!$I$16</f>
        <v>*</v>
      </c>
      <c r="N31" s="90" t="str">
        <f>[25]Outubro!$I$17</f>
        <v>*</v>
      </c>
      <c r="O31" s="90" t="str">
        <f>[25]Outubro!$I$18</f>
        <v>*</v>
      </c>
      <c r="P31" s="90" t="str">
        <f>[25]Outubro!$I$19</f>
        <v>*</v>
      </c>
      <c r="Q31" s="90" t="str">
        <f>[25]Outubro!$I$20</f>
        <v>*</v>
      </c>
      <c r="R31" s="90" t="str">
        <f>[25]Outubro!$I$21</f>
        <v>*</v>
      </c>
      <c r="S31" s="90" t="str">
        <f>[25]Outubro!$I$22</f>
        <v>*</v>
      </c>
      <c r="T31" s="90" t="str">
        <f>[25]Outubro!$I$23</f>
        <v>*</v>
      </c>
      <c r="U31" s="90" t="str">
        <f>[25]Outubro!$I$24</f>
        <v>*</v>
      </c>
      <c r="V31" s="90" t="str">
        <f>[25]Outubro!$I$25</f>
        <v>*</v>
      </c>
      <c r="W31" s="90" t="str">
        <f>[25]Outubro!$I$26</f>
        <v>*</v>
      </c>
      <c r="X31" s="90" t="str">
        <f>[25]Outubro!$I$27</f>
        <v>*</v>
      </c>
      <c r="Y31" s="90" t="str">
        <f>[25]Outubro!$I$28</f>
        <v>*</v>
      </c>
      <c r="Z31" s="90" t="str">
        <f>[25]Outubro!$I$29</f>
        <v>*</v>
      </c>
      <c r="AA31" s="90" t="str">
        <f>[25]Outubro!$I$30</f>
        <v>*</v>
      </c>
      <c r="AB31" s="90" t="str">
        <f>[25]Outubro!$I$31</f>
        <v>*</v>
      </c>
      <c r="AC31" s="90" t="str">
        <f>[25]Outubro!$I$32</f>
        <v>*</v>
      </c>
      <c r="AD31" s="90" t="str">
        <f>[25]Outubro!$I$33</f>
        <v>*</v>
      </c>
      <c r="AE31" s="90" t="str">
        <f>[25]Outubro!$I$34</f>
        <v>*</v>
      </c>
      <c r="AF31" s="90" t="str">
        <f>[25]Outubro!$I$35</f>
        <v>*</v>
      </c>
      <c r="AG31" s="95" t="str">
        <f>[25]Outubro!$I$36</f>
        <v>*</v>
      </c>
      <c r="AH31" s="12" t="s">
        <v>35</v>
      </c>
      <c r="AL31" t="s">
        <v>35</v>
      </c>
    </row>
    <row r="32" spans="1:40" x14ac:dyDescent="0.2">
      <c r="A32" s="77" t="s">
        <v>11</v>
      </c>
      <c r="B32" s="93" t="str">
        <f>[26]Outubro!$I$5</f>
        <v>*</v>
      </c>
      <c r="C32" s="93" t="str">
        <f>[26]Outubro!$I$6</f>
        <v>*</v>
      </c>
      <c r="D32" s="93" t="str">
        <f>[26]Outubro!$I$7</f>
        <v>*</v>
      </c>
      <c r="E32" s="93" t="str">
        <f>[26]Outubro!$I$8</f>
        <v>*</v>
      </c>
      <c r="F32" s="93" t="str">
        <f>[26]Outubro!$I$9</f>
        <v>*</v>
      </c>
      <c r="G32" s="93" t="str">
        <f>[26]Outubro!$I$10</f>
        <v>*</v>
      </c>
      <c r="H32" s="93" t="str">
        <f>[26]Outubro!$I$11</f>
        <v>*</v>
      </c>
      <c r="I32" s="93" t="str">
        <f>[26]Outubro!$I$12</f>
        <v>*</v>
      </c>
      <c r="J32" s="93" t="str">
        <f>[26]Outubro!$I$13</f>
        <v>*</v>
      </c>
      <c r="K32" s="93" t="str">
        <f>[26]Outubro!$I$14</f>
        <v>*</v>
      </c>
      <c r="L32" s="93" t="str">
        <f>[26]Outubro!$I$15</f>
        <v>*</v>
      </c>
      <c r="M32" s="93" t="str">
        <f>[26]Outubro!$I$16</f>
        <v>*</v>
      </c>
      <c r="N32" s="93" t="str">
        <f>[26]Outubro!$I$17</f>
        <v>*</v>
      </c>
      <c r="O32" s="93" t="str">
        <f>[26]Outubro!$I$18</f>
        <v>*</v>
      </c>
      <c r="P32" s="93" t="str">
        <f>[26]Outubro!$I$19</f>
        <v>*</v>
      </c>
      <c r="Q32" s="93" t="str">
        <f>[26]Outubro!$I$20</f>
        <v>*</v>
      </c>
      <c r="R32" s="93" t="str">
        <f>[26]Outubro!$I$21</f>
        <v>*</v>
      </c>
      <c r="S32" s="93" t="str">
        <f>[26]Outubro!$I$22</f>
        <v>*</v>
      </c>
      <c r="T32" s="90" t="str">
        <f>[26]Outubro!$I$23</f>
        <v>*</v>
      </c>
      <c r="U32" s="90" t="str">
        <f>[26]Outubro!$I$24</f>
        <v>*</v>
      </c>
      <c r="V32" s="90" t="str">
        <f>[26]Outubro!$I$25</f>
        <v>*</v>
      </c>
      <c r="W32" s="90" t="str">
        <f>[26]Outubro!$I$26</f>
        <v>*</v>
      </c>
      <c r="X32" s="90" t="str">
        <f>[26]Outubro!$I$27</f>
        <v>*</v>
      </c>
      <c r="Y32" s="90" t="str">
        <f>[26]Outubro!$I$28</f>
        <v>*</v>
      </c>
      <c r="Z32" s="90" t="str">
        <f>[26]Outubro!$I$29</f>
        <v>*</v>
      </c>
      <c r="AA32" s="90" t="str">
        <f>[26]Outubro!$I$30</f>
        <v>*</v>
      </c>
      <c r="AB32" s="90" t="str">
        <f>[26]Outubro!$I$31</f>
        <v>*</v>
      </c>
      <c r="AC32" s="90" t="str">
        <f>[26]Outubro!$I$32</f>
        <v>*</v>
      </c>
      <c r="AD32" s="90" t="str">
        <f>[26]Outubro!$I$33</f>
        <v>*</v>
      </c>
      <c r="AE32" s="90" t="str">
        <f>[26]Outubro!$I$34</f>
        <v>*</v>
      </c>
      <c r="AF32" s="90" t="str">
        <f>[26]Outubro!$I$35</f>
        <v>*</v>
      </c>
      <c r="AG32" s="87" t="str">
        <f>[26]Outubro!$I$36</f>
        <v>*</v>
      </c>
      <c r="AJ32" t="s">
        <v>35</v>
      </c>
    </row>
    <row r="33" spans="1:39" s="5" customFormat="1" x14ac:dyDescent="0.2">
      <c r="A33" s="77" t="s">
        <v>12</v>
      </c>
      <c r="B33" s="93" t="str">
        <f>[27]Outubro!$I$5</f>
        <v>*</v>
      </c>
      <c r="C33" s="93" t="str">
        <f>[27]Outubro!$I$6</f>
        <v>*</v>
      </c>
      <c r="D33" s="93" t="str">
        <f>[27]Outubro!$I$7</f>
        <v>*</v>
      </c>
      <c r="E33" s="93" t="str">
        <f>[27]Outubro!$I$8</f>
        <v>*</v>
      </c>
      <c r="F33" s="93" t="str">
        <f>[27]Outubro!$I$9</f>
        <v>*</v>
      </c>
      <c r="G33" s="93" t="str">
        <f>[27]Outubro!$I$10</f>
        <v>*</v>
      </c>
      <c r="H33" s="93" t="str">
        <f>[27]Outubro!$I$11</f>
        <v>*</v>
      </c>
      <c r="I33" s="93" t="str">
        <f>[27]Outubro!$I$12</f>
        <v>*</v>
      </c>
      <c r="J33" s="93" t="str">
        <f>[27]Outubro!$I$13</f>
        <v>*</v>
      </c>
      <c r="K33" s="93" t="str">
        <f>[27]Outubro!$I$14</f>
        <v>*</v>
      </c>
      <c r="L33" s="93" t="str">
        <f>[27]Outubro!$I$15</f>
        <v>*</v>
      </c>
      <c r="M33" s="93" t="str">
        <f>[27]Outubro!$I$16</f>
        <v>*</v>
      </c>
      <c r="N33" s="93" t="str">
        <f>[27]Outubro!$I$17</f>
        <v>*</v>
      </c>
      <c r="O33" s="93" t="str">
        <f>[27]Outubro!$I$18</f>
        <v>*</v>
      </c>
      <c r="P33" s="93" t="str">
        <f>[27]Outubro!$I$19</f>
        <v>*</v>
      </c>
      <c r="Q33" s="93" t="str">
        <f>[27]Outubro!$I$20</f>
        <v>*</v>
      </c>
      <c r="R33" s="93" t="str">
        <f>[27]Outubro!$I$21</f>
        <v>*</v>
      </c>
      <c r="S33" s="93" t="str">
        <f>[27]Outubro!$I$22</f>
        <v>*</v>
      </c>
      <c r="T33" s="93" t="str">
        <f>[27]Outubro!$I$23</f>
        <v>*</v>
      </c>
      <c r="U33" s="93" t="str">
        <f>[27]Outubro!$I$24</f>
        <v>*</v>
      </c>
      <c r="V33" s="93" t="str">
        <f>[27]Outubro!$I$25</f>
        <v>*</v>
      </c>
      <c r="W33" s="93" t="str">
        <f>[27]Outubro!$I$26</f>
        <v>*</v>
      </c>
      <c r="X33" s="93" t="str">
        <f>[27]Outubro!$I$27</f>
        <v>*</v>
      </c>
      <c r="Y33" s="93" t="str">
        <f>[27]Outubro!$I$28</f>
        <v>*</v>
      </c>
      <c r="Z33" s="93" t="str">
        <f>[27]Outubro!$I$29</f>
        <v>*</v>
      </c>
      <c r="AA33" s="93" t="str">
        <f>[27]Outubro!$I$30</f>
        <v>*</v>
      </c>
      <c r="AB33" s="93" t="str">
        <f>[27]Outubro!$I$31</f>
        <v>*</v>
      </c>
      <c r="AC33" s="93" t="str">
        <f>[27]Outubro!$I$32</f>
        <v>*</v>
      </c>
      <c r="AD33" s="93" t="str">
        <f>[27]Outubro!$I$33</f>
        <v>*</v>
      </c>
      <c r="AE33" s="93" t="str">
        <f>[27]Outubro!$I$34</f>
        <v>*</v>
      </c>
      <c r="AF33" s="93" t="str">
        <f>[27]Outubro!$I$35</f>
        <v>*</v>
      </c>
      <c r="AG33" s="87" t="str">
        <f>[27]Outubro!$I$36</f>
        <v>*</v>
      </c>
      <c r="AK33" s="5" t="s">
        <v>35</v>
      </c>
      <c r="AM33" s="5" t="s">
        <v>35</v>
      </c>
    </row>
    <row r="34" spans="1:39" x14ac:dyDescent="0.2">
      <c r="A34" s="77" t="s">
        <v>13</v>
      </c>
      <c r="B34" s="90" t="str">
        <f>[28]Outubro!$I$5</f>
        <v>*</v>
      </c>
      <c r="C34" s="90" t="str">
        <f>[28]Outubro!$I$6</f>
        <v>*</v>
      </c>
      <c r="D34" s="90" t="str">
        <f>[28]Outubro!$I$7</f>
        <v>*</v>
      </c>
      <c r="E34" s="90" t="str">
        <f>[28]Outubro!$I$8</f>
        <v>*</v>
      </c>
      <c r="F34" s="90" t="str">
        <f>[28]Outubro!$I$9</f>
        <v>*</v>
      </c>
      <c r="G34" s="90" t="str">
        <f>[28]Outubro!$I$10</f>
        <v>*</v>
      </c>
      <c r="H34" s="90" t="str">
        <f>[28]Outubro!$I$11</f>
        <v>*</v>
      </c>
      <c r="I34" s="90" t="str">
        <f>[28]Outubro!$I$12</f>
        <v>*</v>
      </c>
      <c r="J34" s="90" t="str">
        <f>[28]Outubro!$I$13</f>
        <v>*</v>
      </c>
      <c r="K34" s="90" t="str">
        <f>[28]Outubro!$I$14</f>
        <v>*</v>
      </c>
      <c r="L34" s="90" t="str">
        <f>[28]Outubro!$I$15</f>
        <v>*</v>
      </c>
      <c r="M34" s="90" t="str">
        <f>[28]Outubro!$I$16</f>
        <v>*</v>
      </c>
      <c r="N34" s="90" t="str">
        <f>[28]Outubro!$I$17</f>
        <v>*</v>
      </c>
      <c r="O34" s="90" t="str">
        <f>[28]Outubro!$I$18</f>
        <v>*</v>
      </c>
      <c r="P34" s="90" t="str">
        <f>[28]Outubro!$I$19</f>
        <v>*</v>
      </c>
      <c r="Q34" s="90" t="str">
        <f>[28]Outubro!$I$20</f>
        <v>*</v>
      </c>
      <c r="R34" s="90" t="str">
        <f>[28]Outubro!$I$21</f>
        <v>*</v>
      </c>
      <c r="S34" s="90" t="str">
        <f>[28]Outubro!$I$22</f>
        <v>*</v>
      </c>
      <c r="T34" s="90" t="str">
        <f>[28]Outubro!$I$23</f>
        <v>*</v>
      </c>
      <c r="U34" s="90" t="str">
        <f>[28]Outubro!$I$24</f>
        <v>*</v>
      </c>
      <c r="V34" s="90" t="str">
        <f>[28]Outubro!$I$25</f>
        <v>*</v>
      </c>
      <c r="W34" s="90" t="str">
        <f>[28]Outubro!$I$26</f>
        <v>*</v>
      </c>
      <c r="X34" s="90" t="str">
        <f>[28]Outubro!$I$27</f>
        <v>*</v>
      </c>
      <c r="Y34" s="90" t="str">
        <f>[28]Outubro!$I$28</f>
        <v>*</v>
      </c>
      <c r="Z34" s="90" t="str">
        <f>[28]Outubro!$I$29</f>
        <v>*</v>
      </c>
      <c r="AA34" s="90" t="str">
        <f>[28]Outubro!$I$30</f>
        <v>*</v>
      </c>
      <c r="AB34" s="90" t="str">
        <f>[28]Outubro!$I$31</f>
        <v>*</v>
      </c>
      <c r="AC34" s="90" t="str">
        <f>[28]Outubro!$I$32</f>
        <v>*</v>
      </c>
      <c r="AD34" s="90" t="str">
        <f>[28]Outubro!$I$33</f>
        <v>*</v>
      </c>
      <c r="AE34" s="90" t="str">
        <f>[28]Outubro!$I$34</f>
        <v>*</v>
      </c>
      <c r="AF34" s="90" t="str">
        <f>[28]Outubro!$I$35</f>
        <v>*</v>
      </c>
      <c r="AG34" s="92" t="str">
        <f>[28]Outubro!$I$36</f>
        <v>*</v>
      </c>
      <c r="AJ34" t="s">
        <v>35</v>
      </c>
      <c r="AK34" t="s">
        <v>35</v>
      </c>
      <c r="AL34" t="s">
        <v>35</v>
      </c>
    </row>
    <row r="35" spans="1:39" x14ac:dyDescent="0.2">
      <c r="A35" s="77" t="s">
        <v>152</v>
      </c>
      <c r="B35" s="93" t="str">
        <f>[29]Outubro!$I$5</f>
        <v>*</v>
      </c>
      <c r="C35" s="93" t="str">
        <f>[29]Outubro!$I$6</f>
        <v>*</v>
      </c>
      <c r="D35" s="93" t="str">
        <f>[29]Outubro!$I$7</f>
        <v>*</v>
      </c>
      <c r="E35" s="93" t="str">
        <f>[29]Outubro!$I$8</f>
        <v>*</v>
      </c>
      <c r="F35" s="93" t="str">
        <f>[29]Outubro!$I$9</f>
        <v>*</v>
      </c>
      <c r="G35" s="93" t="str">
        <f>[29]Outubro!$I$10</f>
        <v>*</v>
      </c>
      <c r="H35" s="93" t="str">
        <f>[29]Outubro!$I$11</f>
        <v>*</v>
      </c>
      <c r="I35" s="93" t="str">
        <f>[29]Outubro!$I$12</f>
        <v>*</v>
      </c>
      <c r="J35" s="93" t="str">
        <f>[29]Outubro!$I$13</f>
        <v>*</v>
      </c>
      <c r="K35" s="93" t="str">
        <f>[29]Outubro!$I$14</f>
        <v>*</v>
      </c>
      <c r="L35" s="93" t="str">
        <f>[29]Outubro!$I$15</f>
        <v>*</v>
      </c>
      <c r="M35" s="93" t="str">
        <f>[29]Outubro!$I$16</f>
        <v>*</v>
      </c>
      <c r="N35" s="93" t="str">
        <f>[29]Outubro!$I$17</f>
        <v>*</v>
      </c>
      <c r="O35" s="93" t="str">
        <f>[29]Outubro!$I$18</f>
        <v>*</v>
      </c>
      <c r="P35" s="93" t="str">
        <f>[29]Outubro!$I$19</f>
        <v>*</v>
      </c>
      <c r="Q35" s="93" t="str">
        <f>[29]Outubro!$I$20</f>
        <v>*</v>
      </c>
      <c r="R35" s="93" t="str">
        <f>[29]Outubro!$I$21</f>
        <v>*</v>
      </c>
      <c r="S35" s="93" t="str">
        <f>[29]Outubro!$I$22</f>
        <v>*</v>
      </c>
      <c r="T35" s="90" t="str">
        <f>[29]Outubro!$I$23</f>
        <v>*</v>
      </c>
      <c r="U35" s="90" t="str">
        <f>[29]Outubro!$I$24</f>
        <v>*</v>
      </c>
      <c r="V35" s="90" t="str">
        <f>[29]Outubro!$I$25</f>
        <v>*</v>
      </c>
      <c r="W35" s="90" t="str">
        <f>[29]Outubro!$I$26</f>
        <v>*</v>
      </c>
      <c r="X35" s="90" t="str">
        <f>[29]Outubro!$I$27</f>
        <v>*</v>
      </c>
      <c r="Y35" s="90" t="str">
        <f>[29]Outubro!$I$28</f>
        <v>*</v>
      </c>
      <c r="Z35" s="90" t="str">
        <f>[29]Outubro!$I$29</f>
        <v>*</v>
      </c>
      <c r="AA35" s="90" t="str">
        <f>[29]Outubro!$I$30</f>
        <v>*</v>
      </c>
      <c r="AB35" s="90" t="str">
        <f>[29]Outubro!$I$31</f>
        <v>*</v>
      </c>
      <c r="AC35" s="90" t="str">
        <f>[29]Outubro!$I$32</f>
        <v>*</v>
      </c>
      <c r="AD35" s="90" t="str">
        <f>[29]Outubro!$I$33</f>
        <v>*</v>
      </c>
      <c r="AE35" s="90" t="str">
        <f>[29]Outubro!$I$34</f>
        <v>*</v>
      </c>
      <c r="AF35" s="90" t="str">
        <f>[29]Outubro!$I$35</f>
        <v>*</v>
      </c>
      <c r="AG35" s="95" t="str">
        <f>[29]Outubro!$I$36</f>
        <v>*</v>
      </c>
      <c r="AK35" t="s">
        <v>35</v>
      </c>
    </row>
    <row r="36" spans="1:39" x14ac:dyDescent="0.2">
      <c r="A36" s="77" t="s">
        <v>123</v>
      </c>
      <c r="B36" s="93" t="str">
        <f>[30]Outubro!$I$5</f>
        <v>*</v>
      </c>
      <c r="C36" s="93" t="str">
        <f>[30]Outubro!$I$6</f>
        <v>*</v>
      </c>
      <c r="D36" s="93" t="str">
        <f>[30]Outubro!$I$7</f>
        <v>*</v>
      </c>
      <c r="E36" s="93" t="str">
        <f>[30]Outubro!$I$8</f>
        <v>*</v>
      </c>
      <c r="F36" s="93" t="str">
        <f>[30]Outubro!$I$9</f>
        <v>*</v>
      </c>
      <c r="G36" s="93" t="str">
        <f>[30]Outubro!$I$10</f>
        <v>*</v>
      </c>
      <c r="H36" s="93" t="str">
        <f>[30]Outubro!$I$11</f>
        <v>*</v>
      </c>
      <c r="I36" s="93" t="str">
        <f>[30]Outubro!$I$12</f>
        <v>*</v>
      </c>
      <c r="J36" s="93" t="str">
        <f>[30]Outubro!$I$13</f>
        <v>*</v>
      </c>
      <c r="K36" s="93" t="str">
        <f>[30]Outubro!$I$14</f>
        <v>*</v>
      </c>
      <c r="L36" s="93" t="str">
        <f>[30]Outubro!$I$15</f>
        <v>*</v>
      </c>
      <c r="M36" s="93" t="str">
        <f>[30]Outubro!$I$16</f>
        <v>*</v>
      </c>
      <c r="N36" s="93" t="str">
        <f>[30]Outubro!$I$17</f>
        <v>*</v>
      </c>
      <c r="O36" s="93" t="str">
        <f>[30]Outubro!$I$18</f>
        <v>*</v>
      </c>
      <c r="P36" s="93" t="str">
        <f>[30]Outubro!$I$19</f>
        <v>*</v>
      </c>
      <c r="Q36" s="90" t="str">
        <f>[30]Outubro!$I$20</f>
        <v>*</v>
      </c>
      <c r="R36" s="90" t="str">
        <f>[30]Outubro!$I$21</f>
        <v>*</v>
      </c>
      <c r="S36" s="90" t="str">
        <f>[30]Outubro!$I$22</f>
        <v>*</v>
      </c>
      <c r="T36" s="90" t="str">
        <f>[30]Outubro!$I$23</f>
        <v>*</v>
      </c>
      <c r="U36" s="90" t="str">
        <f>[30]Outubro!$I$24</f>
        <v>*</v>
      </c>
      <c r="V36" s="90" t="str">
        <f>[30]Outubro!$I$25</f>
        <v>*</v>
      </c>
      <c r="W36" s="90" t="str">
        <f>[30]Outubro!$I$26</f>
        <v>*</v>
      </c>
      <c r="X36" s="90" t="str">
        <f>[30]Outubro!$I$27</f>
        <v>*</v>
      </c>
      <c r="Y36" s="90" t="str">
        <f>[30]Outubro!$I$28</f>
        <v>*</v>
      </c>
      <c r="Z36" s="90" t="str">
        <f>[30]Outubro!$I$29</f>
        <v>*</v>
      </c>
      <c r="AA36" s="90" t="str">
        <f>[30]Outubro!$I$30</f>
        <v>*</v>
      </c>
      <c r="AB36" s="90" t="str">
        <f>[30]Outubro!$I$31</f>
        <v>*</v>
      </c>
      <c r="AC36" s="90" t="str">
        <f>[30]Outubro!$I$32</f>
        <v>*</v>
      </c>
      <c r="AD36" s="90" t="str">
        <f>[30]Outubro!$I$33</f>
        <v>*</v>
      </c>
      <c r="AE36" s="90" t="str">
        <f>[30]Outubro!$I$34</f>
        <v>*</v>
      </c>
      <c r="AF36" s="90" t="str">
        <f>[30]Outubro!$I$35</f>
        <v>*</v>
      </c>
      <c r="AG36" s="95" t="str">
        <f>[30]Outubro!$I$36</f>
        <v>*</v>
      </c>
      <c r="AJ36" t="s">
        <v>35</v>
      </c>
      <c r="AK36" t="s">
        <v>35</v>
      </c>
    </row>
    <row r="37" spans="1:39" x14ac:dyDescent="0.2">
      <c r="A37" s="77" t="s">
        <v>14</v>
      </c>
      <c r="B37" s="93" t="str">
        <f>[31]Outubro!$I$5</f>
        <v>*</v>
      </c>
      <c r="C37" s="93" t="str">
        <f>[31]Outubro!$I$6</f>
        <v>*</v>
      </c>
      <c r="D37" s="93" t="str">
        <f>[31]Outubro!$I$7</f>
        <v>*</v>
      </c>
      <c r="E37" s="93" t="str">
        <f>[31]Outubro!$I$8</f>
        <v>*</v>
      </c>
      <c r="F37" s="93" t="str">
        <f>[31]Outubro!$I$9</f>
        <v>*</v>
      </c>
      <c r="G37" s="93" t="str">
        <f>[31]Outubro!$I$10</f>
        <v>*</v>
      </c>
      <c r="H37" s="93" t="str">
        <f>[31]Outubro!$I$11</f>
        <v>*</v>
      </c>
      <c r="I37" s="93" t="str">
        <f>[31]Outubro!$I$12</f>
        <v>*</v>
      </c>
      <c r="J37" s="93" t="str">
        <f>[31]Outubro!$I$13</f>
        <v>*</v>
      </c>
      <c r="K37" s="93" t="str">
        <f>[31]Outubro!$I$14</f>
        <v>*</v>
      </c>
      <c r="L37" s="93" t="str">
        <f>[31]Outubro!$I$15</f>
        <v>*</v>
      </c>
      <c r="M37" s="93" t="str">
        <f>[31]Outubro!$I$16</f>
        <v>*</v>
      </c>
      <c r="N37" s="93" t="str">
        <f>[31]Outubro!$I$17</f>
        <v>*</v>
      </c>
      <c r="O37" s="93" t="str">
        <f>[31]Outubro!$I$18</f>
        <v>*</v>
      </c>
      <c r="P37" s="93" t="str">
        <f>[31]Outubro!$I$19</f>
        <v>*</v>
      </c>
      <c r="Q37" s="93" t="str">
        <f>[31]Outubro!$I$20</f>
        <v>*</v>
      </c>
      <c r="R37" s="93" t="str">
        <f>[31]Outubro!$I$21</f>
        <v>*</v>
      </c>
      <c r="S37" s="93" t="str">
        <f>[31]Outubro!$I$22</f>
        <v>*</v>
      </c>
      <c r="T37" s="93" t="str">
        <f>[31]Outubro!$I$23</f>
        <v>*</v>
      </c>
      <c r="U37" s="93" t="str">
        <f>[31]Outubro!$I$24</f>
        <v>*</v>
      </c>
      <c r="V37" s="93" t="str">
        <f>[31]Outubro!$I$25</f>
        <v>*</v>
      </c>
      <c r="W37" s="93" t="str">
        <f>[31]Outubro!$I$26</f>
        <v>*</v>
      </c>
      <c r="X37" s="93" t="str">
        <f>[31]Outubro!$I$27</f>
        <v>*</v>
      </c>
      <c r="Y37" s="93" t="str">
        <f>[31]Outubro!$I$28</f>
        <v>*</v>
      </c>
      <c r="Z37" s="93" t="str">
        <f>[31]Outubro!$I$29</f>
        <v>*</v>
      </c>
      <c r="AA37" s="93" t="str">
        <f>[31]Outubro!$I$30</f>
        <v>*</v>
      </c>
      <c r="AB37" s="93" t="str">
        <f>[31]Outubro!$I$31</f>
        <v>*</v>
      </c>
      <c r="AC37" s="93" t="str">
        <f>[31]Outubro!$I$32</f>
        <v>*</v>
      </c>
      <c r="AD37" s="93" t="str">
        <f>[31]Outubro!$I$33</f>
        <v>*</v>
      </c>
      <c r="AE37" s="93" t="str">
        <f>[31]Outubro!$I$34</f>
        <v>*</v>
      </c>
      <c r="AF37" s="93" t="str">
        <f>[31]Outubro!$I$35</f>
        <v>*</v>
      </c>
      <c r="AG37" s="87" t="str">
        <f>[31]Outubro!$I$36</f>
        <v>*</v>
      </c>
      <c r="AK37" t="s">
        <v>35</v>
      </c>
    </row>
    <row r="38" spans="1:39" x14ac:dyDescent="0.2">
      <c r="A38" s="77" t="s">
        <v>153</v>
      </c>
      <c r="B38" s="11" t="str">
        <f>[32]Outubro!$I$5</f>
        <v>*</v>
      </c>
      <c r="C38" s="11" t="str">
        <f>[32]Outubro!$I$6</f>
        <v>*</v>
      </c>
      <c r="D38" s="11" t="str">
        <f>[32]Outubro!$I$7</f>
        <v>*</v>
      </c>
      <c r="E38" s="11" t="str">
        <f>[32]Outubro!$I$8</f>
        <v>*</v>
      </c>
      <c r="F38" s="11" t="str">
        <f>[32]Outubro!$I$9</f>
        <v>*</v>
      </c>
      <c r="G38" s="11" t="str">
        <f>[32]Outubro!$I$10</f>
        <v>*</v>
      </c>
      <c r="H38" s="11" t="str">
        <f>[32]Outubro!$I$11</f>
        <v>*</v>
      </c>
      <c r="I38" s="11" t="str">
        <f>[32]Outubro!$I$12</f>
        <v>*</v>
      </c>
      <c r="J38" s="11" t="str">
        <f>[32]Outubro!$I$13</f>
        <v>*</v>
      </c>
      <c r="K38" s="11" t="str">
        <f>[32]Outubro!$I$14</f>
        <v>*</v>
      </c>
      <c r="L38" s="11" t="str">
        <f>[32]Outubro!$I$15</f>
        <v>*</v>
      </c>
      <c r="M38" s="11" t="str">
        <f>[32]Outubro!$I$16</f>
        <v>*</v>
      </c>
      <c r="N38" s="11" t="str">
        <f>[32]Outubro!$I$17</f>
        <v>*</v>
      </c>
      <c r="O38" s="11" t="str">
        <f>[32]Outubro!$I$18</f>
        <v>*</v>
      </c>
      <c r="P38" s="11" t="str">
        <f>[32]Outubro!$I$19</f>
        <v>*</v>
      </c>
      <c r="Q38" s="90" t="str">
        <f>[32]Outubro!$I$20</f>
        <v>*</v>
      </c>
      <c r="R38" s="90" t="str">
        <f>[32]Outubro!$I$21</f>
        <v>*</v>
      </c>
      <c r="S38" s="90" t="str">
        <f>[32]Outubro!$I$22</f>
        <v>*</v>
      </c>
      <c r="T38" s="90" t="str">
        <f>[32]Outubro!$I$23</f>
        <v>*</v>
      </c>
      <c r="U38" s="90" t="str">
        <f>[32]Outubro!$I$24</f>
        <v>*</v>
      </c>
      <c r="V38" s="90" t="str">
        <f>[32]Outubro!$I$25</f>
        <v>*</v>
      </c>
      <c r="W38" s="90" t="str">
        <f>[32]Outubro!$I$26</f>
        <v>*</v>
      </c>
      <c r="X38" s="90" t="str">
        <f>[32]Outubro!$I$27</f>
        <v>*</v>
      </c>
      <c r="Y38" s="90" t="str">
        <f>[32]Outubro!$I$28</f>
        <v>*</v>
      </c>
      <c r="Z38" s="90" t="str">
        <f>[32]Outubro!$I$29</f>
        <v>*</v>
      </c>
      <c r="AA38" s="90" t="str">
        <f>[32]Outubro!$I$30</f>
        <v>*</v>
      </c>
      <c r="AB38" s="90" t="str">
        <f>[32]Outubro!$I$31</f>
        <v>*</v>
      </c>
      <c r="AC38" s="90" t="str">
        <f>[32]Outubro!$I$32</f>
        <v>*</v>
      </c>
      <c r="AD38" s="90" t="str">
        <f>[32]Outubro!$I$33</f>
        <v>*</v>
      </c>
      <c r="AE38" s="90" t="str">
        <f>[32]Outubro!$I$34</f>
        <v>*</v>
      </c>
      <c r="AF38" s="90" t="str">
        <f>[32]Outubro!$I$35</f>
        <v>*</v>
      </c>
      <c r="AG38" s="95" t="str">
        <f>[32]Outubro!$I$36</f>
        <v>*</v>
      </c>
      <c r="AJ38" t="s">
        <v>35</v>
      </c>
      <c r="AK38" t="s">
        <v>35</v>
      </c>
    </row>
    <row r="39" spans="1:39" x14ac:dyDescent="0.2">
      <c r="A39" s="77" t="s">
        <v>15</v>
      </c>
      <c r="B39" s="93" t="str">
        <f>[33]Outubro!$I$5</f>
        <v>*</v>
      </c>
      <c r="C39" s="93" t="str">
        <f>[33]Outubro!$I$6</f>
        <v>*</v>
      </c>
      <c r="D39" s="93" t="str">
        <f>[33]Outubro!$I$7</f>
        <v>*</v>
      </c>
      <c r="E39" s="93" t="str">
        <f>[33]Outubro!$I$8</f>
        <v>*</v>
      </c>
      <c r="F39" s="93" t="str">
        <f>[33]Outubro!$I$9</f>
        <v>*</v>
      </c>
      <c r="G39" s="93" t="str">
        <f>[33]Outubro!$I$10</f>
        <v>*</v>
      </c>
      <c r="H39" s="93" t="str">
        <f>[33]Outubro!$I$11</f>
        <v>*</v>
      </c>
      <c r="I39" s="93" t="str">
        <f>[33]Outubro!$I$12</f>
        <v>*</v>
      </c>
      <c r="J39" s="93" t="str">
        <f>[33]Outubro!$I$13</f>
        <v>*</v>
      </c>
      <c r="K39" s="93" t="str">
        <f>[33]Outubro!$I$14</f>
        <v>*</v>
      </c>
      <c r="L39" s="93" t="str">
        <f>[33]Outubro!$I$15</f>
        <v>*</v>
      </c>
      <c r="M39" s="93" t="str">
        <f>[33]Outubro!$I$16</f>
        <v>*</v>
      </c>
      <c r="N39" s="93" t="str">
        <f>[33]Outubro!$I$17</f>
        <v>*</v>
      </c>
      <c r="O39" s="93" t="str">
        <f>[33]Outubro!$I$18</f>
        <v>*</v>
      </c>
      <c r="P39" s="93" t="str">
        <f>[33]Outubro!$I$19</f>
        <v>*</v>
      </c>
      <c r="Q39" s="93" t="str">
        <f>[33]Outubro!$I$20</f>
        <v>*</v>
      </c>
      <c r="R39" s="93" t="str">
        <f>[33]Outubro!$I$21</f>
        <v>*</v>
      </c>
      <c r="S39" s="93" t="str">
        <f>[33]Outubro!$I$22</f>
        <v>*</v>
      </c>
      <c r="T39" s="93" t="str">
        <f>[33]Outubro!$I$23</f>
        <v>*</v>
      </c>
      <c r="U39" s="93" t="str">
        <f>[33]Outubro!$I$24</f>
        <v>*</v>
      </c>
      <c r="V39" s="93" t="str">
        <f>[33]Outubro!$I$25</f>
        <v>*</v>
      </c>
      <c r="W39" s="93" t="str">
        <f>[33]Outubro!$I$26</f>
        <v>*</v>
      </c>
      <c r="X39" s="93" t="str">
        <f>[33]Outubro!$I$27</f>
        <v>*</v>
      </c>
      <c r="Y39" s="93" t="str">
        <f>[33]Outubro!$I$28</f>
        <v>*</v>
      </c>
      <c r="Z39" s="93" t="str">
        <f>[33]Outubro!$I$29</f>
        <v>*</v>
      </c>
      <c r="AA39" s="93" t="str">
        <f>[33]Outubro!$I$30</f>
        <v>*</v>
      </c>
      <c r="AB39" s="93" t="str">
        <f>[33]Outubro!$I$31</f>
        <v>*</v>
      </c>
      <c r="AC39" s="93" t="str">
        <f>[33]Outubro!$I$32</f>
        <v>*</v>
      </c>
      <c r="AD39" s="93" t="str">
        <f>[33]Outubro!$I$33</f>
        <v>*</v>
      </c>
      <c r="AE39" s="93" t="str">
        <f>[33]Outubro!$I$34</f>
        <v>*</v>
      </c>
      <c r="AF39" s="93" t="str">
        <f>[33]Outubro!$I$35</f>
        <v>*</v>
      </c>
      <c r="AG39" s="87" t="str">
        <f>[33]Outubro!$I$36</f>
        <v>*</v>
      </c>
      <c r="AH39" s="12" t="s">
        <v>35</v>
      </c>
      <c r="AK39" t="s">
        <v>35</v>
      </c>
    </row>
    <row r="40" spans="1:39" x14ac:dyDescent="0.2">
      <c r="A40" s="77" t="s">
        <v>16</v>
      </c>
      <c r="B40" s="94" t="str">
        <f>[34]Outubro!$I$5</f>
        <v>*</v>
      </c>
      <c r="C40" s="94" t="str">
        <f>[34]Outubro!$I$6</f>
        <v>*</v>
      </c>
      <c r="D40" s="94" t="str">
        <f>[34]Outubro!$I$7</f>
        <v>*</v>
      </c>
      <c r="E40" s="94" t="str">
        <f>[34]Outubro!$I$8</f>
        <v>*</v>
      </c>
      <c r="F40" s="94" t="str">
        <f>[34]Outubro!$I$9</f>
        <v>*</v>
      </c>
      <c r="G40" s="94" t="str">
        <f>[34]Outubro!$I$10</f>
        <v>*</v>
      </c>
      <c r="H40" s="94" t="str">
        <f>[34]Outubro!$I$11</f>
        <v>*</v>
      </c>
      <c r="I40" s="94" t="str">
        <f>[34]Outubro!$I$12</f>
        <v>*</v>
      </c>
      <c r="J40" s="94" t="str">
        <f>[34]Outubro!$I$13</f>
        <v>*</v>
      </c>
      <c r="K40" s="94" t="str">
        <f>[34]Outubro!$I$14</f>
        <v>*</v>
      </c>
      <c r="L40" s="94" t="str">
        <f>[34]Outubro!$I$15</f>
        <v>*</v>
      </c>
      <c r="M40" s="94" t="str">
        <f>[34]Outubro!$I$16</f>
        <v>*</v>
      </c>
      <c r="N40" s="94" t="str">
        <f>[34]Outubro!$I$17</f>
        <v>*</v>
      </c>
      <c r="O40" s="94" t="str">
        <f>[34]Outubro!$I$18</f>
        <v>*</v>
      </c>
      <c r="P40" s="94" t="str">
        <f>[34]Outubro!$I$19</f>
        <v>*</v>
      </c>
      <c r="Q40" s="94" t="str">
        <f>[34]Outubro!$I$20</f>
        <v>*</v>
      </c>
      <c r="R40" s="94" t="str">
        <f>[34]Outubro!$I$21</f>
        <v>*</v>
      </c>
      <c r="S40" s="94" t="str">
        <f>[34]Outubro!$I$22</f>
        <v>*</v>
      </c>
      <c r="T40" s="94" t="str">
        <f>[34]Outubro!$I$23</f>
        <v>*</v>
      </c>
      <c r="U40" s="94" t="str">
        <f>[34]Outubro!$I$24</f>
        <v>*</v>
      </c>
      <c r="V40" s="94" t="str">
        <f>[34]Outubro!$I$25</f>
        <v>*</v>
      </c>
      <c r="W40" s="94" t="str">
        <f>[34]Outubro!$I$26</f>
        <v>*</v>
      </c>
      <c r="X40" s="94" t="str">
        <f>[34]Outubro!$I$27</f>
        <v>*</v>
      </c>
      <c r="Y40" s="94" t="str">
        <f>[34]Outubro!$I$28</f>
        <v>*</v>
      </c>
      <c r="Z40" s="94" t="str">
        <f>[34]Outubro!$I$29</f>
        <v>*</v>
      </c>
      <c r="AA40" s="94" t="str">
        <f>[34]Outubro!$I$30</f>
        <v>*</v>
      </c>
      <c r="AB40" s="94" t="str">
        <f>[34]Outubro!$I$31</f>
        <v>*</v>
      </c>
      <c r="AC40" s="94" t="str">
        <f>[34]Outubro!$I$32</f>
        <v>*</v>
      </c>
      <c r="AD40" s="94" t="str">
        <f>[34]Outubro!$I$33</f>
        <v>*</v>
      </c>
      <c r="AE40" s="94" t="str">
        <f>[34]Outubro!$I$34</f>
        <v>*</v>
      </c>
      <c r="AF40" s="94" t="str">
        <f>[34]Outubro!$I$35</f>
        <v>*</v>
      </c>
      <c r="AG40" s="87" t="str">
        <f>[34]Outubro!$I$36</f>
        <v>*</v>
      </c>
      <c r="AI40" t="s">
        <v>35</v>
      </c>
      <c r="AJ40" t="s">
        <v>35</v>
      </c>
    </row>
    <row r="41" spans="1:39" x14ac:dyDescent="0.2">
      <c r="A41" s="77" t="s">
        <v>154</v>
      </c>
      <c r="B41" s="93" t="str">
        <f>[35]Outubro!$I$5</f>
        <v>*</v>
      </c>
      <c r="C41" s="93" t="str">
        <f>[35]Outubro!$I$6</f>
        <v>*</v>
      </c>
      <c r="D41" s="93" t="str">
        <f>[35]Outubro!$I$7</f>
        <v>*</v>
      </c>
      <c r="E41" s="93" t="str">
        <f>[35]Outubro!$I$8</f>
        <v>*</v>
      </c>
      <c r="F41" s="93" t="str">
        <f>[35]Outubro!$I$9</f>
        <v>*</v>
      </c>
      <c r="G41" s="93" t="str">
        <f>[35]Outubro!$I$10</f>
        <v>*</v>
      </c>
      <c r="H41" s="93" t="str">
        <f>[35]Outubro!$I$11</f>
        <v>*</v>
      </c>
      <c r="I41" s="93" t="str">
        <f>[35]Outubro!$I$12</f>
        <v>*</v>
      </c>
      <c r="J41" s="93" t="str">
        <f>[35]Outubro!$I$13</f>
        <v>*</v>
      </c>
      <c r="K41" s="93" t="str">
        <f>[35]Outubro!$I$14</f>
        <v>*</v>
      </c>
      <c r="L41" s="93" t="str">
        <f>[35]Outubro!$I$15</f>
        <v>*</v>
      </c>
      <c r="M41" s="93" t="str">
        <f>[35]Outubro!$I$16</f>
        <v>*</v>
      </c>
      <c r="N41" s="93" t="str">
        <f>[35]Outubro!$I$17</f>
        <v>*</v>
      </c>
      <c r="O41" s="93" t="str">
        <f>[35]Outubro!$I$18</f>
        <v>*</v>
      </c>
      <c r="P41" s="93" t="str">
        <f>[35]Outubro!$I$19</f>
        <v>*</v>
      </c>
      <c r="Q41" s="93" t="str">
        <f>[35]Outubro!$I$20</f>
        <v>*</v>
      </c>
      <c r="R41" s="93" t="str">
        <f>[35]Outubro!$I$21</f>
        <v>*</v>
      </c>
      <c r="S41" s="93" t="str">
        <f>[35]Outubro!$I$22</f>
        <v>*</v>
      </c>
      <c r="T41" s="90" t="str">
        <f>[35]Outubro!$I$23</f>
        <v>*</v>
      </c>
      <c r="U41" s="90" t="str">
        <f>[35]Outubro!$I$24</f>
        <v>*</v>
      </c>
      <c r="V41" s="90" t="str">
        <f>[35]Outubro!$I$25</f>
        <v>*</v>
      </c>
      <c r="W41" s="90" t="str">
        <f>[35]Outubro!$I$26</f>
        <v>*</v>
      </c>
      <c r="X41" s="90" t="str">
        <f>[35]Outubro!$I$27</f>
        <v>*</v>
      </c>
      <c r="Y41" s="90" t="str">
        <f>[35]Outubro!$I$28</f>
        <v>*</v>
      </c>
      <c r="Z41" s="90" t="str">
        <f>[35]Outubro!$I$29</f>
        <v>*</v>
      </c>
      <c r="AA41" s="90" t="str">
        <f>[35]Outubro!$I$30</f>
        <v>*</v>
      </c>
      <c r="AB41" s="90" t="str">
        <f>[35]Outubro!$I$31</f>
        <v>*</v>
      </c>
      <c r="AC41" s="90" t="str">
        <f>[35]Outubro!$I$32</f>
        <v>*</v>
      </c>
      <c r="AD41" s="90" t="str">
        <f>[35]Outubro!$I$33</f>
        <v>*</v>
      </c>
      <c r="AE41" s="90" t="str">
        <f>[35]Outubro!$I$34</f>
        <v>*</v>
      </c>
      <c r="AF41" s="90" t="str">
        <f>[35]Outubro!$I$35</f>
        <v>*</v>
      </c>
      <c r="AG41" s="95" t="str">
        <f>[35]Outubro!$I$36</f>
        <v>*</v>
      </c>
      <c r="AJ41" t="s">
        <v>35</v>
      </c>
    </row>
    <row r="42" spans="1:39" x14ac:dyDescent="0.2">
      <c r="A42" s="77" t="s">
        <v>17</v>
      </c>
      <c r="B42" s="93" t="str">
        <f>[36]Outubro!$I$5</f>
        <v>*</v>
      </c>
      <c r="C42" s="93" t="str">
        <f>[36]Outubro!$I$6</f>
        <v>*</v>
      </c>
      <c r="D42" s="93" t="str">
        <f>[36]Outubro!$I$7</f>
        <v>*</v>
      </c>
      <c r="E42" s="93" t="str">
        <f>[36]Outubro!$I$8</f>
        <v>*</v>
      </c>
      <c r="F42" s="93" t="str">
        <f>[36]Outubro!$I$9</f>
        <v>*</v>
      </c>
      <c r="G42" s="93" t="str">
        <f>[36]Outubro!$I$10</f>
        <v>*</v>
      </c>
      <c r="H42" s="93" t="str">
        <f>[36]Outubro!$I$11</f>
        <v>*</v>
      </c>
      <c r="I42" s="93" t="str">
        <f>[36]Outubro!$I$12</f>
        <v>*</v>
      </c>
      <c r="J42" s="93" t="str">
        <f>[36]Outubro!$I$13</f>
        <v>*</v>
      </c>
      <c r="K42" s="93" t="str">
        <f>[36]Outubro!$I$14</f>
        <v>*</v>
      </c>
      <c r="L42" s="93" t="str">
        <f>[36]Outubro!$I$15</f>
        <v>*</v>
      </c>
      <c r="M42" s="93" t="str">
        <f>[36]Outubro!$I$16</f>
        <v>*</v>
      </c>
      <c r="N42" s="93" t="str">
        <f>[36]Outubro!$I$17</f>
        <v>*</v>
      </c>
      <c r="O42" s="93" t="str">
        <f>[36]Outubro!$I$18</f>
        <v>*</v>
      </c>
      <c r="P42" s="93" t="str">
        <f>[36]Outubro!$I$19</f>
        <v>*</v>
      </c>
      <c r="Q42" s="93" t="str">
        <f>[36]Outubro!$I$20</f>
        <v>*</v>
      </c>
      <c r="R42" s="93" t="str">
        <f>[36]Outubro!$I$21</f>
        <v>*</v>
      </c>
      <c r="S42" s="93" t="str">
        <f>[36]Outubro!$I$22</f>
        <v>*</v>
      </c>
      <c r="T42" s="93" t="str">
        <f>[36]Outubro!$I$23</f>
        <v>*</v>
      </c>
      <c r="U42" s="93" t="str">
        <f>[36]Outubro!$I$24</f>
        <v>*</v>
      </c>
      <c r="V42" s="93" t="str">
        <f>[36]Outubro!$I$25</f>
        <v>*</v>
      </c>
      <c r="W42" s="93" t="str">
        <f>[36]Outubro!$I$26</f>
        <v>*</v>
      </c>
      <c r="X42" s="93" t="str">
        <f>[36]Outubro!$I$27</f>
        <v>*</v>
      </c>
      <c r="Y42" s="93" t="str">
        <f>[36]Outubro!$I$28</f>
        <v>*</v>
      </c>
      <c r="Z42" s="93" t="str">
        <f>[36]Outubro!$I$29</f>
        <v>*</v>
      </c>
      <c r="AA42" s="93" t="str">
        <f>[36]Outubro!$I$30</f>
        <v>*</v>
      </c>
      <c r="AB42" s="93" t="str">
        <f>[36]Outubro!$I$31</f>
        <v>*</v>
      </c>
      <c r="AC42" s="93" t="str">
        <f>[36]Outubro!$I$32</f>
        <v>*</v>
      </c>
      <c r="AD42" s="93" t="str">
        <f>[36]Outubro!$I$33</f>
        <v>*</v>
      </c>
      <c r="AE42" s="93" t="str">
        <f>[36]Outubro!$I$34</f>
        <v>*</v>
      </c>
      <c r="AF42" s="93" t="str">
        <f>[36]Outubro!$I$35</f>
        <v>*</v>
      </c>
      <c r="AG42" s="87" t="str">
        <f>[36]Outubro!$I$36</f>
        <v>*</v>
      </c>
    </row>
    <row r="43" spans="1:39" x14ac:dyDescent="0.2">
      <c r="A43" s="77" t="s">
        <v>136</v>
      </c>
      <c r="B43" s="11" t="str">
        <f>[37]Outubro!$I$5</f>
        <v>*</v>
      </c>
      <c r="C43" s="11" t="str">
        <f>[37]Outubro!$I$6</f>
        <v>*</v>
      </c>
      <c r="D43" s="11" t="str">
        <f>[37]Outubro!$I$7</f>
        <v>*</v>
      </c>
      <c r="E43" s="11" t="str">
        <f>[37]Outubro!$I$8</f>
        <v>*</v>
      </c>
      <c r="F43" s="11" t="str">
        <f>[37]Outubro!$I$9</f>
        <v>*</v>
      </c>
      <c r="G43" s="11" t="str">
        <f>[37]Outubro!$I$10</f>
        <v>*</v>
      </c>
      <c r="H43" s="11" t="str">
        <f>[37]Outubro!$I$11</f>
        <v>*</v>
      </c>
      <c r="I43" s="11" t="str">
        <f>[37]Outubro!$I$12</f>
        <v>*</v>
      </c>
      <c r="J43" s="11" t="str">
        <f>[37]Outubro!$I$13</f>
        <v>*</v>
      </c>
      <c r="K43" s="11" t="str">
        <f>[37]Outubro!$I$14</f>
        <v>*</v>
      </c>
      <c r="L43" s="11" t="str">
        <f>[37]Outubro!$I$15</f>
        <v>*</v>
      </c>
      <c r="M43" s="11" t="str">
        <f>[37]Outubro!$I$16</f>
        <v>*</v>
      </c>
      <c r="N43" s="11" t="str">
        <f>[37]Outubro!$I$17</f>
        <v>*</v>
      </c>
      <c r="O43" s="11" t="str">
        <f>[37]Outubro!$I$18</f>
        <v>*</v>
      </c>
      <c r="P43" s="11" t="str">
        <f>[37]Outubro!$I$19</f>
        <v>*</v>
      </c>
      <c r="Q43" s="11" t="str">
        <f>[37]Outubro!$I$20</f>
        <v>*</v>
      </c>
      <c r="R43" s="11" t="str">
        <f>[37]Outubro!$I$21</f>
        <v>*</v>
      </c>
      <c r="S43" s="11" t="str">
        <f>[37]Outubro!$I$22</f>
        <v>*</v>
      </c>
      <c r="T43" s="90" t="str">
        <f>[37]Outubro!$I$23</f>
        <v>*</v>
      </c>
      <c r="U43" s="90" t="str">
        <f>[37]Outubro!$I$24</f>
        <v>*</v>
      </c>
      <c r="V43" s="90" t="str">
        <f>[37]Outubro!$I$25</f>
        <v>*</v>
      </c>
      <c r="W43" s="90" t="str">
        <f>[37]Outubro!$I$26</f>
        <v>*</v>
      </c>
      <c r="X43" s="90" t="str">
        <f>[37]Outubro!$I$27</f>
        <v>*</v>
      </c>
      <c r="Y43" s="90" t="str">
        <f>[37]Outubro!$I$28</f>
        <v>*</v>
      </c>
      <c r="Z43" s="90" t="str">
        <f>[37]Outubro!$I$29</f>
        <v>*</v>
      </c>
      <c r="AA43" s="90" t="str">
        <f>[37]Outubro!$I$30</f>
        <v>*</v>
      </c>
      <c r="AB43" s="90" t="str">
        <f>[37]Outubro!$I$31</f>
        <v>*</v>
      </c>
      <c r="AC43" s="90" t="str">
        <f>[37]Outubro!$I$32</f>
        <v>*</v>
      </c>
      <c r="AD43" s="90" t="str">
        <f>[37]Outubro!$I$33</f>
        <v>*</v>
      </c>
      <c r="AE43" s="90" t="str">
        <f>[37]Outubro!$I$34</f>
        <v>*</v>
      </c>
      <c r="AF43" s="90" t="str">
        <f>[37]Outubro!$I$35</f>
        <v>*</v>
      </c>
      <c r="AG43" s="95" t="str">
        <f>[37]Outubro!$I$36</f>
        <v>*</v>
      </c>
      <c r="AJ43" t="s">
        <v>35</v>
      </c>
      <c r="AK43" t="s">
        <v>35</v>
      </c>
      <c r="AL43" t="s">
        <v>35</v>
      </c>
    </row>
    <row r="44" spans="1:39" x14ac:dyDescent="0.2">
      <c r="A44" s="77" t="s">
        <v>18</v>
      </c>
      <c r="B44" s="93" t="str">
        <f>[38]Outubro!$I$5</f>
        <v>*</v>
      </c>
      <c r="C44" s="93" t="str">
        <f>[38]Outubro!$I$6</f>
        <v>*</v>
      </c>
      <c r="D44" s="93" t="str">
        <f>[38]Outubro!$I$7</f>
        <v>*</v>
      </c>
      <c r="E44" s="93" t="str">
        <f>[38]Outubro!$I$8</f>
        <v>*</v>
      </c>
      <c r="F44" s="93" t="str">
        <f>[38]Outubro!$I$9</f>
        <v>*</v>
      </c>
      <c r="G44" s="93" t="str">
        <f>[38]Outubro!$I$10</f>
        <v>*</v>
      </c>
      <c r="H44" s="93" t="str">
        <f>[38]Outubro!$I$11</f>
        <v>*</v>
      </c>
      <c r="I44" s="93" t="str">
        <f>[38]Outubro!$I$12</f>
        <v>*</v>
      </c>
      <c r="J44" s="93" t="str">
        <f>[38]Outubro!$I$13</f>
        <v>*</v>
      </c>
      <c r="K44" s="93" t="str">
        <f>[38]Outubro!$I$14</f>
        <v>*</v>
      </c>
      <c r="L44" s="93" t="str">
        <f>[38]Outubro!$I$15</f>
        <v>*</v>
      </c>
      <c r="M44" s="93" t="str">
        <f>[38]Outubro!$I$16</f>
        <v>*</v>
      </c>
      <c r="N44" s="93" t="str">
        <f>[38]Outubro!$I$17</f>
        <v>*</v>
      </c>
      <c r="O44" s="93" t="str">
        <f>[38]Outubro!$I$18</f>
        <v>*</v>
      </c>
      <c r="P44" s="93" t="str">
        <f>[38]Outubro!$I$19</f>
        <v>*</v>
      </c>
      <c r="Q44" s="93" t="str">
        <f>[38]Outubro!$I$20</f>
        <v>*</v>
      </c>
      <c r="R44" s="93" t="str">
        <f>[38]Outubro!$I$21</f>
        <v>*</v>
      </c>
      <c r="S44" s="93" t="str">
        <f>[38]Outubro!$I$22</f>
        <v>*</v>
      </c>
      <c r="T44" s="93" t="str">
        <f>[38]Outubro!$I$23</f>
        <v>*</v>
      </c>
      <c r="U44" s="93" t="str">
        <f>[38]Outubro!$I$24</f>
        <v>*</v>
      </c>
      <c r="V44" s="93" t="str">
        <f>[38]Outubro!$I$25</f>
        <v>*</v>
      </c>
      <c r="W44" s="93" t="str">
        <f>[38]Outubro!$I$26</f>
        <v>*</v>
      </c>
      <c r="X44" s="93" t="str">
        <f>[38]Outubro!$I$27</f>
        <v>*</v>
      </c>
      <c r="Y44" s="93" t="str">
        <f>[38]Outubro!$I$28</f>
        <v>*</v>
      </c>
      <c r="Z44" s="93" t="str">
        <f>[38]Outubro!$I$29</f>
        <v>*</v>
      </c>
      <c r="AA44" s="93" t="str">
        <f>[38]Outubro!$I$30</f>
        <v>*</v>
      </c>
      <c r="AB44" s="93" t="str">
        <f>[38]Outubro!$I$31</f>
        <v>*</v>
      </c>
      <c r="AC44" s="93" t="str">
        <f>[38]Outubro!$I$32</f>
        <v>*</v>
      </c>
      <c r="AD44" s="93" t="str">
        <f>[38]Outubro!$I$33</f>
        <v>*</v>
      </c>
      <c r="AE44" s="93" t="str">
        <f>[38]Outubro!$I$34</f>
        <v>*</v>
      </c>
      <c r="AF44" s="93" t="str">
        <f>[38]Outubro!$I$35</f>
        <v>*</v>
      </c>
      <c r="AG44" s="87" t="str">
        <f>[38]Outubro!$I$36</f>
        <v>*</v>
      </c>
      <c r="AJ44" t="s">
        <v>35</v>
      </c>
      <c r="AK44" t="s">
        <v>35</v>
      </c>
      <c r="AL44" t="s">
        <v>35</v>
      </c>
    </row>
    <row r="45" spans="1:39" x14ac:dyDescent="0.2">
      <c r="A45" s="77" t="s">
        <v>141</v>
      </c>
      <c r="B45" s="93" t="s">
        <v>197</v>
      </c>
      <c r="C45" s="93" t="s">
        <v>197</v>
      </c>
      <c r="D45" s="93" t="s">
        <v>197</v>
      </c>
      <c r="E45" s="93" t="s">
        <v>197</v>
      </c>
      <c r="F45" s="93" t="s">
        <v>197</v>
      </c>
      <c r="G45" s="93" t="s">
        <v>197</v>
      </c>
      <c r="H45" s="93" t="s">
        <v>197</v>
      </c>
      <c r="I45" s="93" t="s">
        <v>197</v>
      </c>
      <c r="J45" s="93" t="s">
        <v>197</v>
      </c>
      <c r="K45" s="93" t="s">
        <v>197</v>
      </c>
      <c r="L45" s="93" t="s">
        <v>197</v>
      </c>
      <c r="M45" s="93" t="s">
        <v>197</v>
      </c>
      <c r="N45" s="93" t="s">
        <v>197</v>
      </c>
      <c r="O45" s="93" t="s">
        <v>197</v>
      </c>
      <c r="P45" s="93" t="s">
        <v>197</v>
      </c>
      <c r="Q45" s="93" t="s">
        <v>197</v>
      </c>
      <c r="R45" s="93" t="s">
        <v>197</v>
      </c>
      <c r="S45" s="93" t="s">
        <v>197</v>
      </c>
      <c r="T45" s="90" t="s">
        <v>197</v>
      </c>
      <c r="U45" s="90" t="s">
        <v>197</v>
      </c>
      <c r="V45" s="90" t="s">
        <v>197</v>
      </c>
      <c r="W45" s="90" t="s">
        <v>197</v>
      </c>
      <c r="X45" s="90" t="s">
        <v>197</v>
      </c>
      <c r="Y45" s="90" t="s">
        <v>197</v>
      </c>
      <c r="Z45" s="90" t="s">
        <v>197</v>
      </c>
      <c r="AA45" s="90" t="s">
        <v>197</v>
      </c>
      <c r="AB45" s="90" t="s">
        <v>197</v>
      </c>
      <c r="AC45" s="90" t="s">
        <v>197</v>
      </c>
      <c r="AD45" s="90" t="s">
        <v>197</v>
      </c>
      <c r="AE45" s="90" t="s">
        <v>197</v>
      </c>
      <c r="AF45" s="90" t="s">
        <v>197</v>
      </c>
      <c r="AG45" s="95" t="s">
        <v>197</v>
      </c>
      <c r="AI45" t="s">
        <v>35</v>
      </c>
      <c r="AJ45" t="s">
        <v>35</v>
      </c>
      <c r="AK45" t="s">
        <v>35</v>
      </c>
      <c r="AL45" t="s">
        <v>200</v>
      </c>
    </row>
    <row r="46" spans="1:39" x14ac:dyDescent="0.2">
      <c r="A46" s="77" t="s">
        <v>19</v>
      </c>
      <c r="B46" s="93" t="str">
        <f>[39]Outubro!$I$5</f>
        <v>*</v>
      </c>
      <c r="C46" s="93" t="str">
        <f>[39]Outubro!$I$6</f>
        <v>*</v>
      </c>
      <c r="D46" s="93" t="str">
        <f>[39]Outubro!$I$7</f>
        <v>*</v>
      </c>
      <c r="E46" s="93" t="str">
        <f>[39]Outubro!$I$8</f>
        <v>*</v>
      </c>
      <c r="F46" s="93" t="str">
        <f>[39]Outubro!$I$9</f>
        <v>*</v>
      </c>
      <c r="G46" s="93" t="str">
        <f>[39]Outubro!$I$10</f>
        <v>*</v>
      </c>
      <c r="H46" s="93" t="str">
        <f>[39]Outubro!$I$11</f>
        <v>*</v>
      </c>
      <c r="I46" s="93" t="str">
        <f>[39]Outubro!$I$12</f>
        <v>*</v>
      </c>
      <c r="J46" s="93" t="str">
        <f>[39]Outubro!$I$13</f>
        <v>*</v>
      </c>
      <c r="K46" s="93" t="str">
        <f>[39]Outubro!$I$14</f>
        <v>*</v>
      </c>
      <c r="L46" s="93" t="str">
        <f>[39]Outubro!$I$15</f>
        <v>*</v>
      </c>
      <c r="M46" s="93" t="str">
        <f>[39]Outubro!$I$16</f>
        <v>*</v>
      </c>
      <c r="N46" s="93" t="str">
        <f>[39]Outubro!$I$17</f>
        <v>*</v>
      </c>
      <c r="O46" s="93" t="str">
        <f>[39]Outubro!$I$18</f>
        <v>*</v>
      </c>
      <c r="P46" s="93" t="str">
        <f>[39]Outubro!$I$19</f>
        <v>*</v>
      </c>
      <c r="Q46" s="93" t="str">
        <f>[39]Outubro!$I$20</f>
        <v>*</v>
      </c>
      <c r="R46" s="93" t="str">
        <f>[39]Outubro!$I$21</f>
        <v>*</v>
      </c>
      <c r="S46" s="93" t="str">
        <f>[39]Outubro!$I$22</f>
        <v>*</v>
      </c>
      <c r="T46" s="93" t="str">
        <f>[39]Outubro!$I$23</f>
        <v>*</v>
      </c>
      <c r="U46" s="93" t="str">
        <f>[39]Outubro!$I$24</f>
        <v>*</v>
      </c>
      <c r="V46" s="93" t="str">
        <f>[39]Outubro!$I$25</f>
        <v>*</v>
      </c>
      <c r="W46" s="93" t="str">
        <f>[39]Outubro!$I$26</f>
        <v>*</v>
      </c>
      <c r="X46" s="93" t="str">
        <f>[39]Outubro!$I$27</f>
        <v>*</v>
      </c>
      <c r="Y46" s="93" t="str">
        <f>[39]Outubro!$I$28</f>
        <v>*</v>
      </c>
      <c r="Z46" s="93" t="str">
        <f>[39]Outubro!$I$29</f>
        <v>*</v>
      </c>
      <c r="AA46" s="93" t="str">
        <f>[39]Outubro!$I$30</f>
        <v>*</v>
      </c>
      <c r="AB46" s="93" t="str">
        <f>[39]Outubro!$I$31</f>
        <v>*</v>
      </c>
      <c r="AC46" s="93" t="str">
        <f>[39]Outubro!$I$32</f>
        <v>*</v>
      </c>
      <c r="AD46" s="93" t="str">
        <f>[39]Outubro!$I$33</f>
        <v>*</v>
      </c>
      <c r="AE46" s="93" t="str">
        <f>[39]Outubro!$I$34</f>
        <v>*</v>
      </c>
      <c r="AF46" s="93" t="str">
        <f>[39]Outubro!$I$35</f>
        <v>*</v>
      </c>
      <c r="AG46" s="87" t="str">
        <f>[39]Outubro!$I$36</f>
        <v>*</v>
      </c>
      <c r="AH46" s="12" t="s">
        <v>35</v>
      </c>
      <c r="AJ46" t="s">
        <v>35</v>
      </c>
    </row>
    <row r="47" spans="1:39" x14ac:dyDescent="0.2">
      <c r="A47" s="77" t="s">
        <v>23</v>
      </c>
      <c r="B47" s="93" t="str">
        <f>[40]Outubro!$I$5</f>
        <v>*</v>
      </c>
      <c r="C47" s="93" t="str">
        <f>[40]Outubro!$I$6</f>
        <v>*</v>
      </c>
      <c r="D47" s="93" t="str">
        <f>[40]Outubro!$I$7</f>
        <v>*</v>
      </c>
      <c r="E47" s="93" t="str">
        <f>[40]Outubro!$I$8</f>
        <v>*</v>
      </c>
      <c r="F47" s="93" t="str">
        <f>[40]Outubro!$I$9</f>
        <v>*</v>
      </c>
      <c r="G47" s="93" t="str">
        <f>[40]Outubro!$I$10</f>
        <v>*</v>
      </c>
      <c r="H47" s="93" t="str">
        <f>[40]Outubro!$I$11</f>
        <v>*</v>
      </c>
      <c r="I47" s="93" t="str">
        <f>[40]Outubro!$I$12</f>
        <v>*</v>
      </c>
      <c r="J47" s="93" t="str">
        <f>[40]Outubro!$I$13</f>
        <v>*</v>
      </c>
      <c r="K47" s="93" t="str">
        <f>[40]Outubro!$I$14</f>
        <v>*</v>
      </c>
      <c r="L47" s="93" t="str">
        <f>[40]Outubro!$I$15</f>
        <v>*</v>
      </c>
      <c r="M47" s="93" t="str">
        <f>[40]Outubro!$I$16</f>
        <v>*</v>
      </c>
      <c r="N47" s="93" t="str">
        <f>[40]Outubro!$I$17</f>
        <v>*</v>
      </c>
      <c r="O47" s="93" t="str">
        <f>[40]Outubro!$I$18</f>
        <v>*</v>
      </c>
      <c r="P47" s="93" t="str">
        <f>[40]Outubro!$I$19</f>
        <v>*</v>
      </c>
      <c r="Q47" s="93" t="str">
        <f>[40]Outubro!$I$20</f>
        <v>*</v>
      </c>
      <c r="R47" s="93" t="str">
        <f>[40]Outubro!$I$21</f>
        <v>*</v>
      </c>
      <c r="S47" s="93" t="str">
        <f>[40]Outubro!$I$22</f>
        <v>*</v>
      </c>
      <c r="T47" s="93" t="str">
        <f>[40]Outubro!$I$23</f>
        <v>*</v>
      </c>
      <c r="U47" s="93" t="str">
        <f>[40]Outubro!$I$24</f>
        <v>*</v>
      </c>
      <c r="V47" s="93" t="str">
        <f>[40]Outubro!$I$25</f>
        <v>*</v>
      </c>
      <c r="W47" s="93" t="str">
        <f>[40]Outubro!$I$26</f>
        <v>*</v>
      </c>
      <c r="X47" s="93" t="str">
        <f>[40]Outubro!$I$27</f>
        <v>*</v>
      </c>
      <c r="Y47" s="93" t="str">
        <f>[40]Outubro!$I$28</f>
        <v>*</v>
      </c>
      <c r="Z47" s="93" t="str">
        <f>[40]Outubro!$I$29</f>
        <v>*</v>
      </c>
      <c r="AA47" s="93" t="str">
        <f>[40]Outubro!$I$30</f>
        <v>*</v>
      </c>
      <c r="AB47" s="93" t="str">
        <f>[40]Outubro!$I$31</f>
        <v>*</v>
      </c>
      <c r="AC47" s="93" t="str">
        <f>[40]Outubro!$I$32</f>
        <v>*</v>
      </c>
      <c r="AD47" s="93" t="str">
        <f>[40]Outubro!$I$33</f>
        <v>*</v>
      </c>
      <c r="AE47" s="93" t="str">
        <f>[40]Outubro!$I$34</f>
        <v>*</v>
      </c>
      <c r="AF47" s="93" t="str">
        <f>[40]Outubro!$I$35</f>
        <v>*</v>
      </c>
      <c r="AG47" s="87" t="str">
        <f>[40]Outubro!$I$36</f>
        <v>*</v>
      </c>
      <c r="AI47" t="s">
        <v>35</v>
      </c>
      <c r="AK47" t="s">
        <v>35</v>
      </c>
      <c r="AL47" t="s">
        <v>35</v>
      </c>
    </row>
    <row r="48" spans="1:39" x14ac:dyDescent="0.2">
      <c r="A48" s="77" t="s">
        <v>34</v>
      </c>
      <c r="B48" s="93" t="str">
        <f>[41]Outubro!$I$5</f>
        <v>*</v>
      </c>
      <c r="C48" s="93" t="str">
        <f>[41]Outubro!$I$6</f>
        <v>*</v>
      </c>
      <c r="D48" s="93" t="str">
        <f>[41]Outubro!$I$7</f>
        <v>*</v>
      </c>
      <c r="E48" s="93" t="str">
        <f>[41]Outubro!$I$8</f>
        <v>*</v>
      </c>
      <c r="F48" s="93" t="str">
        <f>[41]Outubro!$I$9</f>
        <v>*</v>
      </c>
      <c r="G48" s="93" t="str">
        <f>[41]Outubro!$I$10</f>
        <v>*</v>
      </c>
      <c r="H48" s="93" t="str">
        <f>[41]Outubro!$I$11</f>
        <v>*</v>
      </c>
      <c r="I48" s="93" t="str">
        <f>[41]Outubro!$I$12</f>
        <v>*</v>
      </c>
      <c r="J48" s="93" t="str">
        <f>[41]Outubro!$I$13</f>
        <v>*</v>
      </c>
      <c r="K48" s="93" t="str">
        <f>[41]Outubro!$I$14</f>
        <v>*</v>
      </c>
      <c r="L48" s="93" t="str">
        <f>[41]Outubro!$I$15</f>
        <v>*</v>
      </c>
      <c r="M48" s="93" t="str">
        <f>[41]Outubro!$I$16</f>
        <v>*</v>
      </c>
      <c r="N48" s="93" t="str">
        <f>[41]Outubro!$I$17</f>
        <v>*</v>
      </c>
      <c r="O48" s="93" t="str">
        <f>[41]Outubro!$I$18</f>
        <v>*</v>
      </c>
      <c r="P48" s="93" t="str">
        <f>[41]Outubro!$I$19</f>
        <v>*</v>
      </c>
      <c r="Q48" s="93" t="str">
        <f>[41]Outubro!$I$20</f>
        <v>*</v>
      </c>
      <c r="R48" s="93" t="str">
        <f>[41]Outubro!$I$21</f>
        <v>*</v>
      </c>
      <c r="S48" s="93" t="str">
        <f>[41]Outubro!$I$22</f>
        <v>*</v>
      </c>
      <c r="T48" s="93" t="str">
        <f>[41]Outubro!$I$23</f>
        <v>*</v>
      </c>
      <c r="U48" s="93" t="str">
        <f>[41]Outubro!$I$24</f>
        <v>*</v>
      </c>
      <c r="V48" s="93" t="str">
        <f>[41]Outubro!$I$25</f>
        <v>*</v>
      </c>
      <c r="W48" s="93" t="str">
        <f>[41]Outubro!$I$26</f>
        <v>*</v>
      </c>
      <c r="X48" s="93" t="str">
        <f>[41]Outubro!$I$27</f>
        <v>*</v>
      </c>
      <c r="Y48" s="93" t="str">
        <f>[41]Outubro!$I$28</f>
        <v>*</v>
      </c>
      <c r="Z48" s="93" t="str">
        <f>[41]Outubro!$I$29</f>
        <v>*</v>
      </c>
      <c r="AA48" s="93" t="str">
        <f>[41]Outubro!$I$30</f>
        <v>*</v>
      </c>
      <c r="AB48" s="93" t="str">
        <f>[41]Outubro!$I$31</f>
        <v>*</v>
      </c>
      <c r="AC48" s="93" t="str">
        <f>[41]Outubro!$I$32</f>
        <v>*</v>
      </c>
      <c r="AD48" s="93" t="str">
        <f>[41]Outubro!$I$33</f>
        <v>*</v>
      </c>
      <c r="AE48" s="93" t="str">
        <f>[41]Outubro!$I$34</f>
        <v>*</v>
      </c>
      <c r="AF48" s="93" t="str">
        <f>[41]Outubro!$I$35</f>
        <v>*</v>
      </c>
      <c r="AG48" s="87" t="str">
        <f>[41]Outubro!$I$36</f>
        <v>*</v>
      </c>
      <c r="AH48" s="12" t="s">
        <v>35</v>
      </c>
      <c r="AJ48" t="s">
        <v>35</v>
      </c>
      <c r="AK48" t="s">
        <v>35</v>
      </c>
      <c r="AM48" t="s">
        <v>35</v>
      </c>
    </row>
    <row r="49" spans="1:38" ht="13.5" thickBot="1" x14ac:dyDescent="0.25">
      <c r="A49" s="78" t="s">
        <v>20</v>
      </c>
      <c r="B49" s="90" t="str">
        <f>[42]Outubro!$I$5</f>
        <v>*</v>
      </c>
      <c r="C49" s="90" t="str">
        <f>[42]Outubro!$I$6</f>
        <v>*</v>
      </c>
      <c r="D49" s="90" t="str">
        <f>[42]Outubro!$I$7</f>
        <v>*</v>
      </c>
      <c r="E49" s="90" t="str">
        <f>[42]Outubro!$I$8</f>
        <v>*</v>
      </c>
      <c r="F49" s="90" t="str">
        <f>[42]Outubro!$I$9</f>
        <v>*</v>
      </c>
      <c r="G49" s="90" t="str">
        <f>[42]Outubro!$I$10</f>
        <v>*</v>
      </c>
      <c r="H49" s="90" t="str">
        <f>[42]Outubro!$I$11</f>
        <v>*</v>
      </c>
      <c r="I49" s="90" t="str">
        <f>[42]Outubro!$I$12</f>
        <v>*</v>
      </c>
      <c r="J49" s="90" t="str">
        <f>[42]Outubro!$I$13</f>
        <v>*</v>
      </c>
      <c r="K49" s="90" t="str">
        <f>[42]Outubro!$I$14</f>
        <v>*</v>
      </c>
      <c r="L49" s="90" t="str">
        <f>[42]Outubro!$I$15</f>
        <v>*</v>
      </c>
      <c r="M49" s="90" t="str">
        <f>[42]Outubro!$I$16</f>
        <v>*</v>
      </c>
      <c r="N49" s="90" t="str">
        <f>[42]Outubro!$I$17</f>
        <v>*</v>
      </c>
      <c r="O49" s="90" t="str">
        <f>[42]Outubro!$I$18</f>
        <v>*</v>
      </c>
      <c r="P49" s="90" t="str">
        <f>[42]Outubro!$I$19</f>
        <v>*</v>
      </c>
      <c r="Q49" s="90" t="str">
        <f>[42]Outubro!$I$20</f>
        <v>*</v>
      </c>
      <c r="R49" s="90" t="str">
        <f>[42]Outubro!$I$21</f>
        <v>*</v>
      </c>
      <c r="S49" s="90" t="str">
        <f>[42]Outubro!$I$22</f>
        <v>*</v>
      </c>
      <c r="T49" s="90" t="str">
        <f>[42]Outubro!$I$23</f>
        <v>*</v>
      </c>
      <c r="U49" s="90" t="str">
        <f>[42]Outubro!$I$24</f>
        <v>*</v>
      </c>
      <c r="V49" s="90" t="str">
        <f>[42]Outubro!$I$25</f>
        <v>*</v>
      </c>
      <c r="W49" s="90" t="str">
        <f>[42]Outubro!$I$26</f>
        <v>*</v>
      </c>
      <c r="X49" s="90" t="str">
        <f>[42]Outubro!$I$27</f>
        <v>*</v>
      </c>
      <c r="Y49" s="90" t="str">
        <f>[42]Outubro!$I$28</f>
        <v>*</v>
      </c>
      <c r="Z49" s="90" t="str">
        <f>[42]Outubro!$I$29</f>
        <v>*</v>
      </c>
      <c r="AA49" s="90" t="str">
        <f>[42]Outubro!$I$30</f>
        <v>*</v>
      </c>
      <c r="AB49" s="90" t="str">
        <f>[42]Outubro!$I$31</f>
        <v>*</v>
      </c>
      <c r="AC49" s="90" t="str">
        <f>[42]Outubro!$I$32</f>
        <v>*</v>
      </c>
      <c r="AD49" s="90" t="str">
        <f>[42]Outubro!$I$33</f>
        <v>*</v>
      </c>
      <c r="AE49" s="90" t="str">
        <f>[42]Outubro!$I$34</f>
        <v>*</v>
      </c>
      <c r="AF49" s="90" t="str">
        <f>[42]Outubro!$I$35</f>
        <v>*</v>
      </c>
      <c r="AG49" s="87" t="str">
        <f>[42]Outubro!$I$36</f>
        <v>*</v>
      </c>
    </row>
    <row r="50" spans="1:38" s="5" customFormat="1" ht="17.100000000000001" customHeight="1" thickBot="1" x14ac:dyDescent="0.25">
      <c r="A50" s="79" t="s">
        <v>195</v>
      </c>
      <c r="B50" s="80" t="s">
        <v>197</v>
      </c>
      <c r="C50" s="80" t="s">
        <v>197</v>
      </c>
      <c r="D50" s="80" t="s">
        <v>197</v>
      </c>
      <c r="E50" s="80" t="s">
        <v>197</v>
      </c>
      <c r="F50" s="80" t="s">
        <v>197</v>
      </c>
      <c r="G50" s="80" t="s">
        <v>197</v>
      </c>
      <c r="H50" s="80" t="s">
        <v>197</v>
      </c>
      <c r="I50" s="80" t="s">
        <v>197</v>
      </c>
      <c r="J50" s="80" t="s">
        <v>197</v>
      </c>
      <c r="K50" s="80" t="s">
        <v>197</v>
      </c>
      <c r="L50" s="80" t="s">
        <v>197</v>
      </c>
      <c r="M50" s="80" t="s">
        <v>197</v>
      </c>
      <c r="N50" s="80" t="s">
        <v>197</v>
      </c>
      <c r="O50" s="80" t="s">
        <v>197</v>
      </c>
      <c r="P50" s="80" t="s">
        <v>197</v>
      </c>
      <c r="Q50" s="80" t="s">
        <v>197</v>
      </c>
      <c r="R50" s="80" t="s">
        <v>197</v>
      </c>
      <c r="S50" s="80" t="s">
        <v>197</v>
      </c>
      <c r="T50" s="80" t="s">
        <v>197</v>
      </c>
      <c r="U50" s="80" t="s">
        <v>197</v>
      </c>
      <c r="V50" s="80" t="s">
        <v>197</v>
      </c>
      <c r="W50" s="80" t="s">
        <v>197</v>
      </c>
      <c r="X50" s="80" t="s">
        <v>197</v>
      </c>
      <c r="Y50" s="80" t="s">
        <v>197</v>
      </c>
      <c r="Z50" s="80" t="s">
        <v>197</v>
      </c>
      <c r="AA50" s="80" t="s">
        <v>197</v>
      </c>
      <c r="AB50" s="80" t="s">
        <v>197</v>
      </c>
      <c r="AC50" s="80" t="s">
        <v>197</v>
      </c>
      <c r="AD50" s="80" t="s">
        <v>197</v>
      </c>
      <c r="AE50" s="80" t="s">
        <v>197</v>
      </c>
      <c r="AF50" s="80" t="s">
        <v>197</v>
      </c>
      <c r="AG50" s="86"/>
      <c r="AL50" s="5" t="s">
        <v>35</v>
      </c>
    </row>
    <row r="51" spans="1:38" s="8" customFormat="1" ht="13.5" thickBot="1" x14ac:dyDescent="0.25">
      <c r="A51" s="153" t="s">
        <v>194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5"/>
      <c r="AF51" s="83"/>
      <c r="AG51" s="88" t="s">
        <v>197</v>
      </c>
      <c r="AL51" s="8" t="s">
        <v>35</v>
      </c>
    </row>
    <row r="52" spans="1:38" x14ac:dyDescent="0.2">
      <c r="A52" s="106" t="s">
        <v>227</v>
      </c>
      <c r="B52" s="39"/>
      <c r="C52" s="39"/>
      <c r="D52" s="39"/>
      <c r="E52" s="39"/>
      <c r="F52" s="39"/>
      <c r="G52" s="39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45"/>
      <c r="AE52" s="50"/>
      <c r="AF52" s="50"/>
      <c r="AG52" s="72"/>
    </row>
    <row r="53" spans="1:38" x14ac:dyDescent="0.2">
      <c r="A53" s="106" t="s">
        <v>228</v>
      </c>
      <c r="B53" s="40"/>
      <c r="C53" s="40"/>
      <c r="D53" s="40"/>
      <c r="E53" s="40"/>
      <c r="F53" s="40"/>
      <c r="G53" s="40"/>
      <c r="H53" s="40"/>
      <c r="I53" s="40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9"/>
      <c r="U53" s="99"/>
      <c r="V53" s="99"/>
      <c r="W53" s="99"/>
      <c r="X53" s="99"/>
      <c r="Y53" s="97"/>
      <c r="Z53" s="97"/>
      <c r="AA53" s="97"/>
      <c r="AB53" s="97"/>
      <c r="AC53" s="97"/>
      <c r="AD53" s="97"/>
      <c r="AE53" s="97"/>
      <c r="AF53" s="97"/>
      <c r="AG53" s="72"/>
      <c r="AL53" t="s">
        <v>35</v>
      </c>
    </row>
    <row r="54" spans="1:38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8"/>
      <c r="K54" s="98"/>
      <c r="L54" s="98"/>
      <c r="M54" s="98"/>
      <c r="N54" s="98"/>
      <c r="O54" s="98"/>
      <c r="P54" s="98"/>
      <c r="Q54" s="97"/>
      <c r="R54" s="97"/>
      <c r="S54" s="97"/>
      <c r="T54" s="100"/>
      <c r="U54" s="100"/>
      <c r="V54" s="100"/>
      <c r="W54" s="100"/>
      <c r="X54" s="100"/>
      <c r="Y54" s="97"/>
      <c r="Z54" s="97"/>
      <c r="AA54" s="97"/>
      <c r="AB54" s="97"/>
      <c r="AC54" s="97"/>
      <c r="AD54" s="45"/>
      <c r="AE54" s="45"/>
      <c r="AF54" s="45"/>
      <c r="AG54" s="72"/>
    </row>
    <row r="55" spans="1:38" x14ac:dyDescent="0.2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45"/>
      <c r="AE55" s="45"/>
      <c r="AF55" s="45"/>
      <c r="AG55" s="72"/>
    </row>
    <row r="56" spans="1:38" x14ac:dyDescent="0.2">
      <c r="A56" s="4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45"/>
      <c r="AF56" s="45"/>
      <c r="AG56" s="72"/>
    </row>
    <row r="57" spans="1:38" x14ac:dyDescent="0.2">
      <c r="A57" s="41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46"/>
      <c r="AF57" s="46"/>
      <c r="AG57" s="72"/>
    </row>
    <row r="58" spans="1:38" ht="13.5" thickBo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73"/>
    </row>
    <row r="59" spans="1:38" x14ac:dyDescent="0.2">
      <c r="AG59" s="7"/>
    </row>
    <row r="62" spans="1:38" x14ac:dyDescent="0.2">
      <c r="V62" s="2" t="s">
        <v>35</v>
      </c>
    </row>
    <row r="66" spans="10:34" x14ac:dyDescent="0.2">
      <c r="Q66" s="2" t="s">
        <v>35</v>
      </c>
    </row>
    <row r="67" spans="10:34" x14ac:dyDescent="0.2">
      <c r="J67" s="2" t="s">
        <v>35</v>
      </c>
      <c r="AH67" t="s">
        <v>35</v>
      </c>
    </row>
    <row r="69" spans="10:34" x14ac:dyDescent="0.2">
      <c r="O69" s="2" t="s">
        <v>35</v>
      </c>
    </row>
    <row r="70" spans="10:34" x14ac:dyDescent="0.2">
      <c r="P70" s="2" t="s">
        <v>35</v>
      </c>
      <c r="AB70" s="2" t="s">
        <v>35</v>
      </c>
    </row>
    <row r="74" spans="10:34" x14ac:dyDescent="0.2">
      <c r="Z74" s="2" t="s">
        <v>35</v>
      </c>
    </row>
    <row r="82" spans="22:22" x14ac:dyDescent="0.2">
      <c r="V82" s="2" t="s">
        <v>35</v>
      </c>
    </row>
  </sheetData>
  <mergeCells count="35"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U3:U4"/>
    <mergeCell ref="B2:AG2"/>
    <mergeCell ref="L3:L4"/>
    <mergeCell ref="V3:V4"/>
    <mergeCell ref="Y3:Y4"/>
    <mergeCell ref="Z3:Z4"/>
    <mergeCell ref="X3:X4"/>
    <mergeCell ref="AF3:AF4"/>
    <mergeCell ref="P3:P4"/>
    <mergeCell ref="Q3:Q4"/>
    <mergeCell ref="M3:M4"/>
    <mergeCell ref="N3:N4"/>
    <mergeCell ref="O3:O4"/>
    <mergeCell ref="S3:S4"/>
    <mergeCell ref="T3:T4"/>
    <mergeCell ref="AE3:AE4"/>
    <mergeCell ref="AA3:AA4"/>
    <mergeCell ref="AB3:AB4"/>
    <mergeCell ref="AC3:AC4"/>
    <mergeCell ref="AD3:AD4"/>
    <mergeCell ref="W3:W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abSelected="1" zoomScale="90" zoomScaleNormal="90" workbookViewId="0">
      <selection activeCell="AH30" sqref="AH3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7.42578125" style="2" customWidth="1"/>
    <col min="15" max="15" width="6.5703125" style="2" customWidth="1"/>
    <col min="16" max="17" width="5.42578125" style="2" bestFit="1" customWidth="1"/>
    <col min="18" max="18" width="6.42578125" style="2" bestFit="1" customWidth="1"/>
    <col min="19" max="24" width="5.42578125" style="2" bestFit="1" customWidth="1"/>
    <col min="25" max="25" width="5.85546875" style="2" bestFit="1" customWidth="1"/>
    <col min="26" max="27" width="5.42578125" style="2" bestFit="1" customWidth="1"/>
    <col min="28" max="28" width="5.85546875" style="2" customWidth="1"/>
    <col min="29" max="29" width="6.140625" style="2" bestFit="1" customWidth="1"/>
    <col min="30" max="30" width="5.42578125" style="2" bestFit="1" customWidth="1"/>
    <col min="31" max="31" width="6" style="2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33" t="s">
        <v>203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5"/>
    </row>
    <row r="2" spans="1:37" s="4" customFormat="1" ht="20.100000000000001" customHeight="1" x14ac:dyDescent="0.2">
      <c r="A2" s="136" t="s">
        <v>21</v>
      </c>
      <c r="B2" s="138" t="s">
        <v>250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9"/>
    </row>
    <row r="3" spans="1:37" s="5" customFormat="1" ht="20.100000000000001" customHeight="1" x14ac:dyDescent="0.2">
      <c r="A3" s="136"/>
      <c r="B3" s="137">
        <v>1</v>
      </c>
      <c r="C3" s="137">
        <f>SUM(B3+1)</f>
        <v>2</v>
      </c>
      <c r="D3" s="137">
        <f t="shared" ref="D3:AD3" si="0">SUM(C3+1)</f>
        <v>3</v>
      </c>
      <c r="E3" s="137">
        <f t="shared" si="0"/>
        <v>4</v>
      </c>
      <c r="F3" s="137">
        <f t="shared" si="0"/>
        <v>5</v>
      </c>
      <c r="G3" s="137">
        <f t="shared" si="0"/>
        <v>6</v>
      </c>
      <c r="H3" s="137">
        <f t="shared" si="0"/>
        <v>7</v>
      </c>
      <c r="I3" s="137">
        <f t="shared" si="0"/>
        <v>8</v>
      </c>
      <c r="J3" s="137">
        <f t="shared" si="0"/>
        <v>9</v>
      </c>
      <c r="K3" s="137">
        <f t="shared" si="0"/>
        <v>10</v>
      </c>
      <c r="L3" s="137">
        <f t="shared" si="0"/>
        <v>11</v>
      </c>
      <c r="M3" s="137">
        <f t="shared" si="0"/>
        <v>12</v>
      </c>
      <c r="N3" s="137">
        <f t="shared" si="0"/>
        <v>13</v>
      </c>
      <c r="O3" s="137">
        <f t="shared" si="0"/>
        <v>14</v>
      </c>
      <c r="P3" s="137">
        <f t="shared" si="0"/>
        <v>15</v>
      </c>
      <c r="Q3" s="137">
        <f t="shared" si="0"/>
        <v>16</v>
      </c>
      <c r="R3" s="137">
        <f t="shared" si="0"/>
        <v>17</v>
      </c>
      <c r="S3" s="137">
        <f t="shared" si="0"/>
        <v>18</v>
      </c>
      <c r="T3" s="137">
        <f t="shared" si="0"/>
        <v>19</v>
      </c>
      <c r="U3" s="137">
        <f t="shared" si="0"/>
        <v>20</v>
      </c>
      <c r="V3" s="137">
        <f t="shared" si="0"/>
        <v>21</v>
      </c>
      <c r="W3" s="137">
        <f t="shared" si="0"/>
        <v>22</v>
      </c>
      <c r="X3" s="137">
        <f t="shared" si="0"/>
        <v>23</v>
      </c>
      <c r="Y3" s="137">
        <f t="shared" si="0"/>
        <v>24</v>
      </c>
      <c r="Z3" s="137">
        <f t="shared" si="0"/>
        <v>25</v>
      </c>
      <c r="AA3" s="137">
        <f t="shared" si="0"/>
        <v>26</v>
      </c>
      <c r="AB3" s="137">
        <f t="shared" si="0"/>
        <v>27</v>
      </c>
      <c r="AC3" s="137">
        <f t="shared" si="0"/>
        <v>28</v>
      </c>
      <c r="AD3" s="137">
        <f t="shared" si="0"/>
        <v>29</v>
      </c>
      <c r="AE3" s="137">
        <v>30</v>
      </c>
      <c r="AF3" s="137">
        <v>31</v>
      </c>
      <c r="AG3" s="101" t="s">
        <v>27</v>
      </c>
      <c r="AH3" s="102" t="s">
        <v>26</v>
      </c>
    </row>
    <row r="4" spans="1:37" s="5" customFormat="1" ht="20.100000000000001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01" t="s">
        <v>25</v>
      </c>
      <c r="AH4" s="102" t="s">
        <v>25</v>
      </c>
    </row>
    <row r="5" spans="1:37" s="5" customFormat="1" x14ac:dyDescent="0.2">
      <c r="A5" s="48" t="s">
        <v>30</v>
      </c>
      <c r="B5" s="110">
        <f>[1]Janeiro!$J$5</f>
        <v>19.8</v>
      </c>
      <c r="C5" s="110">
        <f>[1]Janeiro!$J$6</f>
        <v>29.880000000000003</v>
      </c>
      <c r="D5" s="110">
        <f>[1]Janeiro!$J$7</f>
        <v>23.759999999999998</v>
      </c>
      <c r="E5" s="110">
        <f>[1]Janeiro!$J$8</f>
        <v>24.12</v>
      </c>
      <c r="F5" s="110">
        <f>[1]Janeiro!$J$9</f>
        <v>52.2</v>
      </c>
      <c r="G5" s="110">
        <f>[1]Janeiro!$J$10</f>
        <v>28.8</v>
      </c>
      <c r="H5" s="110">
        <f>[1]Janeiro!$J$11</f>
        <v>35.64</v>
      </c>
      <c r="I5" s="110">
        <f>[1]Janeiro!$J$12</f>
        <v>31.319999999999997</v>
      </c>
      <c r="J5" s="110">
        <f>[1]Janeiro!$J$13</f>
        <v>43.2</v>
      </c>
      <c r="K5" s="110">
        <f>[1]Janeiro!$J$14</f>
        <v>51.84</v>
      </c>
      <c r="L5" s="110">
        <f>[1]Janeiro!$J$15</f>
        <v>40.680000000000007</v>
      </c>
      <c r="M5" s="110">
        <f>[1]Janeiro!$J$16</f>
        <v>32.4</v>
      </c>
      <c r="N5" s="110">
        <f>[1]Janeiro!$J$17</f>
        <v>44.64</v>
      </c>
      <c r="O5" s="110">
        <f>[1]Janeiro!$J$18</f>
        <v>29.16</v>
      </c>
      <c r="P5" s="110">
        <f>[1]Janeiro!$J$19</f>
        <v>28.44</v>
      </c>
      <c r="Q5" s="110">
        <f>[1]Janeiro!$J$20</f>
        <v>27.720000000000002</v>
      </c>
      <c r="R5" s="110">
        <f>[1]Janeiro!$J$21</f>
        <v>27</v>
      </c>
      <c r="S5" s="110">
        <f>[1]Janeiro!$J$22</f>
        <v>29.880000000000003</v>
      </c>
      <c r="T5" s="110">
        <f>[1]Janeiro!$J$23</f>
        <v>56.16</v>
      </c>
      <c r="U5" s="110">
        <f>[1]Janeiro!$J$24</f>
        <v>48.96</v>
      </c>
      <c r="V5" s="110">
        <f>[1]Janeiro!$J$25</f>
        <v>53.28</v>
      </c>
      <c r="W5" s="110">
        <f>[1]Janeiro!$J$26</f>
        <v>40.680000000000007</v>
      </c>
      <c r="X5" s="110">
        <f>[1]Janeiro!$J$27</f>
        <v>25.56</v>
      </c>
      <c r="Y5" s="110">
        <f>[1]Janeiro!$J$28</f>
        <v>23.759999999999998</v>
      </c>
      <c r="Z5" s="110">
        <f>[1]Janeiro!$J$29</f>
        <v>25.92</v>
      </c>
      <c r="AA5" s="110">
        <f>[1]Janeiro!$J$30</f>
        <v>24.12</v>
      </c>
      <c r="AB5" s="110">
        <f>[1]Janeiro!$J$31</f>
        <v>22.32</v>
      </c>
      <c r="AC5" s="110">
        <f>[1]Janeiro!$J$32</f>
        <v>59.04</v>
      </c>
      <c r="AD5" s="110">
        <f>[1]Janeiro!$J$33</f>
        <v>30.6</v>
      </c>
      <c r="AE5" s="110">
        <f>[1]Janeiro!$J$34</f>
        <v>38.519999999999996</v>
      </c>
      <c r="AF5" s="110">
        <f>[1]Janeiro!$J$35</f>
        <v>38.880000000000003</v>
      </c>
      <c r="AG5" s="117">
        <f t="shared" ref="AG5" si="1">MAX(B5:AF5)</f>
        <v>59.04</v>
      </c>
      <c r="AH5" s="116">
        <f t="shared" ref="AH5" si="2">AVERAGE(B5:AF5)</f>
        <v>35.105806451612899</v>
      </c>
    </row>
    <row r="6" spans="1:37" x14ac:dyDescent="0.2">
      <c r="A6" s="48" t="s">
        <v>0</v>
      </c>
      <c r="B6" s="112">
        <f>[2]Janeiro!$J$5</f>
        <v>24.840000000000003</v>
      </c>
      <c r="C6" s="112">
        <f>[2]Janeiro!$J$6</f>
        <v>23.400000000000002</v>
      </c>
      <c r="D6" s="112">
        <f>[2]Janeiro!$J$7</f>
        <v>12.96</v>
      </c>
      <c r="E6" s="112">
        <f>[2]Janeiro!$J$8</f>
        <v>17.64</v>
      </c>
      <c r="F6" s="112">
        <f>[2]Janeiro!$J$9</f>
        <v>17.64</v>
      </c>
      <c r="G6" s="112">
        <f>[2]Janeiro!$J$10</f>
        <v>20.16</v>
      </c>
      <c r="H6" s="112">
        <f>[2]Janeiro!$J$11</f>
        <v>24.12</v>
      </c>
      <c r="I6" s="112">
        <f>[2]Janeiro!$J$12</f>
        <v>19.8</v>
      </c>
      <c r="J6" s="112">
        <f>[2]Janeiro!$J$13</f>
        <v>27</v>
      </c>
      <c r="K6" s="112">
        <f>[2]Janeiro!$J$14</f>
        <v>50.76</v>
      </c>
      <c r="L6" s="112">
        <f>[2]Janeiro!$J$15</f>
        <v>23.040000000000003</v>
      </c>
      <c r="M6" s="112">
        <f>[2]Janeiro!$J$16</f>
        <v>24.48</v>
      </c>
      <c r="N6" s="112">
        <f>[2]Janeiro!$J$17</f>
        <v>29.52</v>
      </c>
      <c r="O6" s="112">
        <f>[2]Janeiro!$J$18</f>
        <v>26.28</v>
      </c>
      <c r="P6" s="112">
        <f>[2]Janeiro!$J$19</f>
        <v>41.04</v>
      </c>
      <c r="Q6" s="112">
        <f>[2]Janeiro!$J$20</f>
        <v>31.680000000000003</v>
      </c>
      <c r="R6" s="112">
        <f>[2]Janeiro!$J$21</f>
        <v>30.240000000000002</v>
      </c>
      <c r="S6" s="112">
        <f>[2]Janeiro!$J$22</f>
        <v>38.880000000000003</v>
      </c>
      <c r="T6" s="112">
        <f>[2]Janeiro!$J$23</f>
        <v>34.92</v>
      </c>
      <c r="U6" s="112">
        <f>[2]Janeiro!$J$24</f>
        <v>32.04</v>
      </c>
      <c r="V6" s="112">
        <f>[2]Janeiro!$J$25</f>
        <v>43.2</v>
      </c>
      <c r="W6" s="112">
        <f>[2]Janeiro!$J$26</f>
        <v>17.64</v>
      </c>
      <c r="X6" s="112">
        <f>[2]Janeiro!$J$27</f>
        <v>22.32</v>
      </c>
      <c r="Y6" s="112">
        <f>[2]Janeiro!$J$28</f>
        <v>23.759999999999998</v>
      </c>
      <c r="Z6" s="112">
        <f>[2]Janeiro!$J$29</f>
        <v>20.52</v>
      </c>
      <c r="AA6" s="112">
        <f>[2]Janeiro!$J$30</f>
        <v>27.36</v>
      </c>
      <c r="AB6" s="112">
        <f>[2]Janeiro!$J$31</f>
        <v>22.32</v>
      </c>
      <c r="AC6" s="112">
        <f>[2]Janeiro!$J$32</f>
        <v>15.840000000000002</v>
      </c>
      <c r="AD6" s="112">
        <f>[2]Janeiro!$J$33</f>
        <v>25.56</v>
      </c>
      <c r="AE6" s="112">
        <f>[2]Janeiro!$J$34</f>
        <v>28.44</v>
      </c>
      <c r="AF6" s="112">
        <f>[2]Janeiro!$J$35</f>
        <v>29.16</v>
      </c>
      <c r="AG6" s="117">
        <f t="shared" ref="AG6:AG47" si="3">MAX(B6:AF6)</f>
        <v>50.76</v>
      </c>
      <c r="AH6" s="116">
        <f t="shared" ref="AH6:AH47" si="4">AVERAGE(B6:AF6)</f>
        <v>26.663225806451614</v>
      </c>
    </row>
    <row r="7" spans="1:37" x14ac:dyDescent="0.2">
      <c r="A7" s="48" t="s">
        <v>85</v>
      </c>
      <c r="B7" s="112">
        <f>[3]Janeiro!$J$5</f>
        <v>28.8</v>
      </c>
      <c r="C7" s="112">
        <f>[3]Janeiro!$J$6</f>
        <v>30.6</v>
      </c>
      <c r="D7" s="112">
        <f>[3]Janeiro!$J$7</f>
        <v>21.6</v>
      </c>
      <c r="E7" s="112">
        <f>[3]Janeiro!$J$8</f>
        <v>37.440000000000005</v>
      </c>
      <c r="F7" s="112">
        <f>[3]Janeiro!$J$9</f>
        <v>54</v>
      </c>
      <c r="G7" s="112">
        <f>[3]Janeiro!$J$10</f>
        <v>28.8</v>
      </c>
      <c r="H7" s="112">
        <f>[3]Janeiro!$J$11</f>
        <v>49.680000000000007</v>
      </c>
      <c r="I7" s="112">
        <f>[3]Janeiro!$J$12</f>
        <v>29.880000000000003</v>
      </c>
      <c r="J7" s="112">
        <f>[3]Janeiro!$J$13</f>
        <v>49.32</v>
      </c>
      <c r="K7" s="112">
        <f>[3]Janeiro!$J$14</f>
        <v>66.960000000000008</v>
      </c>
      <c r="L7" s="112">
        <f>[3]Janeiro!$J$15</f>
        <v>43.56</v>
      </c>
      <c r="M7" s="112">
        <f>[3]Janeiro!$J$16</f>
        <v>30.6</v>
      </c>
      <c r="N7" s="112">
        <f>[3]Janeiro!$J$17</f>
        <v>44.64</v>
      </c>
      <c r="O7" s="112">
        <f>[3]Janeiro!$J$18</f>
        <v>34.200000000000003</v>
      </c>
      <c r="P7" s="112">
        <f>[3]Janeiro!$J$19</f>
        <v>36</v>
      </c>
      <c r="Q7" s="112">
        <f>[3]Janeiro!$J$20</f>
        <v>36.72</v>
      </c>
      <c r="R7" s="112">
        <f>[3]Janeiro!$J$21</f>
        <v>34.92</v>
      </c>
      <c r="S7" s="112">
        <f>[3]Janeiro!$J$22</f>
        <v>37.800000000000004</v>
      </c>
      <c r="T7" s="112">
        <f>[3]Janeiro!$J$23</f>
        <v>41.76</v>
      </c>
      <c r="U7" s="112">
        <f>[3]Janeiro!$J$24</f>
        <v>61.2</v>
      </c>
      <c r="V7" s="112">
        <f>[3]Janeiro!$J$25</f>
        <v>57.960000000000008</v>
      </c>
      <c r="W7" s="112">
        <f>[3]Janeiro!$J$26</f>
        <v>35.64</v>
      </c>
      <c r="X7" s="112">
        <f>[3]Janeiro!$J$27</f>
        <v>35.28</v>
      </c>
      <c r="Y7" s="112">
        <f>[3]Janeiro!$J$28</f>
        <v>27.36</v>
      </c>
      <c r="Z7" s="112">
        <f>[3]Janeiro!$J$29</f>
        <v>35.28</v>
      </c>
      <c r="AA7" s="112">
        <f>[3]Janeiro!$J$30</f>
        <v>33.840000000000003</v>
      </c>
      <c r="AB7" s="112">
        <f>[3]Janeiro!$J$31</f>
        <v>28.44</v>
      </c>
      <c r="AC7" s="112">
        <f>[3]Janeiro!$J$32</f>
        <v>27</v>
      </c>
      <c r="AD7" s="112">
        <f>[3]Janeiro!$J$33</f>
        <v>34.56</v>
      </c>
      <c r="AE7" s="112" t="s">
        <v>197</v>
      </c>
      <c r="AF7" s="112">
        <f>[3]Janeiro!$J$35</f>
        <v>60.12</v>
      </c>
      <c r="AG7" s="117">
        <f t="shared" si="3"/>
        <v>66.960000000000008</v>
      </c>
      <c r="AH7" s="116">
        <f t="shared" si="4"/>
        <v>39.131999999999998</v>
      </c>
    </row>
    <row r="8" spans="1:37" x14ac:dyDescent="0.2">
      <c r="A8" s="48" t="s">
        <v>1</v>
      </c>
      <c r="B8" s="112">
        <f>[4]Janeiro!$J$5</f>
        <v>26.64</v>
      </c>
      <c r="C8" s="112">
        <f>[4]Janeiro!$J$6</f>
        <v>32.04</v>
      </c>
      <c r="D8" s="112">
        <f>[4]Janeiro!$J$7</f>
        <v>33.480000000000004</v>
      </c>
      <c r="E8" s="112">
        <f>[4]Janeiro!$J$8</f>
        <v>16.559999999999999</v>
      </c>
      <c r="F8" s="112">
        <f>[4]Janeiro!$J$9</f>
        <v>20.16</v>
      </c>
      <c r="G8" s="112">
        <f>[4]Janeiro!$J$10</f>
        <v>25.56</v>
      </c>
      <c r="H8" s="112">
        <f>[4]Janeiro!$J$11</f>
        <v>25.92</v>
      </c>
      <c r="I8" s="112">
        <f>[4]Janeiro!$J$12</f>
        <v>25.56</v>
      </c>
      <c r="J8" s="112">
        <f>[4]Janeiro!$J$13</f>
        <v>28.44</v>
      </c>
      <c r="K8" s="112">
        <f>[4]Janeiro!$J$14</f>
        <v>34.200000000000003</v>
      </c>
      <c r="L8" s="112">
        <f>[4]Janeiro!$J$15</f>
        <v>33.840000000000003</v>
      </c>
      <c r="M8" s="112">
        <f>[4]Janeiro!$J$16</f>
        <v>30.96</v>
      </c>
      <c r="N8" s="112">
        <f>[4]Janeiro!$J$17</f>
        <v>30.6</v>
      </c>
      <c r="O8" s="112">
        <f>[4]Janeiro!$J$18</f>
        <v>63.360000000000007</v>
      </c>
      <c r="P8" s="112">
        <f>[4]Janeiro!$J$19</f>
        <v>36.36</v>
      </c>
      <c r="Q8" s="112">
        <f>[4]Janeiro!$J$20</f>
        <v>35.64</v>
      </c>
      <c r="R8" s="112">
        <f>[4]Janeiro!$J$21</f>
        <v>34.92</v>
      </c>
      <c r="S8" s="112">
        <f>[4]Janeiro!$J$22</f>
        <v>34.56</v>
      </c>
      <c r="T8" s="112">
        <f>[4]Janeiro!$J$23</f>
        <v>32.04</v>
      </c>
      <c r="U8" s="112">
        <f>[4]Janeiro!$J$24</f>
        <v>28.08</v>
      </c>
      <c r="V8" s="112">
        <f>[4]Janeiro!$J$25</f>
        <v>27.36</v>
      </c>
      <c r="W8" s="112">
        <f>[4]Janeiro!$J$26</f>
        <v>21.240000000000002</v>
      </c>
      <c r="X8" s="112">
        <f>[4]Janeiro!$J$27</f>
        <v>21.240000000000002</v>
      </c>
      <c r="Y8" s="112">
        <f>[4]Janeiro!$J$28</f>
        <v>21.96</v>
      </c>
      <c r="Z8" s="112">
        <f>[4]Janeiro!$J$29</f>
        <v>28.8</v>
      </c>
      <c r="AA8" s="112">
        <f>[4]Janeiro!$J$30</f>
        <v>28.44</v>
      </c>
      <c r="AB8" s="112">
        <f>[4]Janeiro!$J$31</f>
        <v>24.840000000000003</v>
      </c>
      <c r="AC8" s="112">
        <f>[4]Janeiro!$J$32</f>
        <v>27</v>
      </c>
      <c r="AD8" s="112">
        <f>[4]Janeiro!$J$33</f>
        <v>33.480000000000004</v>
      </c>
      <c r="AE8" s="112">
        <f>[4]Janeiro!$J$34</f>
        <v>44.28</v>
      </c>
      <c r="AF8" s="112">
        <f>[4]Janeiro!$J$35</f>
        <v>49.32</v>
      </c>
      <c r="AG8" s="117">
        <f t="shared" si="3"/>
        <v>63.360000000000007</v>
      </c>
      <c r="AH8" s="116">
        <f t="shared" si="4"/>
        <v>30.867096774193552</v>
      </c>
    </row>
    <row r="9" spans="1:37" x14ac:dyDescent="0.2">
      <c r="A9" s="48" t="s">
        <v>146</v>
      </c>
      <c r="B9" s="112">
        <f>[5]Janeiro!$J$5</f>
        <v>34.200000000000003</v>
      </c>
      <c r="C9" s="112">
        <f>[5]Janeiro!$J$6</f>
        <v>48.6</v>
      </c>
      <c r="D9" s="112">
        <f>[5]Janeiro!$J$7</f>
        <v>19.440000000000001</v>
      </c>
      <c r="E9" s="112">
        <f>[5]Janeiro!$J$8</f>
        <v>22.32</v>
      </c>
      <c r="F9" s="112">
        <f>[5]Janeiro!$J$9</f>
        <v>25.2</v>
      </c>
      <c r="G9" s="112">
        <f>[5]Janeiro!$J$10</f>
        <v>24.840000000000003</v>
      </c>
      <c r="H9" s="112">
        <f>[5]Janeiro!$J$11</f>
        <v>28.44</v>
      </c>
      <c r="I9" s="112">
        <f>[5]Janeiro!$J$12</f>
        <v>60.12</v>
      </c>
      <c r="J9" s="112">
        <f>[5]Janeiro!$J$13</f>
        <v>41.4</v>
      </c>
      <c r="K9" s="112">
        <f>[5]Janeiro!$J$14</f>
        <v>72</v>
      </c>
      <c r="L9" s="112">
        <f>[5]Janeiro!$J$15</f>
        <v>43.92</v>
      </c>
      <c r="M9" s="112">
        <f>[5]Janeiro!$J$16</f>
        <v>30.96</v>
      </c>
      <c r="N9" s="112">
        <f>[5]Janeiro!$J$17</f>
        <v>35.28</v>
      </c>
      <c r="O9" s="112">
        <f>[5]Janeiro!$J$18</f>
        <v>34.92</v>
      </c>
      <c r="P9" s="112">
        <f>[5]Janeiro!$J$19</f>
        <v>38.880000000000003</v>
      </c>
      <c r="Q9" s="112">
        <f>[5]Janeiro!$J$20</f>
        <v>39.6</v>
      </c>
      <c r="R9" s="112">
        <f>[5]Janeiro!$J$21</f>
        <v>41.04</v>
      </c>
      <c r="S9" s="112">
        <f>[5]Janeiro!$J$22</f>
        <v>46.080000000000005</v>
      </c>
      <c r="T9" s="112">
        <f>[5]Janeiro!$J$23</f>
        <v>45</v>
      </c>
      <c r="U9" s="112">
        <f>[5]Janeiro!$J$24</f>
        <v>50.4</v>
      </c>
      <c r="V9" s="112">
        <f>[5]Janeiro!$J$25</f>
        <v>38.519999999999996</v>
      </c>
      <c r="W9" s="112">
        <f>[5]Janeiro!$J$26</f>
        <v>30.6</v>
      </c>
      <c r="X9" s="112">
        <f>[5]Janeiro!$J$27</f>
        <v>32.04</v>
      </c>
      <c r="Y9" s="112">
        <f>[5]Janeiro!$J$28</f>
        <v>32.76</v>
      </c>
      <c r="Z9" s="112">
        <f>[5]Janeiro!$J$29</f>
        <v>30.6</v>
      </c>
      <c r="AA9" s="112">
        <f>[5]Janeiro!$J$30</f>
        <v>36</v>
      </c>
      <c r="AB9" s="112">
        <f>[5]Janeiro!$J$31</f>
        <v>28.08</v>
      </c>
      <c r="AC9" s="112">
        <f>[5]Janeiro!$J$32</f>
        <v>28.8</v>
      </c>
      <c r="AD9" s="112">
        <f>[5]Janeiro!$J$33</f>
        <v>30.6</v>
      </c>
      <c r="AE9" s="112">
        <f>[5]Janeiro!$J$34</f>
        <v>53.64</v>
      </c>
      <c r="AF9" s="112">
        <f>[5]Janeiro!$J$35</f>
        <v>53.28</v>
      </c>
      <c r="AG9" s="117">
        <f t="shared" si="3"/>
        <v>72</v>
      </c>
      <c r="AH9" s="116">
        <f t="shared" si="4"/>
        <v>37.985806451612902</v>
      </c>
    </row>
    <row r="10" spans="1:37" x14ac:dyDescent="0.2">
      <c r="A10" s="48" t="s">
        <v>91</v>
      </c>
      <c r="B10" s="112">
        <f>[6]Janeiro!$J$5</f>
        <v>26.64</v>
      </c>
      <c r="C10" s="112">
        <f>[6]Janeiro!$J$6</f>
        <v>32.04</v>
      </c>
      <c r="D10" s="112">
        <f>[6]Janeiro!$J$7</f>
        <v>20.88</v>
      </c>
      <c r="E10" s="112">
        <f>[6]Janeiro!$J$8</f>
        <v>34.200000000000003</v>
      </c>
      <c r="F10" s="112">
        <f>[6]Janeiro!$J$9</f>
        <v>31.319999999999997</v>
      </c>
      <c r="G10" s="112">
        <f>[6]Janeiro!$J$10</f>
        <v>24.48</v>
      </c>
      <c r="H10" s="112">
        <f>[6]Janeiro!$J$11</f>
        <v>34.56</v>
      </c>
      <c r="I10" s="112">
        <f>[6]Janeiro!$J$12</f>
        <v>32.4</v>
      </c>
      <c r="J10" s="112">
        <f>[6]Janeiro!$J$13</f>
        <v>54.36</v>
      </c>
      <c r="K10" s="112">
        <f>[6]Janeiro!$J$14</f>
        <v>42.12</v>
      </c>
      <c r="L10" s="112">
        <f>[6]Janeiro!$J$15</f>
        <v>36</v>
      </c>
      <c r="M10" s="112">
        <f>[6]Janeiro!$J$16</f>
        <v>25.56</v>
      </c>
      <c r="N10" s="112">
        <f>[6]Janeiro!$J$17</f>
        <v>26.28</v>
      </c>
      <c r="O10" s="112">
        <f>[6]Janeiro!$J$18</f>
        <v>38.519999999999996</v>
      </c>
      <c r="P10" s="112">
        <f>[6]Janeiro!$J$19</f>
        <v>37.440000000000005</v>
      </c>
      <c r="Q10" s="112">
        <f>[6]Janeiro!$J$20</f>
        <v>35.64</v>
      </c>
      <c r="R10" s="112">
        <f>[6]Janeiro!$J$21</f>
        <v>28.8</v>
      </c>
      <c r="S10" s="112">
        <f>[6]Janeiro!$J$22</f>
        <v>33.119999999999997</v>
      </c>
      <c r="T10" s="112">
        <f>[6]Janeiro!$J$23</f>
        <v>53.64</v>
      </c>
      <c r="U10" s="112">
        <f>[6]Janeiro!$J$24</f>
        <v>35.28</v>
      </c>
      <c r="V10" s="112">
        <f>[6]Janeiro!$J$25</f>
        <v>34.56</v>
      </c>
      <c r="W10" s="112">
        <f>[6]Janeiro!$J$26</f>
        <v>54.36</v>
      </c>
      <c r="X10" s="112">
        <f>[6]Janeiro!$J$27</f>
        <v>23.040000000000003</v>
      </c>
      <c r="Y10" s="112">
        <f>[6]Janeiro!$J$28</f>
        <v>25.56</v>
      </c>
      <c r="Z10" s="112">
        <f>[6]Janeiro!$J$29</f>
        <v>40.680000000000007</v>
      </c>
      <c r="AA10" s="112">
        <f>[6]Janeiro!$J$30</f>
        <v>35.28</v>
      </c>
      <c r="AB10" s="112">
        <f>[6]Janeiro!$J$31</f>
        <v>25.92</v>
      </c>
      <c r="AC10" s="112">
        <f>[6]Janeiro!$J$32</f>
        <v>29.52</v>
      </c>
      <c r="AD10" s="112">
        <f>[6]Janeiro!$J$33</f>
        <v>29.880000000000003</v>
      </c>
      <c r="AE10" s="112">
        <f>[6]Janeiro!$J$34</f>
        <v>42.12</v>
      </c>
      <c r="AF10" s="112">
        <f>[6]Janeiro!$J$35</f>
        <v>41.4</v>
      </c>
      <c r="AG10" s="117">
        <f t="shared" si="3"/>
        <v>54.36</v>
      </c>
      <c r="AH10" s="116">
        <f t="shared" si="4"/>
        <v>34.374193548387083</v>
      </c>
    </row>
    <row r="11" spans="1:37" x14ac:dyDescent="0.2">
      <c r="A11" s="48" t="s">
        <v>49</v>
      </c>
      <c r="B11" s="112">
        <f>[7]Janeiro!$J$5</f>
        <v>27.720000000000002</v>
      </c>
      <c r="C11" s="112">
        <f>[7]Janeiro!$J$6</f>
        <v>39.96</v>
      </c>
      <c r="D11" s="112">
        <f>[7]Janeiro!$J$7</f>
        <v>29.52</v>
      </c>
      <c r="E11" s="112">
        <f>[7]Janeiro!$J$8</f>
        <v>38.880000000000003</v>
      </c>
      <c r="F11" s="112">
        <f>[7]Janeiro!$J$9</f>
        <v>43.2</v>
      </c>
      <c r="G11" s="112">
        <f>[7]Janeiro!$J$10</f>
        <v>26.28</v>
      </c>
      <c r="H11" s="112">
        <f>[7]Janeiro!$J$11</f>
        <v>42.480000000000004</v>
      </c>
      <c r="I11" s="112">
        <f>[7]Janeiro!$J$12</f>
        <v>30.6</v>
      </c>
      <c r="J11" s="112">
        <f>[7]Janeiro!$J$13</f>
        <v>52.56</v>
      </c>
      <c r="K11" s="112">
        <f>[7]Janeiro!$J$14</f>
        <v>63.360000000000007</v>
      </c>
      <c r="L11" s="112">
        <f>[7]Janeiro!$J$15</f>
        <v>45</v>
      </c>
      <c r="M11" s="112">
        <f>[7]Janeiro!$J$16</f>
        <v>39.24</v>
      </c>
      <c r="N11" s="112">
        <f>[7]Janeiro!$J$17</f>
        <v>27</v>
      </c>
      <c r="O11" s="112">
        <f>[7]Janeiro!$J$18</f>
        <v>42.480000000000004</v>
      </c>
      <c r="P11" s="112">
        <f>[7]Janeiro!$J$19</f>
        <v>30.240000000000002</v>
      </c>
      <c r="Q11" s="112">
        <f>[7]Janeiro!$J$20</f>
        <v>26.28</v>
      </c>
      <c r="R11" s="112">
        <f>[7]Janeiro!$J$21</f>
        <v>32.04</v>
      </c>
      <c r="S11" s="112">
        <f>[7]Janeiro!$J$22</f>
        <v>38.519999999999996</v>
      </c>
      <c r="T11" s="112">
        <f>[7]Janeiro!$J$23</f>
        <v>45</v>
      </c>
      <c r="U11" s="112">
        <f>[7]Janeiro!$J$24</f>
        <v>44.28</v>
      </c>
      <c r="V11" s="112">
        <f>[7]Janeiro!$J$25</f>
        <v>33.480000000000004</v>
      </c>
      <c r="W11" s="112">
        <f>[7]Janeiro!$J$26</f>
        <v>37.440000000000005</v>
      </c>
      <c r="X11" s="112">
        <f>[7]Janeiro!$J$27</f>
        <v>36</v>
      </c>
      <c r="Y11" s="112">
        <f>[7]Janeiro!$J$28</f>
        <v>34.200000000000003</v>
      </c>
      <c r="Z11" s="112">
        <f>[7]Janeiro!$J$29</f>
        <v>41.76</v>
      </c>
      <c r="AA11" s="112">
        <f>[7]Janeiro!$J$30</f>
        <v>39.96</v>
      </c>
      <c r="AB11" s="112">
        <f>[7]Janeiro!$J$31</f>
        <v>28.44</v>
      </c>
      <c r="AC11" s="112">
        <f>[7]Janeiro!$J$32</f>
        <v>32.4</v>
      </c>
      <c r="AD11" s="112">
        <f>[7]Janeiro!$J$33</f>
        <v>28.44</v>
      </c>
      <c r="AE11" s="112">
        <f>[7]Janeiro!$J$34</f>
        <v>34.200000000000003</v>
      </c>
      <c r="AF11" s="112">
        <f>[7]Janeiro!$J$35</f>
        <v>40.680000000000007</v>
      </c>
      <c r="AG11" s="117">
        <f t="shared" si="3"/>
        <v>63.360000000000007</v>
      </c>
      <c r="AH11" s="116">
        <f t="shared" si="4"/>
        <v>37.149677419354852</v>
      </c>
    </row>
    <row r="12" spans="1:37" x14ac:dyDescent="0.2">
      <c r="A12" s="48" t="s">
        <v>94</v>
      </c>
      <c r="B12" s="112">
        <f>[8]Janeiro!$J$5</f>
        <v>38.519999999999996</v>
      </c>
      <c r="C12" s="112">
        <f>[8]Janeiro!$J$6</f>
        <v>44.28</v>
      </c>
      <c r="D12" s="112">
        <f>[8]Janeiro!$J$7</f>
        <v>54</v>
      </c>
      <c r="E12" s="112">
        <f>[8]Janeiro!$J$8</f>
        <v>49.680000000000007</v>
      </c>
      <c r="F12" s="112">
        <f>[8]Janeiro!$J$9</f>
        <v>33.119999999999997</v>
      </c>
      <c r="G12" s="112">
        <f>[8]Janeiro!$J$10</f>
        <v>32.04</v>
      </c>
      <c r="H12" s="112">
        <f>[8]Janeiro!$J$11</f>
        <v>37.800000000000004</v>
      </c>
      <c r="I12" s="112">
        <f>[8]Janeiro!$J$12</f>
        <v>37.800000000000004</v>
      </c>
      <c r="J12" s="112">
        <f>[8]Janeiro!$J$13</f>
        <v>34.200000000000003</v>
      </c>
      <c r="K12" s="112">
        <f>[8]Janeiro!$J$14</f>
        <v>37.080000000000005</v>
      </c>
      <c r="L12" s="112">
        <f>[8]Janeiro!$J$15</f>
        <v>68.400000000000006</v>
      </c>
      <c r="M12" s="112">
        <f>[8]Janeiro!$J$16</f>
        <v>28.08</v>
      </c>
      <c r="N12" s="112">
        <f>[8]Janeiro!$J$17</f>
        <v>34.200000000000003</v>
      </c>
      <c r="O12" s="112">
        <f>[8]Janeiro!$J$18</f>
        <v>41.4</v>
      </c>
      <c r="P12" s="112">
        <f>[8]Janeiro!$J$19</f>
        <v>41.04</v>
      </c>
      <c r="Q12" s="112">
        <f>[8]Janeiro!$J$20</f>
        <v>49.32</v>
      </c>
      <c r="R12" s="112">
        <f>[8]Janeiro!$J$21</f>
        <v>40.680000000000007</v>
      </c>
      <c r="S12" s="112">
        <f>[8]Janeiro!$J$22</f>
        <v>41.76</v>
      </c>
      <c r="T12" s="112">
        <f>[8]Janeiro!$J$23</f>
        <v>44.28</v>
      </c>
      <c r="U12" s="112">
        <f>[8]Janeiro!$J$24</f>
        <v>38.880000000000003</v>
      </c>
      <c r="V12" s="112">
        <f>[8]Janeiro!$J$25</f>
        <v>33.840000000000003</v>
      </c>
      <c r="W12" s="112">
        <f>[8]Janeiro!$J$26</f>
        <v>38.880000000000003</v>
      </c>
      <c r="X12" s="112">
        <f>[8]Janeiro!$J$27</f>
        <v>30.6</v>
      </c>
      <c r="Y12" s="112">
        <f>[8]Janeiro!$J$28</f>
        <v>32.4</v>
      </c>
      <c r="Z12" s="112">
        <f>[8]Janeiro!$J$29</f>
        <v>36.72</v>
      </c>
      <c r="AA12" s="112">
        <f>[8]Janeiro!$J$30</f>
        <v>28.08</v>
      </c>
      <c r="AB12" s="112">
        <f>[8]Janeiro!$J$31</f>
        <v>27</v>
      </c>
      <c r="AC12" s="112">
        <f>[8]Janeiro!$J$32</f>
        <v>31.319999999999997</v>
      </c>
      <c r="AD12" s="112">
        <f>[8]Janeiro!$J$33</f>
        <v>37.440000000000005</v>
      </c>
      <c r="AE12" s="112">
        <f>[8]Janeiro!$J$34</f>
        <v>34.200000000000003</v>
      </c>
      <c r="AF12" s="112">
        <f>[8]Janeiro!$J$35</f>
        <v>48.24</v>
      </c>
      <c r="AG12" s="117">
        <f t="shared" si="3"/>
        <v>68.400000000000006</v>
      </c>
      <c r="AH12" s="116">
        <f t="shared" si="4"/>
        <v>38.880000000000003</v>
      </c>
    </row>
    <row r="13" spans="1:37" x14ac:dyDescent="0.2">
      <c r="A13" s="48" t="s">
        <v>101</v>
      </c>
      <c r="B13" s="112">
        <f>[9]Janeiro!$J$5</f>
        <v>38.159999999999997</v>
      </c>
      <c r="C13" s="112">
        <f>[9]Janeiro!$J$6</f>
        <v>35.64</v>
      </c>
      <c r="D13" s="112">
        <f>[9]Janeiro!$J$7</f>
        <v>27.720000000000002</v>
      </c>
      <c r="E13" s="112">
        <f>[9]Janeiro!$J$8</f>
        <v>29.52</v>
      </c>
      <c r="F13" s="112">
        <f>[9]Janeiro!$J$9</f>
        <v>30.6</v>
      </c>
      <c r="G13" s="112">
        <f>[9]Janeiro!$J$10</f>
        <v>29.52</v>
      </c>
      <c r="H13" s="112">
        <f>[9]Janeiro!$J$11</f>
        <v>33.480000000000004</v>
      </c>
      <c r="I13" s="112">
        <f>[9]Janeiro!$J$12</f>
        <v>28.08</v>
      </c>
      <c r="J13" s="112">
        <f>[9]Janeiro!$J$13</f>
        <v>33.480000000000004</v>
      </c>
      <c r="K13" s="112">
        <f>[9]Janeiro!$J$14</f>
        <v>71.64</v>
      </c>
      <c r="L13" s="112">
        <f>[9]Janeiro!$J$15</f>
        <v>41.76</v>
      </c>
      <c r="M13" s="112">
        <f>[9]Janeiro!$J$16</f>
        <v>30.96</v>
      </c>
      <c r="N13" s="112">
        <f>[9]Janeiro!$J$17</f>
        <v>33.119999999999997</v>
      </c>
      <c r="O13" s="112">
        <f>[9]Janeiro!$J$18</f>
        <v>38.519999999999996</v>
      </c>
      <c r="P13" s="112">
        <f>[9]Janeiro!$J$19</f>
        <v>38.880000000000003</v>
      </c>
      <c r="Q13" s="112">
        <f>[9]Janeiro!$J$20</f>
        <v>42.84</v>
      </c>
      <c r="R13" s="112">
        <f>[9]Janeiro!$J$21</f>
        <v>34.92</v>
      </c>
      <c r="S13" s="112">
        <f>[9]Janeiro!$J$22</f>
        <v>37.800000000000004</v>
      </c>
      <c r="T13" s="112">
        <f>[9]Janeiro!$J$23</f>
        <v>39.6</v>
      </c>
      <c r="U13" s="112">
        <f>[9]Janeiro!$J$24</f>
        <v>29.880000000000003</v>
      </c>
      <c r="V13" s="112">
        <f>[9]Janeiro!$J$25</f>
        <v>44.28</v>
      </c>
      <c r="W13" s="112">
        <f>[9]Janeiro!$J$26</f>
        <v>32.76</v>
      </c>
      <c r="X13" s="112">
        <f>[9]Janeiro!$J$27</f>
        <v>28.8</v>
      </c>
      <c r="Y13" s="112">
        <f>[9]Janeiro!$J$28</f>
        <v>24.48</v>
      </c>
      <c r="Z13" s="112">
        <f>[9]Janeiro!$J$29</f>
        <v>25.2</v>
      </c>
      <c r="AA13" s="112">
        <f>[9]Janeiro!$J$30</f>
        <v>34.200000000000003</v>
      </c>
      <c r="AB13" s="112">
        <f>[9]Janeiro!$J$31</f>
        <v>32.4</v>
      </c>
      <c r="AC13" s="112">
        <f>[9]Janeiro!$J$32</f>
        <v>30.6</v>
      </c>
      <c r="AD13" s="112">
        <f>[9]Janeiro!$J$33</f>
        <v>28.44</v>
      </c>
      <c r="AE13" s="112">
        <f>[9]Janeiro!$J$34</f>
        <v>33.480000000000004</v>
      </c>
      <c r="AF13" s="112">
        <f>[9]Janeiro!$J$35</f>
        <v>78.84</v>
      </c>
      <c r="AG13" s="117">
        <f t="shared" si="3"/>
        <v>78.84</v>
      </c>
      <c r="AH13" s="116">
        <f t="shared" si="4"/>
        <v>36.116129032258058</v>
      </c>
    </row>
    <row r="14" spans="1:37" x14ac:dyDescent="0.2">
      <c r="A14" s="48" t="s">
        <v>147</v>
      </c>
      <c r="B14" s="112">
        <f>[10]Janeiro!$J$5</f>
        <v>38.159999999999997</v>
      </c>
      <c r="C14" s="112">
        <f>[10]Janeiro!$J$6</f>
        <v>27.36</v>
      </c>
      <c r="D14" s="112">
        <f>[10]Janeiro!$J$7</f>
        <v>26.64</v>
      </c>
      <c r="E14" s="112">
        <f>[10]Janeiro!$J$8</f>
        <v>51.480000000000004</v>
      </c>
      <c r="F14" s="112">
        <f>[10]Janeiro!$J$9</f>
        <v>56.16</v>
      </c>
      <c r="G14" s="112">
        <f>[10]Janeiro!$J$10</f>
        <v>23.040000000000003</v>
      </c>
      <c r="H14" s="112">
        <f>[10]Janeiro!$J$11</f>
        <v>28.8</v>
      </c>
      <c r="I14" s="112">
        <f>[10]Janeiro!$J$12</f>
        <v>56.16</v>
      </c>
      <c r="J14" s="112">
        <f>[10]Janeiro!$J$13</f>
        <v>34.200000000000003</v>
      </c>
      <c r="K14" s="112">
        <f>[10]Janeiro!$J$14</f>
        <v>36</v>
      </c>
      <c r="L14" s="112">
        <f>[10]Janeiro!$J$15</f>
        <v>33.840000000000003</v>
      </c>
      <c r="M14" s="112">
        <f>[10]Janeiro!$J$16</f>
        <v>32.4</v>
      </c>
      <c r="N14" s="112">
        <f>[10]Janeiro!$J$17</f>
        <v>32.04</v>
      </c>
      <c r="O14" s="112">
        <f>[10]Janeiro!$J$18</f>
        <v>36</v>
      </c>
      <c r="P14" s="112">
        <f>[10]Janeiro!$J$19</f>
        <v>35.64</v>
      </c>
      <c r="Q14" s="112">
        <f>[10]Janeiro!$J$20</f>
        <v>33.119999999999997</v>
      </c>
      <c r="R14" s="112">
        <f>[10]Janeiro!$J$21</f>
        <v>25.2</v>
      </c>
      <c r="S14" s="112">
        <f>[10]Janeiro!$J$22</f>
        <v>32.76</v>
      </c>
      <c r="T14" s="112">
        <f>[10]Janeiro!$J$23</f>
        <v>43.56</v>
      </c>
      <c r="U14" s="112">
        <f>[10]Janeiro!$J$24</f>
        <v>36</v>
      </c>
      <c r="V14" s="112">
        <f>[10]Janeiro!$J$25</f>
        <v>43.2</v>
      </c>
      <c r="W14" s="112">
        <f>[10]Janeiro!$J$26</f>
        <v>57.24</v>
      </c>
      <c r="X14" s="112">
        <f>[10]Janeiro!$J$27</f>
        <v>21.6</v>
      </c>
      <c r="Y14" s="112">
        <f>[10]Janeiro!$J$28</f>
        <v>25.56</v>
      </c>
      <c r="Z14" s="112">
        <f>[10]Janeiro!$J$29</f>
        <v>25.92</v>
      </c>
      <c r="AA14" s="112">
        <f>[10]Janeiro!$J$30</f>
        <v>28.8</v>
      </c>
      <c r="AB14" s="112" t="s">
        <v>197</v>
      </c>
      <c r="AC14" s="112" t="s">
        <v>197</v>
      </c>
      <c r="AD14" s="112" t="s">
        <v>197</v>
      </c>
      <c r="AE14" s="112" t="s">
        <v>197</v>
      </c>
      <c r="AF14" s="112" t="s">
        <v>197</v>
      </c>
      <c r="AG14" s="117">
        <f t="shared" si="3"/>
        <v>57.24</v>
      </c>
      <c r="AH14" s="116">
        <f t="shared" si="4"/>
        <v>35.418461538461536</v>
      </c>
      <c r="AJ14" s="128"/>
    </row>
    <row r="15" spans="1:37" x14ac:dyDescent="0.2">
      <c r="A15" s="48" t="s">
        <v>2</v>
      </c>
      <c r="B15" s="112">
        <f>[11]Janeiro!$J$5</f>
        <v>30.240000000000002</v>
      </c>
      <c r="C15" s="112">
        <f>[11]Janeiro!$J$6</f>
        <v>32.04</v>
      </c>
      <c r="D15" s="112">
        <f>[11]Janeiro!$J$7</f>
        <v>43.2</v>
      </c>
      <c r="E15" s="112">
        <f>[11]Janeiro!$J$8</f>
        <v>51.12</v>
      </c>
      <c r="F15" s="112">
        <f>[11]Janeiro!$J$9</f>
        <v>24.12</v>
      </c>
      <c r="G15" s="112">
        <f>[11]Janeiro!$J$10</f>
        <v>21.96</v>
      </c>
      <c r="H15" s="112">
        <f>[11]Janeiro!$J$11</f>
        <v>26.28</v>
      </c>
      <c r="I15" s="112">
        <f>[11]Janeiro!$J$12</f>
        <v>37.440000000000005</v>
      </c>
      <c r="J15" s="112">
        <f>[11]Janeiro!$J$13</f>
        <v>40.32</v>
      </c>
      <c r="K15" s="112">
        <f>[11]Janeiro!$J$14</f>
        <v>44.28</v>
      </c>
      <c r="L15" s="112">
        <f>[11]Janeiro!$J$15</f>
        <v>36.36</v>
      </c>
      <c r="M15" s="112">
        <f>[11]Janeiro!$J$16</f>
        <v>36</v>
      </c>
      <c r="N15" s="112">
        <f>[11]Janeiro!$J$17</f>
        <v>37.080000000000005</v>
      </c>
      <c r="O15" s="112">
        <f>[11]Janeiro!$J$18</f>
        <v>31.319999999999997</v>
      </c>
      <c r="P15" s="112">
        <f>[11]Janeiro!$J$19</f>
        <v>36</v>
      </c>
      <c r="Q15" s="112">
        <f>[11]Janeiro!$J$20</f>
        <v>30.240000000000002</v>
      </c>
      <c r="R15" s="112">
        <f>[11]Janeiro!$J$21</f>
        <v>29.880000000000003</v>
      </c>
      <c r="S15" s="112">
        <f>[11]Janeiro!$J$22</f>
        <v>29.880000000000003</v>
      </c>
      <c r="T15" s="112">
        <f>[11]Janeiro!$J$23</f>
        <v>42.12</v>
      </c>
      <c r="U15" s="112">
        <f>[11]Janeiro!$J$24</f>
        <v>33.119999999999997</v>
      </c>
      <c r="V15" s="112">
        <f>[11]Janeiro!$J$25</f>
        <v>33.840000000000003</v>
      </c>
      <c r="W15" s="112">
        <f>[11]Janeiro!$J$26</f>
        <v>36</v>
      </c>
      <c r="X15" s="112">
        <f>[11]Janeiro!$J$27</f>
        <v>19.440000000000001</v>
      </c>
      <c r="Y15" s="112">
        <f>[11]Janeiro!$J$28</f>
        <v>26.28</v>
      </c>
      <c r="Z15" s="112">
        <f>[11]Janeiro!$J$29</f>
        <v>29.52</v>
      </c>
      <c r="AA15" s="112">
        <f>[11]Janeiro!$J$30</f>
        <v>35.28</v>
      </c>
      <c r="AB15" s="112">
        <f>[11]Janeiro!$J$31</f>
        <v>34.200000000000003</v>
      </c>
      <c r="AC15" s="112">
        <f>[11]Janeiro!$J$32</f>
        <v>24.48</v>
      </c>
      <c r="AD15" s="112">
        <f>[11]Janeiro!$J$33</f>
        <v>30.240000000000002</v>
      </c>
      <c r="AE15" s="112">
        <f>[11]Janeiro!$J$34</f>
        <v>28.08</v>
      </c>
      <c r="AF15" s="112">
        <f>[11]Janeiro!$J$35</f>
        <v>37.440000000000005</v>
      </c>
      <c r="AG15" s="117">
        <f t="shared" si="3"/>
        <v>51.12</v>
      </c>
      <c r="AH15" s="116">
        <f t="shared" si="4"/>
        <v>33.154838709677428</v>
      </c>
      <c r="AJ15" s="12" t="s">
        <v>35</v>
      </c>
      <c r="AK15" t="s">
        <v>35</v>
      </c>
    </row>
    <row r="16" spans="1:37" x14ac:dyDescent="0.2">
      <c r="A16" s="48" t="s">
        <v>3</v>
      </c>
      <c r="B16" s="112">
        <f>[12]Janeiro!$J$5</f>
        <v>16.2</v>
      </c>
      <c r="C16" s="112">
        <f>[12]Janeiro!$J$6</f>
        <v>18.36</v>
      </c>
      <c r="D16" s="112">
        <f>[12]Janeiro!$J$7</f>
        <v>20.88</v>
      </c>
      <c r="E16" s="112">
        <f>[12]Janeiro!$J$8</f>
        <v>21.6</v>
      </c>
      <c r="F16" s="112">
        <f>[12]Janeiro!$J$9</f>
        <v>37.080000000000005</v>
      </c>
      <c r="G16" s="112">
        <f>[12]Janeiro!$J$10</f>
        <v>20.88</v>
      </c>
      <c r="H16" s="112">
        <f>[12]Janeiro!$J$11</f>
        <v>25.2</v>
      </c>
      <c r="I16" s="112">
        <f>[12]Janeiro!$J$12</f>
        <v>25.56</v>
      </c>
      <c r="J16" s="112">
        <f>[12]Janeiro!$J$13</f>
        <v>25.56</v>
      </c>
      <c r="K16" s="112">
        <f>[12]Janeiro!$J$14</f>
        <v>39.24</v>
      </c>
      <c r="L16" s="112">
        <f>[12]Janeiro!$J$15</f>
        <v>41.76</v>
      </c>
      <c r="M16" s="112">
        <f>[12]Janeiro!$J$16</f>
        <v>28.8</v>
      </c>
      <c r="N16" s="112">
        <f>[12]Janeiro!$J$17</f>
        <v>57.960000000000008</v>
      </c>
      <c r="O16" s="112">
        <f>[12]Janeiro!$J$18</f>
        <v>47.519999999999996</v>
      </c>
      <c r="P16" s="112">
        <f>[12]Janeiro!$J$19</f>
        <v>23.040000000000003</v>
      </c>
      <c r="Q16" s="112">
        <f>[12]Janeiro!$J$20</f>
        <v>30.96</v>
      </c>
      <c r="R16" s="112">
        <f>[12]Janeiro!$J$21</f>
        <v>22.32</v>
      </c>
      <c r="S16" s="112">
        <f>[12]Janeiro!$J$22</f>
        <v>27.36</v>
      </c>
      <c r="T16" s="112">
        <f>[12]Janeiro!$J$23</f>
        <v>44.28</v>
      </c>
      <c r="U16" s="112">
        <f>[12]Janeiro!$J$24</f>
        <v>51.12</v>
      </c>
      <c r="V16" s="112">
        <f>[12]Janeiro!$J$25</f>
        <v>29.880000000000003</v>
      </c>
      <c r="W16" s="112">
        <f>[12]Janeiro!$J$26</f>
        <v>52.92</v>
      </c>
      <c r="X16" s="112">
        <f>[12]Janeiro!$J$27</f>
        <v>29.52</v>
      </c>
      <c r="Y16" s="112">
        <f>[12]Janeiro!$J$28</f>
        <v>29.880000000000003</v>
      </c>
      <c r="Z16" s="112">
        <f>[12]Janeiro!$J$29</f>
        <v>23.040000000000003</v>
      </c>
      <c r="AA16" s="112">
        <f>[12]Janeiro!$J$30</f>
        <v>27</v>
      </c>
      <c r="AB16" s="112">
        <f>[12]Janeiro!$J$31</f>
        <v>26.64</v>
      </c>
      <c r="AC16" s="112">
        <f>[12]Janeiro!$J$32</f>
        <v>39.96</v>
      </c>
      <c r="AD16" s="112">
        <f>[12]Janeiro!$J$33</f>
        <v>39.6</v>
      </c>
      <c r="AE16" s="112">
        <f>[12]Janeiro!$J$34</f>
        <v>42.12</v>
      </c>
      <c r="AF16" s="112">
        <f>[12]Janeiro!$J$35</f>
        <v>31.319999999999997</v>
      </c>
      <c r="AG16" s="117">
        <f>MAX(B16:AF16)</f>
        <v>57.960000000000008</v>
      </c>
      <c r="AH16" s="116">
        <f>AVERAGE(B16:AF16)</f>
        <v>32.179354838709678</v>
      </c>
      <c r="AJ16" s="12"/>
    </row>
    <row r="17" spans="1:38" x14ac:dyDescent="0.2">
      <c r="A17" s="48" t="s">
        <v>4</v>
      </c>
      <c r="B17" s="112">
        <f>[13]Janeiro!$J$5</f>
        <v>28.44</v>
      </c>
      <c r="C17" s="112">
        <f>[13]Janeiro!$J$6</f>
        <v>32.4</v>
      </c>
      <c r="D17" s="112">
        <f>[13]Janeiro!$J$7</f>
        <v>26.28</v>
      </c>
      <c r="E17" s="112">
        <f>[13]Janeiro!$J$8</f>
        <v>32.04</v>
      </c>
      <c r="F17" s="112">
        <f>[13]Janeiro!$J$9</f>
        <v>38.159999999999997</v>
      </c>
      <c r="G17" s="112">
        <f>[13]Janeiro!$J$10</f>
        <v>34.56</v>
      </c>
      <c r="H17" s="112">
        <f>[13]Janeiro!$J$11</f>
        <v>32.4</v>
      </c>
      <c r="I17" s="112">
        <f>[13]Janeiro!$J$12</f>
        <v>31.319999999999997</v>
      </c>
      <c r="J17" s="112">
        <f>[13]Janeiro!$J$13</f>
        <v>28.44</v>
      </c>
      <c r="K17" s="112">
        <f>[13]Janeiro!$J$14</f>
        <v>52.92</v>
      </c>
      <c r="L17" s="112">
        <f>[13]Janeiro!$J$15</f>
        <v>42.84</v>
      </c>
      <c r="M17" s="112">
        <f>[13]Janeiro!$J$16</f>
        <v>32.4</v>
      </c>
      <c r="N17" s="112">
        <f>[13]Janeiro!$J$17</f>
        <v>23.759999999999998</v>
      </c>
      <c r="O17" s="112">
        <f>[13]Janeiro!$J$18</f>
        <v>46.080000000000005</v>
      </c>
      <c r="P17" s="112">
        <f>[13]Janeiro!$J$19</f>
        <v>25.92</v>
      </c>
      <c r="Q17" s="112">
        <f>[13]Janeiro!$J$20</f>
        <v>44.64</v>
      </c>
      <c r="R17" s="112">
        <f>[13]Janeiro!$J$21</f>
        <v>41.76</v>
      </c>
      <c r="S17" s="112">
        <f>[13]Janeiro!$J$22</f>
        <v>38.519999999999996</v>
      </c>
      <c r="T17" s="112">
        <f>[13]Janeiro!$J$23</f>
        <v>26.64</v>
      </c>
      <c r="U17" s="112">
        <f>[13]Janeiro!$J$24</f>
        <v>52.92</v>
      </c>
      <c r="V17" s="112">
        <f>[13]Janeiro!$J$25</f>
        <v>34.200000000000003</v>
      </c>
      <c r="W17" s="112">
        <f>[13]Janeiro!$J$26</f>
        <v>34.56</v>
      </c>
      <c r="X17" s="112">
        <f>[13]Janeiro!$J$27</f>
        <v>27.720000000000002</v>
      </c>
      <c r="Y17" s="112">
        <f>[13]Janeiro!$J$28</f>
        <v>27.720000000000002</v>
      </c>
      <c r="Z17" s="112">
        <f>[13]Janeiro!$J$29</f>
        <v>25.92</v>
      </c>
      <c r="AA17" s="112">
        <f>[13]Janeiro!$J$30</f>
        <v>23.759999999999998</v>
      </c>
      <c r="AB17" s="112">
        <f>[13]Janeiro!$J$31</f>
        <v>31.680000000000003</v>
      </c>
      <c r="AC17" s="112">
        <f>[13]Janeiro!$J$32</f>
        <v>44.28</v>
      </c>
      <c r="AD17" s="112">
        <f>[13]Janeiro!$J$33</f>
        <v>33.840000000000003</v>
      </c>
      <c r="AE17" s="112">
        <f>[13]Janeiro!$J$34</f>
        <v>43.56</v>
      </c>
      <c r="AF17" s="112">
        <f>[13]Janeiro!$J$35</f>
        <v>26.64</v>
      </c>
      <c r="AG17" s="117">
        <f t="shared" si="3"/>
        <v>52.92</v>
      </c>
      <c r="AH17" s="116">
        <f t="shared" si="4"/>
        <v>34.397419354838718</v>
      </c>
    </row>
    <row r="18" spans="1:38" x14ac:dyDescent="0.2">
      <c r="A18" s="48" t="s">
        <v>5</v>
      </c>
      <c r="B18" s="112">
        <f>[14]Janeiro!$J$5</f>
        <v>23.040000000000003</v>
      </c>
      <c r="C18" s="112">
        <f>[14]Janeiro!$J$6</f>
        <v>48.96</v>
      </c>
      <c r="D18" s="112">
        <f>[14]Janeiro!$J$7</f>
        <v>30.240000000000002</v>
      </c>
      <c r="E18" s="112">
        <f>[14]Janeiro!$J$8</f>
        <v>19.440000000000001</v>
      </c>
      <c r="F18" s="112">
        <f>[14]Janeiro!$J$9</f>
        <v>26.28</v>
      </c>
      <c r="G18" s="112">
        <f>[14]Janeiro!$J$10</f>
        <v>19.440000000000001</v>
      </c>
      <c r="H18" s="112">
        <f>[14]Janeiro!$J$11</f>
        <v>19.440000000000001</v>
      </c>
      <c r="I18" s="112">
        <f>[14]Janeiro!$J$12</f>
        <v>21.96</v>
      </c>
      <c r="J18" s="112">
        <f>[14]Janeiro!$J$13</f>
        <v>19.440000000000001</v>
      </c>
      <c r="K18" s="112">
        <f>[14]Janeiro!$J$14</f>
        <v>25.56</v>
      </c>
      <c r="L18" s="112">
        <f>[14]Janeiro!$J$15</f>
        <v>39.24</v>
      </c>
      <c r="M18" s="112">
        <f>[14]Janeiro!$J$16</f>
        <v>24.12</v>
      </c>
      <c r="N18" s="112">
        <f>[14]Janeiro!$J$17</f>
        <v>31.680000000000003</v>
      </c>
      <c r="O18" s="112">
        <f>[14]Janeiro!$J$18</f>
        <v>29.16</v>
      </c>
      <c r="P18" s="112">
        <f>[14]Janeiro!$J$19</f>
        <v>27.720000000000002</v>
      </c>
      <c r="Q18" s="112">
        <f>[14]Janeiro!$J$20</f>
        <v>36.72</v>
      </c>
      <c r="R18" s="112">
        <f>[14]Janeiro!$J$21</f>
        <v>25.92</v>
      </c>
      <c r="S18" s="112">
        <f>[14]Janeiro!$J$22</f>
        <v>25.2</v>
      </c>
      <c r="T18" s="112">
        <f>[14]Janeiro!$J$23</f>
        <v>39.96</v>
      </c>
      <c r="U18" s="112">
        <f>[14]Janeiro!$J$24</f>
        <v>21.96</v>
      </c>
      <c r="V18" s="112">
        <f>[14]Janeiro!$J$25</f>
        <v>34.200000000000003</v>
      </c>
      <c r="W18" s="112">
        <f>[14]Janeiro!$J$26</f>
        <v>43.92</v>
      </c>
      <c r="X18" s="112">
        <f>[14]Janeiro!$J$27</f>
        <v>33.119999999999997</v>
      </c>
      <c r="Y18" s="112">
        <f>[14]Janeiro!$J$28</f>
        <v>24.12</v>
      </c>
      <c r="Z18" s="112">
        <f>[14]Janeiro!$J$29</f>
        <v>30.240000000000002</v>
      </c>
      <c r="AA18" s="112">
        <f>[14]Janeiro!$J$30</f>
        <v>23.040000000000003</v>
      </c>
      <c r="AB18" s="112">
        <f>[14]Janeiro!$J$31</f>
        <v>19.8</v>
      </c>
      <c r="AC18" s="112">
        <f>[14]Janeiro!$J$32</f>
        <v>20.88</v>
      </c>
      <c r="AD18" s="112">
        <f>[14]Janeiro!$J$33</f>
        <v>46.440000000000005</v>
      </c>
      <c r="AE18" s="112">
        <f>[14]Janeiro!$J$34</f>
        <v>44.64</v>
      </c>
      <c r="AF18" s="112">
        <f>[14]Janeiro!$J$35</f>
        <v>25.2</v>
      </c>
      <c r="AG18" s="117">
        <f t="shared" si="3"/>
        <v>48.96</v>
      </c>
      <c r="AH18" s="116">
        <f t="shared" si="4"/>
        <v>29.067096774193555</v>
      </c>
      <c r="AI18" s="12" t="s">
        <v>35</v>
      </c>
    </row>
    <row r="19" spans="1:38" x14ac:dyDescent="0.2">
      <c r="A19" s="48" t="s">
        <v>33</v>
      </c>
      <c r="B19" s="112">
        <f>[15]Janeiro!$J$5</f>
        <v>37.800000000000004</v>
      </c>
      <c r="C19" s="112">
        <f>[15]Janeiro!$J$6</f>
        <v>33.840000000000003</v>
      </c>
      <c r="D19" s="112">
        <f>[15]Janeiro!$J$7</f>
        <v>28.8</v>
      </c>
      <c r="E19" s="112">
        <f>[15]Janeiro!$J$8</f>
        <v>42.12</v>
      </c>
      <c r="F19" s="112">
        <f>[15]Janeiro!$J$9</f>
        <v>88.56</v>
      </c>
      <c r="G19" s="112">
        <f>[15]Janeiro!$J$10</f>
        <v>47.519999999999996</v>
      </c>
      <c r="H19" s="112">
        <f>[15]Janeiro!$J$11</f>
        <v>26.28</v>
      </c>
      <c r="I19" s="112">
        <f>[15]Janeiro!$J$12</f>
        <v>68.760000000000005</v>
      </c>
      <c r="J19" s="112">
        <f>[15]Janeiro!$J$13</f>
        <v>27.36</v>
      </c>
      <c r="K19" s="112">
        <f>[15]Janeiro!$J$14</f>
        <v>35.64</v>
      </c>
      <c r="L19" s="112">
        <f>[15]Janeiro!$J$15</f>
        <v>39.96</v>
      </c>
      <c r="M19" s="112">
        <f>[15]Janeiro!$J$16</f>
        <v>46.080000000000005</v>
      </c>
      <c r="N19" s="112">
        <f>[15]Janeiro!$J$17</f>
        <v>34.92</v>
      </c>
      <c r="O19" s="112">
        <f>[15]Janeiro!$J$18</f>
        <v>45</v>
      </c>
      <c r="P19" s="112">
        <f>[15]Janeiro!$J$19</f>
        <v>38.880000000000003</v>
      </c>
      <c r="Q19" s="112">
        <f>[15]Janeiro!$J$20</f>
        <v>34.200000000000003</v>
      </c>
      <c r="R19" s="112">
        <f>[15]Janeiro!$J$21</f>
        <v>38.519999999999996</v>
      </c>
      <c r="S19" s="112">
        <f>[15]Janeiro!$J$22</f>
        <v>57.960000000000008</v>
      </c>
      <c r="T19" s="112">
        <f>[15]Janeiro!$J$23</f>
        <v>31.680000000000003</v>
      </c>
      <c r="U19" s="112">
        <f>[15]Janeiro!$J$24</f>
        <v>48.6</v>
      </c>
      <c r="V19" s="112">
        <f>[15]Janeiro!$J$25</f>
        <v>31.319999999999997</v>
      </c>
      <c r="W19" s="112">
        <f>[15]Janeiro!$J$26</f>
        <v>42.480000000000004</v>
      </c>
      <c r="X19" s="112">
        <f>[15]Janeiro!$J$27</f>
        <v>32.04</v>
      </c>
      <c r="Y19" s="112">
        <f>[15]Janeiro!$J$28</f>
        <v>28.44</v>
      </c>
      <c r="Z19" s="112">
        <f>[15]Janeiro!$J$29</f>
        <v>27.36</v>
      </c>
      <c r="AA19" s="112">
        <f>[15]Janeiro!$J$30</f>
        <v>27.36</v>
      </c>
      <c r="AB19" s="112">
        <f>[15]Janeiro!$J$31</f>
        <v>26.64</v>
      </c>
      <c r="AC19" s="112">
        <f>[15]Janeiro!$J$32</f>
        <v>40.680000000000007</v>
      </c>
      <c r="AD19" s="112">
        <f>[15]Janeiro!$J$33</f>
        <v>40.32</v>
      </c>
      <c r="AE19" s="112">
        <f>[15]Janeiro!$J$34</f>
        <v>47.88</v>
      </c>
      <c r="AF19" s="112">
        <f>[15]Janeiro!$J$35</f>
        <v>27.720000000000002</v>
      </c>
      <c r="AG19" s="117">
        <f t="shared" si="3"/>
        <v>88.56</v>
      </c>
      <c r="AH19" s="116">
        <f t="shared" si="4"/>
        <v>39.507096774193556</v>
      </c>
    </row>
    <row r="20" spans="1:38" x14ac:dyDescent="0.2">
      <c r="A20" s="48" t="s">
        <v>6</v>
      </c>
      <c r="B20" s="112">
        <f>[16]Janeiro!$J$5</f>
        <v>39.24</v>
      </c>
      <c r="C20" s="112">
        <f>[16]Janeiro!$J$6</f>
        <v>25.92</v>
      </c>
      <c r="D20" s="112">
        <f>[16]Janeiro!$J$7</f>
        <v>27.36</v>
      </c>
      <c r="E20" s="112">
        <f>[16]Janeiro!$J$8</f>
        <v>32.76</v>
      </c>
      <c r="F20" s="112">
        <f>[16]Janeiro!$J$9</f>
        <v>28.08</v>
      </c>
      <c r="G20" s="112">
        <f>[16]Janeiro!$J$10</f>
        <v>39.96</v>
      </c>
      <c r="H20" s="112">
        <f>[16]Janeiro!$J$11</f>
        <v>25.2</v>
      </c>
      <c r="I20" s="112">
        <f>[16]Janeiro!$J$12</f>
        <v>69.12</v>
      </c>
      <c r="J20" s="112">
        <f>[16]Janeiro!$J$13</f>
        <v>27.720000000000002</v>
      </c>
      <c r="K20" s="112">
        <f>[16]Janeiro!$J$14</f>
        <v>31.319999999999997</v>
      </c>
      <c r="L20" s="112">
        <f>[16]Janeiro!$J$15</f>
        <v>39.96</v>
      </c>
      <c r="M20" s="112">
        <f>[16]Janeiro!$J$16</f>
        <v>33.840000000000003</v>
      </c>
      <c r="N20" s="112">
        <f>[16]Janeiro!$J$17</f>
        <v>24.12</v>
      </c>
      <c r="O20" s="112">
        <f>[16]Janeiro!$J$18</f>
        <v>32.04</v>
      </c>
      <c r="P20" s="112">
        <f>[16]Janeiro!$J$19</f>
        <v>33.840000000000003</v>
      </c>
      <c r="Q20" s="112">
        <f>[16]Janeiro!$J$20</f>
        <v>29.52</v>
      </c>
      <c r="R20" s="112">
        <f>[16]Janeiro!$J$21</f>
        <v>27</v>
      </c>
      <c r="S20" s="112">
        <f>[16]Janeiro!$J$22</f>
        <v>44.28</v>
      </c>
      <c r="T20" s="112">
        <f>[16]Janeiro!$J$23</f>
        <v>32.04</v>
      </c>
      <c r="U20" s="112">
        <f>[16]Janeiro!$J$24</f>
        <v>30.240000000000002</v>
      </c>
      <c r="V20" s="112">
        <f>[16]Janeiro!$J$25</f>
        <v>62.639999999999993</v>
      </c>
      <c r="W20" s="112">
        <f>[16]Janeiro!$J$26</f>
        <v>37.440000000000005</v>
      </c>
      <c r="X20" s="112">
        <f>[16]Janeiro!$J$27</f>
        <v>23.400000000000002</v>
      </c>
      <c r="Y20" s="112">
        <f>[16]Janeiro!$J$28</f>
        <v>23.400000000000002</v>
      </c>
      <c r="Z20" s="112">
        <f>[16]Janeiro!$J$29</f>
        <v>33.840000000000003</v>
      </c>
      <c r="AA20" s="112">
        <f>[16]Janeiro!$J$30</f>
        <v>23.400000000000002</v>
      </c>
      <c r="AB20" s="112">
        <f>[16]Janeiro!$J$31</f>
        <v>20.16</v>
      </c>
      <c r="AC20" s="112">
        <f>[16]Janeiro!$J$32</f>
        <v>37.440000000000005</v>
      </c>
      <c r="AD20" s="112">
        <f>[16]Janeiro!$J$33</f>
        <v>30.240000000000002</v>
      </c>
      <c r="AE20" s="112">
        <f>[16]Janeiro!$J$34</f>
        <v>42.480000000000004</v>
      </c>
      <c r="AF20" s="112">
        <f>[16]Janeiro!$J$35</f>
        <v>21.240000000000002</v>
      </c>
      <c r="AG20" s="117">
        <f t="shared" si="3"/>
        <v>69.12</v>
      </c>
      <c r="AH20" s="116">
        <f t="shared" si="4"/>
        <v>33.201290322580647</v>
      </c>
    </row>
    <row r="21" spans="1:38" x14ac:dyDescent="0.2">
      <c r="A21" s="48" t="s">
        <v>7</v>
      </c>
      <c r="B21" s="112">
        <f>[17]Janeiro!$J$5</f>
        <v>27.720000000000002</v>
      </c>
      <c r="C21" s="112">
        <f>[17]Janeiro!$J$6</f>
        <v>35.28</v>
      </c>
      <c r="D21" s="112">
        <f>[17]Janeiro!$J$7</f>
        <v>17.28</v>
      </c>
      <c r="E21" s="112">
        <f>[17]Janeiro!$J$8</f>
        <v>23.759999999999998</v>
      </c>
      <c r="F21" s="112">
        <f>[17]Janeiro!$J$9</f>
        <v>26.64</v>
      </c>
      <c r="G21" s="112">
        <f>[17]Janeiro!$J$10</f>
        <v>23.759999999999998</v>
      </c>
      <c r="H21" s="112">
        <f>[17]Janeiro!$J$11</f>
        <v>35.64</v>
      </c>
      <c r="I21" s="112">
        <f>[17]Janeiro!$J$12</f>
        <v>29.16</v>
      </c>
      <c r="J21" s="112">
        <f>[17]Janeiro!$J$13</f>
        <v>41.4</v>
      </c>
      <c r="K21" s="112">
        <f>[17]Janeiro!$J$14</f>
        <v>56.519999999999996</v>
      </c>
      <c r="L21" s="112">
        <f>[17]Janeiro!$J$15</f>
        <v>42.84</v>
      </c>
      <c r="M21" s="112">
        <f>[17]Janeiro!$J$16</f>
        <v>22.68</v>
      </c>
      <c r="N21" s="112">
        <f>[17]Janeiro!$J$17</f>
        <v>25.92</v>
      </c>
      <c r="O21" s="112">
        <f>[17]Janeiro!$J$18</f>
        <v>29.16</v>
      </c>
      <c r="P21" s="112">
        <f>[17]Janeiro!$J$19</f>
        <v>34.200000000000003</v>
      </c>
      <c r="Q21" s="112">
        <f>[17]Janeiro!$J$20</f>
        <v>38.880000000000003</v>
      </c>
      <c r="R21" s="112">
        <f>[17]Janeiro!$J$21</f>
        <v>37.440000000000005</v>
      </c>
      <c r="S21" s="112">
        <f>[17]Janeiro!$J$22</f>
        <v>37.080000000000005</v>
      </c>
      <c r="T21" s="112">
        <f>[17]Janeiro!$J$23</f>
        <v>42.84</v>
      </c>
      <c r="U21" s="112">
        <f>[17]Janeiro!$J$24</f>
        <v>38.519999999999996</v>
      </c>
      <c r="V21" s="112">
        <f>[17]Janeiro!$J$25</f>
        <v>47.88</v>
      </c>
      <c r="W21" s="112">
        <f>[17]Janeiro!$J$26</f>
        <v>40.32</v>
      </c>
      <c r="X21" s="112">
        <f>[17]Janeiro!$J$27</f>
        <v>32.4</v>
      </c>
      <c r="Y21" s="112">
        <f>[17]Janeiro!$J$28</f>
        <v>28.08</v>
      </c>
      <c r="Z21" s="112">
        <f>[17]Janeiro!$J$29</f>
        <v>24.48</v>
      </c>
      <c r="AA21" s="112">
        <f>[17]Janeiro!$J$30</f>
        <v>30.96</v>
      </c>
      <c r="AB21" s="112">
        <f>[17]Janeiro!$J$31</f>
        <v>26.28</v>
      </c>
      <c r="AC21" s="112">
        <f>[17]Janeiro!$J$32</f>
        <v>30.240000000000002</v>
      </c>
      <c r="AD21" s="112">
        <f>[17]Janeiro!$J$33</f>
        <v>36</v>
      </c>
      <c r="AE21" s="112">
        <f>[17]Janeiro!$J$34</f>
        <v>29.16</v>
      </c>
      <c r="AF21" s="112">
        <f>[17]Janeiro!$J$35</f>
        <v>69.84</v>
      </c>
      <c r="AG21" s="117">
        <f t="shared" si="3"/>
        <v>69.84</v>
      </c>
      <c r="AH21" s="116">
        <f t="shared" si="4"/>
        <v>34.269677419354842</v>
      </c>
      <c r="AK21" t="s">
        <v>35</v>
      </c>
      <c r="AL21" t="s">
        <v>35</v>
      </c>
    </row>
    <row r="22" spans="1:38" x14ac:dyDescent="0.2">
      <c r="A22" s="48" t="s">
        <v>148</v>
      </c>
      <c r="B22" s="112">
        <f>[18]Janeiro!$J$5</f>
        <v>37.800000000000004</v>
      </c>
      <c r="C22" s="112">
        <f>[18]Janeiro!$J$6</f>
        <v>37.080000000000005</v>
      </c>
      <c r="D22" s="112">
        <f>[18]Janeiro!$J$7</f>
        <v>19.8</v>
      </c>
      <c r="E22" s="112">
        <f>[18]Janeiro!$J$8</f>
        <v>41.4</v>
      </c>
      <c r="F22" s="112">
        <f>[18]Janeiro!$J$9</f>
        <v>26.28</v>
      </c>
      <c r="G22" s="112">
        <f>[18]Janeiro!$J$10</f>
        <v>25.2</v>
      </c>
      <c r="H22" s="112">
        <f>[18]Janeiro!$J$11</f>
        <v>47.88</v>
      </c>
      <c r="I22" s="112">
        <f>[18]Janeiro!$J$12</f>
        <v>39.24</v>
      </c>
      <c r="J22" s="112">
        <f>[18]Janeiro!$J$13</f>
        <v>58.32</v>
      </c>
      <c r="K22" s="112">
        <f>[18]Janeiro!$J$14</f>
        <v>68.400000000000006</v>
      </c>
      <c r="L22" s="112">
        <f>[18]Janeiro!$J$15</f>
        <v>34.92</v>
      </c>
      <c r="M22" s="112">
        <f>[18]Janeiro!$J$16</f>
        <v>32.04</v>
      </c>
      <c r="N22" s="112">
        <f>[18]Janeiro!$J$17</f>
        <v>29.16</v>
      </c>
      <c r="O22" s="112">
        <f>[18]Janeiro!$J$18</f>
        <v>39.96</v>
      </c>
      <c r="P22" s="112">
        <f>[18]Janeiro!$J$19</f>
        <v>41.04</v>
      </c>
      <c r="Q22" s="112">
        <f>[18]Janeiro!$J$20</f>
        <v>42.84</v>
      </c>
      <c r="R22" s="112">
        <f>[18]Janeiro!$J$21</f>
        <v>47.88</v>
      </c>
      <c r="S22" s="112">
        <f>[18]Janeiro!$J$22</f>
        <v>42.84</v>
      </c>
      <c r="T22" s="112">
        <f>[18]Janeiro!$J$23</f>
        <v>43.92</v>
      </c>
      <c r="U22" s="112">
        <f>[18]Janeiro!$J$24</f>
        <v>55.800000000000004</v>
      </c>
      <c r="V22" s="112">
        <f>[18]Janeiro!$J$25</f>
        <v>40.680000000000007</v>
      </c>
      <c r="W22" s="112">
        <f>[18]Janeiro!$J$26</f>
        <v>43.92</v>
      </c>
      <c r="X22" s="112">
        <f>[18]Janeiro!$J$27</f>
        <v>32.04</v>
      </c>
      <c r="Y22" s="112">
        <f>[18]Janeiro!$J$28</f>
        <v>29.52</v>
      </c>
      <c r="Z22" s="112">
        <f>[18]Janeiro!$J$29</f>
        <v>25.56</v>
      </c>
      <c r="AA22" s="112">
        <f>[18]Janeiro!$J$30</f>
        <v>36</v>
      </c>
      <c r="AB22" s="112">
        <f>[18]Janeiro!$J$31</f>
        <v>25.56</v>
      </c>
      <c r="AC22" s="112">
        <f>[18]Janeiro!$J$32</f>
        <v>29.16</v>
      </c>
      <c r="AD22" s="112">
        <f>[18]Janeiro!$J$33</f>
        <v>32.4</v>
      </c>
      <c r="AE22" s="112">
        <f>[18]Janeiro!$J$34</f>
        <v>24.12</v>
      </c>
      <c r="AF22" s="112">
        <f>[18]Janeiro!$J$35</f>
        <v>51.480000000000004</v>
      </c>
      <c r="AG22" s="117">
        <f t="shared" si="3"/>
        <v>68.400000000000006</v>
      </c>
      <c r="AH22" s="116">
        <f t="shared" si="4"/>
        <v>38.136774193548391</v>
      </c>
      <c r="AL22" t="s">
        <v>35</v>
      </c>
    </row>
    <row r="23" spans="1:38" x14ac:dyDescent="0.2">
      <c r="A23" s="48" t="s">
        <v>149</v>
      </c>
      <c r="B23" s="112">
        <f>[19]Janeiro!$J$5</f>
        <v>34.56</v>
      </c>
      <c r="C23" s="112">
        <f>[19]Janeiro!$J$6</f>
        <v>43.92</v>
      </c>
      <c r="D23" s="112">
        <f>[19]Janeiro!$J$7</f>
        <v>21.6</v>
      </c>
      <c r="E23" s="112">
        <f>[19]Janeiro!$J$8</f>
        <v>35.64</v>
      </c>
      <c r="F23" s="112">
        <f>[19]Janeiro!$J$9</f>
        <v>28.08</v>
      </c>
      <c r="G23" s="112">
        <f>[19]Janeiro!$J$10</f>
        <v>29.52</v>
      </c>
      <c r="H23" s="112">
        <f>[19]Janeiro!$J$11</f>
        <v>28.8</v>
      </c>
      <c r="I23" s="112">
        <f>[19]Janeiro!$J$12</f>
        <v>24.840000000000003</v>
      </c>
      <c r="J23" s="112">
        <f>[19]Janeiro!$J$13</f>
        <v>51.480000000000004</v>
      </c>
      <c r="K23" s="112">
        <f>[19]Janeiro!$J$14</f>
        <v>76.680000000000007</v>
      </c>
      <c r="L23" s="112">
        <f>[19]Janeiro!$J$15</f>
        <v>32.76</v>
      </c>
      <c r="M23" s="112">
        <f>[19]Janeiro!$J$16</f>
        <v>34.200000000000003</v>
      </c>
      <c r="N23" s="112">
        <f>[19]Janeiro!$J$17</f>
        <v>38.519999999999996</v>
      </c>
      <c r="O23" s="112">
        <f>[19]Janeiro!$J$18</f>
        <v>37.440000000000005</v>
      </c>
      <c r="P23" s="112">
        <f>[19]Janeiro!$J$19</f>
        <v>37.800000000000004</v>
      </c>
      <c r="Q23" s="112">
        <f>[19]Janeiro!$J$20</f>
        <v>38.159999999999997</v>
      </c>
      <c r="R23" s="112">
        <f>[19]Janeiro!$J$21</f>
        <v>39.6</v>
      </c>
      <c r="S23" s="112">
        <f>[19]Janeiro!$J$22</f>
        <v>52.56</v>
      </c>
      <c r="T23" s="112">
        <f>[19]Janeiro!$J$23</f>
        <v>36.36</v>
      </c>
      <c r="U23" s="112">
        <f>[19]Janeiro!$J$24</f>
        <v>42.84</v>
      </c>
      <c r="V23" s="112">
        <f>[19]Janeiro!$J$25</f>
        <v>41.4</v>
      </c>
      <c r="W23" s="112">
        <f>[19]Janeiro!$J$26</f>
        <v>41.76</v>
      </c>
      <c r="X23" s="112">
        <f>[19]Janeiro!$J$27</f>
        <v>32.04</v>
      </c>
      <c r="Y23" s="112">
        <f>[19]Janeiro!$J$28</f>
        <v>24.840000000000003</v>
      </c>
      <c r="Z23" s="112">
        <f>[19]Janeiro!$J$29</f>
        <v>34.200000000000003</v>
      </c>
      <c r="AA23" s="112">
        <f>[19]Janeiro!$J$30</f>
        <v>34.200000000000003</v>
      </c>
      <c r="AB23" s="112">
        <f>[19]Janeiro!$J$31</f>
        <v>37.800000000000004</v>
      </c>
      <c r="AC23" s="112">
        <f>[19]Janeiro!$J$32</f>
        <v>25.2</v>
      </c>
      <c r="AD23" s="112">
        <f>[19]Janeiro!$J$33</f>
        <v>23.040000000000003</v>
      </c>
      <c r="AE23" s="112">
        <f>[19]Janeiro!$J$34</f>
        <v>30.240000000000002</v>
      </c>
      <c r="AF23" s="112">
        <f>[19]Janeiro!$J$35</f>
        <v>44.28</v>
      </c>
      <c r="AG23" s="117">
        <f t="shared" si="3"/>
        <v>76.680000000000007</v>
      </c>
      <c r="AH23" s="116">
        <f t="shared" si="4"/>
        <v>36.59225806451613</v>
      </c>
      <c r="AI23" s="12" t="s">
        <v>35</v>
      </c>
      <c r="AK23" t="s">
        <v>35</v>
      </c>
    </row>
    <row r="24" spans="1:38" x14ac:dyDescent="0.2">
      <c r="A24" s="48" t="s">
        <v>150</v>
      </c>
      <c r="B24" s="112">
        <f>[20]Janeiro!$J$5</f>
        <v>32.04</v>
      </c>
      <c r="C24" s="112">
        <f>[20]Janeiro!$J$6</f>
        <v>33.119999999999997</v>
      </c>
      <c r="D24" s="112">
        <f>[20]Janeiro!$J$7</f>
        <v>19.079999999999998</v>
      </c>
      <c r="E24" s="112">
        <f>[20]Janeiro!$J$8</f>
        <v>21.96</v>
      </c>
      <c r="F24" s="112">
        <f>[20]Janeiro!$J$9</f>
        <v>39.96</v>
      </c>
      <c r="G24" s="112">
        <f>[20]Janeiro!$J$10</f>
        <v>25.56</v>
      </c>
      <c r="H24" s="112">
        <f>[20]Janeiro!$J$11</f>
        <v>45</v>
      </c>
      <c r="I24" s="112">
        <f>[20]Janeiro!$J$12</f>
        <v>30.96</v>
      </c>
      <c r="J24" s="112">
        <f>[20]Janeiro!$J$13</f>
        <v>42.480000000000004</v>
      </c>
      <c r="K24" s="112">
        <f>[20]Janeiro!$J$14</f>
        <v>62.28</v>
      </c>
      <c r="L24" s="112">
        <f>[20]Janeiro!$J$15</f>
        <v>50.4</v>
      </c>
      <c r="M24" s="112">
        <f>[20]Janeiro!$J$16</f>
        <v>36.72</v>
      </c>
      <c r="N24" s="112">
        <f>[20]Janeiro!$J$17</f>
        <v>28.08</v>
      </c>
      <c r="O24" s="112">
        <f>[20]Janeiro!$J$18</f>
        <v>32.4</v>
      </c>
      <c r="P24" s="112">
        <f>[20]Janeiro!$J$19</f>
        <v>54</v>
      </c>
      <c r="Q24" s="112">
        <f>[20]Janeiro!$J$20</f>
        <v>34.200000000000003</v>
      </c>
      <c r="R24" s="112">
        <f>[20]Janeiro!$J$21</f>
        <v>32.04</v>
      </c>
      <c r="S24" s="112">
        <f>[20]Janeiro!$J$22</f>
        <v>35.64</v>
      </c>
      <c r="T24" s="112">
        <f>[20]Janeiro!$J$23</f>
        <v>41.76</v>
      </c>
      <c r="U24" s="112">
        <f>[20]Janeiro!$J$24</f>
        <v>67.319999999999993</v>
      </c>
      <c r="V24" s="112">
        <f>[20]Janeiro!$J$25</f>
        <v>43.2</v>
      </c>
      <c r="W24" s="112">
        <f>[20]Janeiro!$J$26</f>
        <v>26.64</v>
      </c>
      <c r="X24" s="112">
        <f>[20]Janeiro!$J$27</f>
        <v>28.08</v>
      </c>
      <c r="Y24" s="112">
        <f>[20]Janeiro!$J$28</f>
        <v>24.48</v>
      </c>
      <c r="Z24" s="112">
        <f>[20]Janeiro!$J$29</f>
        <v>23.400000000000002</v>
      </c>
      <c r="AA24" s="112">
        <f>[20]Janeiro!$J$30</f>
        <v>27.36</v>
      </c>
      <c r="AB24" s="112">
        <f>[20]Janeiro!$J$31</f>
        <v>23.400000000000002</v>
      </c>
      <c r="AC24" s="112">
        <f>[20]Janeiro!$J$32</f>
        <v>28.08</v>
      </c>
      <c r="AD24" s="112">
        <f>[20]Janeiro!$J$33</f>
        <v>34.92</v>
      </c>
      <c r="AE24" s="112">
        <f>[20]Janeiro!$J$34</f>
        <v>35.64</v>
      </c>
      <c r="AF24" s="112">
        <f>[20]Janeiro!$J$35</f>
        <v>47.88</v>
      </c>
      <c r="AG24" s="117">
        <f t="shared" si="3"/>
        <v>67.319999999999993</v>
      </c>
      <c r="AH24" s="116">
        <f t="shared" si="4"/>
        <v>35.74451612903227</v>
      </c>
      <c r="AK24" t="s">
        <v>35</v>
      </c>
    </row>
    <row r="25" spans="1:38" x14ac:dyDescent="0.2">
      <c r="A25" s="48" t="s">
        <v>8</v>
      </c>
      <c r="B25" s="112">
        <f>[21]Janeiro!$J$5</f>
        <v>32.4</v>
      </c>
      <c r="C25" s="112">
        <f>[21]Janeiro!$J$6</f>
        <v>25.56</v>
      </c>
      <c r="D25" s="112">
        <f>[21]Janeiro!$J$7</f>
        <v>21.240000000000002</v>
      </c>
      <c r="E25" s="112">
        <f>[21]Janeiro!$J$8</f>
        <v>30.6</v>
      </c>
      <c r="F25" s="112">
        <f>[21]Janeiro!$J$9</f>
        <v>26.28</v>
      </c>
      <c r="G25" s="112">
        <f>[21]Janeiro!$J$10</f>
        <v>27.36</v>
      </c>
      <c r="H25" s="112">
        <f>[21]Janeiro!$J$11</f>
        <v>37.800000000000004</v>
      </c>
      <c r="I25" s="112">
        <f>[21]Janeiro!$J$12</f>
        <v>26.28</v>
      </c>
      <c r="J25" s="112">
        <f>[21]Janeiro!$J$13</f>
        <v>33.480000000000004</v>
      </c>
      <c r="K25" s="112">
        <f>[21]Janeiro!$J$14</f>
        <v>78.84</v>
      </c>
      <c r="L25" s="112">
        <f>[21]Janeiro!$J$15</f>
        <v>31.319999999999997</v>
      </c>
      <c r="M25" s="112">
        <f>[21]Janeiro!$J$16</f>
        <v>36.36</v>
      </c>
      <c r="N25" s="112">
        <f>[21]Janeiro!$J$17</f>
        <v>37.080000000000005</v>
      </c>
      <c r="O25" s="112">
        <f>[21]Janeiro!$J$18</f>
        <v>41.04</v>
      </c>
      <c r="P25" s="112">
        <f>[21]Janeiro!$J$19</f>
        <v>34.56</v>
      </c>
      <c r="Q25" s="112">
        <f>[21]Janeiro!$J$20</f>
        <v>37.440000000000005</v>
      </c>
      <c r="R25" s="112">
        <f>[21]Janeiro!$J$21</f>
        <v>43.56</v>
      </c>
      <c r="S25" s="112">
        <f>[21]Janeiro!$J$22</f>
        <v>41.04</v>
      </c>
      <c r="T25" s="112">
        <f>[21]Janeiro!$J$23</f>
        <v>43.92</v>
      </c>
      <c r="U25" s="112">
        <f>[21]Janeiro!$J$24</f>
        <v>39.24</v>
      </c>
      <c r="V25" s="112">
        <f>[21]Janeiro!$J$25</f>
        <v>39.96</v>
      </c>
      <c r="W25" s="112">
        <f>[21]Janeiro!$J$26</f>
        <v>39.24</v>
      </c>
      <c r="X25" s="112">
        <f>[21]Janeiro!$J$27</f>
        <v>33.480000000000004</v>
      </c>
      <c r="Y25" s="112">
        <f>[21]Janeiro!$J$28</f>
        <v>25.56</v>
      </c>
      <c r="Z25" s="112">
        <f>[21]Janeiro!$J$29</f>
        <v>39.6</v>
      </c>
      <c r="AA25" s="112">
        <f>[21]Janeiro!$J$30</f>
        <v>24.840000000000003</v>
      </c>
      <c r="AB25" s="112">
        <f>[21]Janeiro!$J$31</f>
        <v>49.680000000000007</v>
      </c>
      <c r="AC25" s="112">
        <f>[21]Janeiro!$J$32</f>
        <v>56.519999999999996</v>
      </c>
      <c r="AD25" s="112">
        <f>[21]Janeiro!$J$33</f>
        <v>23.759999999999998</v>
      </c>
      <c r="AE25" s="112">
        <f>[21]Janeiro!$J$34</f>
        <v>30.6</v>
      </c>
      <c r="AF25" s="112">
        <f>[21]Janeiro!$J$35</f>
        <v>38.880000000000003</v>
      </c>
      <c r="AG25" s="117">
        <f t="shared" si="3"/>
        <v>78.84</v>
      </c>
      <c r="AH25" s="116">
        <f t="shared" si="4"/>
        <v>36.371612903225802</v>
      </c>
      <c r="AK25" t="s">
        <v>35</v>
      </c>
    </row>
    <row r="26" spans="1:38" x14ac:dyDescent="0.2">
      <c r="A26" s="48" t="s">
        <v>9</v>
      </c>
      <c r="B26" s="112">
        <f>[22]Janeiro!$J$5</f>
        <v>32.76</v>
      </c>
      <c r="C26" s="112">
        <f>[22]Janeiro!$J$6</f>
        <v>38.519999999999996</v>
      </c>
      <c r="D26" s="112">
        <f>[22]Janeiro!$J$7</f>
        <v>23.400000000000002</v>
      </c>
      <c r="E26" s="112">
        <f>[22]Janeiro!$J$8</f>
        <v>47.88</v>
      </c>
      <c r="F26" s="112">
        <f>[22]Janeiro!$J$9</f>
        <v>25.92</v>
      </c>
      <c r="G26" s="112">
        <f>[22]Janeiro!$J$10</f>
        <v>34.200000000000003</v>
      </c>
      <c r="H26" s="112">
        <f>[22]Janeiro!$J$11</f>
        <v>50.76</v>
      </c>
      <c r="I26" s="112">
        <f>[22]Janeiro!$J$12</f>
        <v>25.2</v>
      </c>
      <c r="J26" s="112">
        <f>[22]Janeiro!$J$13</f>
        <v>39.6</v>
      </c>
      <c r="K26" s="112">
        <f>[22]Janeiro!$J$14</f>
        <v>65.88000000000001</v>
      </c>
      <c r="L26" s="112">
        <f>[22]Janeiro!$J$15</f>
        <v>36.72</v>
      </c>
      <c r="M26" s="112">
        <f>[22]Janeiro!$J$16</f>
        <v>35.64</v>
      </c>
      <c r="N26" s="112">
        <f>[22]Janeiro!$J$17</f>
        <v>25.92</v>
      </c>
      <c r="O26" s="112">
        <f>[22]Janeiro!$J$18</f>
        <v>45.36</v>
      </c>
      <c r="P26" s="112">
        <f>[22]Janeiro!$J$19</f>
        <v>34.200000000000003</v>
      </c>
      <c r="Q26" s="112">
        <f>[22]Janeiro!$J$20</f>
        <v>36.72</v>
      </c>
      <c r="R26" s="112">
        <f>[22]Janeiro!$J$21</f>
        <v>36.72</v>
      </c>
      <c r="S26" s="112">
        <f>[22]Janeiro!$J$22</f>
        <v>39.96</v>
      </c>
      <c r="T26" s="112">
        <f>[22]Janeiro!$J$23</f>
        <v>45.72</v>
      </c>
      <c r="U26" s="112">
        <f>[22]Janeiro!$J$24</f>
        <v>38.880000000000003</v>
      </c>
      <c r="V26" s="112">
        <f>[22]Janeiro!$J$25</f>
        <v>39.24</v>
      </c>
      <c r="W26" s="112">
        <f>[22]Janeiro!$J$26</f>
        <v>26.28</v>
      </c>
      <c r="X26" s="112">
        <f>[22]Janeiro!$J$27</f>
        <v>28.44</v>
      </c>
      <c r="Y26" s="112">
        <f>[22]Janeiro!$J$28</f>
        <v>27</v>
      </c>
      <c r="Z26" s="112">
        <f>[22]Janeiro!$J$29</f>
        <v>27</v>
      </c>
      <c r="AA26" s="112">
        <f>[22]Janeiro!$J$30</f>
        <v>31.680000000000003</v>
      </c>
      <c r="AB26" s="112">
        <f>[22]Janeiro!$J$31</f>
        <v>26.64</v>
      </c>
      <c r="AC26" s="112">
        <f>[22]Janeiro!$J$32</f>
        <v>30.6</v>
      </c>
      <c r="AD26" s="112">
        <f>[22]Janeiro!$J$33</f>
        <v>35.64</v>
      </c>
      <c r="AE26" s="112">
        <f>[22]Janeiro!$J$34</f>
        <v>35.64</v>
      </c>
      <c r="AF26" s="112">
        <f>[22]Janeiro!$J$35</f>
        <v>57.6</v>
      </c>
      <c r="AG26" s="117">
        <f t="shared" si="3"/>
        <v>65.88000000000001</v>
      </c>
      <c r="AH26" s="116">
        <f t="shared" si="4"/>
        <v>36.31354838709678</v>
      </c>
      <c r="AK26" t="s">
        <v>35</v>
      </c>
    </row>
    <row r="27" spans="1:38" x14ac:dyDescent="0.2">
      <c r="A27" s="48" t="s">
        <v>32</v>
      </c>
      <c r="B27" s="112">
        <f>[23]Janeiro!$J$5</f>
        <v>29.16</v>
      </c>
      <c r="C27" s="112">
        <f>[23]Janeiro!$J$6</f>
        <v>36.72</v>
      </c>
      <c r="D27" s="112">
        <f>[23]Janeiro!$J$7</f>
        <v>27.36</v>
      </c>
      <c r="E27" s="112">
        <f>[23]Janeiro!$J$8</f>
        <v>38.519999999999996</v>
      </c>
      <c r="F27" s="112">
        <f>[23]Janeiro!$J$9</f>
        <v>28.44</v>
      </c>
      <c r="G27" s="112">
        <f>[23]Janeiro!$J$10</f>
        <v>23.759999999999998</v>
      </c>
      <c r="H27" s="112">
        <f>[23]Janeiro!$J$11</f>
        <v>29.52</v>
      </c>
      <c r="I27" s="112">
        <f>[23]Janeiro!$J$12</f>
        <v>29.16</v>
      </c>
      <c r="J27" s="112">
        <f>[23]Janeiro!$J$13</f>
        <v>29.16</v>
      </c>
      <c r="K27" s="112">
        <f>[23]Janeiro!$J$14</f>
        <v>45</v>
      </c>
      <c r="L27" s="112">
        <f>[23]Janeiro!$J$15</f>
        <v>38.880000000000003</v>
      </c>
      <c r="M27" s="112">
        <f>[23]Janeiro!$J$16</f>
        <v>23.759999999999998</v>
      </c>
      <c r="N27" s="112">
        <f>[23]Janeiro!$J$17</f>
        <v>30.96</v>
      </c>
      <c r="O27" s="112">
        <f>[23]Janeiro!$J$18</f>
        <v>35.28</v>
      </c>
      <c r="P27" s="112">
        <f>[23]Janeiro!$J$19</f>
        <v>38.159999999999997</v>
      </c>
      <c r="Q27" s="112">
        <f>[23]Janeiro!$J$20</f>
        <v>39.6</v>
      </c>
      <c r="R27" s="112">
        <f>[23]Janeiro!$J$21</f>
        <v>38.159999999999997</v>
      </c>
      <c r="S27" s="112">
        <f>[23]Janeiro!$J$22</f>
        <v>32.76</v>
      </c>
      <c r="T27" s="112">
        <f>[23]Janeiro!$J$23</f>
        <v>34.56</v>
      </c>
      <c r="U27" s="112">
        <f>[23]Janeiro!$J$24</f>
        <v>45.36</v>
      </c>
      <c r="V27" s="112">
        <f>[23]Janeiro!$J$25</f>
        <v>31.680000000000003</v>
      </c>
      <c r="W27" s="112">
        <f>[23]Janeiro!$J$26</f>
        <v>28.8</v>
      </c>
      <c r="X27" s="112">
        <f>[23]Janeiro!$J$27</f>
        <v>25.56</v>
      </c>
      <c r="Y27" s="112">
        <f>[23]Janeiro!$J$28</f>
        <v>22.32</v>
      </c>
      <c r="Z27" s="112">
        <f>[23]Janeiro!$J$29</f>
        <v>26.64</v>
      </c>
      <c r="AA27" s="112">
        <f>[23]Janeiro!$J$30</f>
        <v>19.440000000000001</v>
      </c>
      <c r="AB27" s="112">
        <f>[23]Janeiro!$J$31</f>
        <v>30.6</v>
      </c>
      <c r="AC27" s="112">
        <f>[23]Janeiro!$J$32</f>
        <v>25.92</v>
      </c>
      <c r="AD27" s="112">
        <f>[23]Janeiro!$J$33</f>
        <v>28.44</v>
      </c>
      <c r="AE27" s="112">
        <f>[23]Janeiro!$J$34</f>
        <v>25.2</v>
      </c>
      <c r="AF27" s="112">
        <f>[23]Janeiro!$J$35</f>
        <v>55.080000000000005</v>
      </c>
      <c r="AG27" s="117">
        <f t="shared" si="3"/>
        <v>55.080000000000005</v>
      </c>
      <c r="AH27" s="116">
        <f t="shared" si="4"/>
        <v>32.063225806451612</v>
      </c>
      <c r="AK27" t="s">
        <v>35</v>
      </c>
    </row>
    <row r="28" spans="1:38" x14ac:dyDescent="0.2">
      <c r="A28" s="48" t="s">
        <v>10</v>
      </c>
      <c r="B28" s="112">
        <f>[24]Janeiro!$J$5</f>
        <v>28.08</v>
      </c>
      <c r="C28" s="112">
        <f>[24]Janeiro!$J$6</f>
        <v>24.48</v>
      </c>
      <c r="D28" s="112">
        <f>[24]Janeiro!$J$7</f>
        <v>21.240000000000002</v>
      </c>
      <c r="E28" s="112">
        <f>[24]Janeiro!$J$8</f>
        <v>23.400000000000002</v>
      </c>
      <c r="F28" s="112">
        <f>[24]Janeiro!$J$9</f>
        <v>25.56</v>
      </c>
      <c r="G28" s="112">
        <f>[24]Janeiro!$J$10</f>
        <v>23.759999999999998</v>
      </c>
      <c r="H28" s="112">
        <f>[24]Janeiro!$J$11</f>
        <v>28.8</v>
      </c>
      <c r="I28" s="112">
        <f>[24]Janeiro!$J$12</f>
        <v>27</v>
      </c>
      <c r="J28" s="112">
        <f>[24]Janeiro!$J$13</f>
        <v>48.6</v>
      </c>
      <c r="K28" s="112">
        <f>[24]Janeiro!$J$14</f>
        <v>71.28</v>
      </c>
      <c r="L28" s="112">
        <f>[24]Janeiro!$J$15</f>
        <v>39.24</v>
      </c>
      <c r="M28" s="112">
        <f>[24]Janeiro!$J$16</f>
        <v>28.08</v>
      </c>
      <c r="N28" s="112">
        <f>[24]Janeiro!$J$17</f>
        <v>29.880000000000003</v>
      </c>
      <c r="O28" s="112">
        <f>[24]Janeiro!$J$18</f>
        <v>29.880000000000003</v>
      </c>
      <c r="P28" s="112">
        <f>[24]Janeiro!$J$19</f>
        <v>34.56</v>
      </c>
      <c r="Q28" s="112">
        <f>[24]Janeiro!$J$20</f>
        <v>32.76</v>
      </c>
      <c r="R28" s="112">
        <f>[24]Janeiro!$J$21</f>
        <v>41.76</v>
      </c>
      <c r="S28" s="112">
        <f>[24]Janeiro!$J$22</f>
        <v>39.6</v>
      </c>
      <c r="T28" s="112">
        <f>[24]Janeiro!$J$23</f>
        <v>43.2</v>
      </c>
      <c r="U28" s="112">
        <f>[24]Janeiro!$J$24</f>
        <v>30.240000000000002</v>
      </c>
      <c r="V28" s="112">
        <f>[24]Janeiro!$J$25</f>
        <v>42.84</v>
      </c>
      <c r="W28" s="112">
        <f>[24]Janeiro!$J$26</f>
        <v>27</v>
      </c>
      <c r="X28" s="112">
        <f>[24]Janeiro!$J$27</f>
        <v>31.319999999999997</v>
      </c>
      <c r="Y28" s="112">
        <f>[24]Janeiro!$J$28</f>
        <v>31.319999999999997</v>
      </c>
      <c r="Z28" s="112">
        <f>[24]Janeiro!$J$29</f>
        <v>27.36</v>
      </c>
      <c r="AA28" s="112">
        <f>[24]Janeiro!$J$30</f>
        <v>29.880000000000003</v>
      </c>
      <c r="AB28" s="112">
        <f>[24]Janeiro!$J$31</f>
        <v>29.880000000000003</v>
      </c>
      <c r="AC28" s="112">
        <f>[24]Janeiro!$J$32</f>
        <v>26.28</v>
      </c>
      <c r="AD28" s="112">
        <f>[24]Janeiro!$J$33</f>
        <v>34.56</v>
      </c>
      <c r="AE28" s="112">
        <f>[24]Janeiro!$J$34</f>
        <v>31.680000000000003</v>
      </c>
      <c r="AF28" s="112">
        <f>[24]Janeiro!$J$35</f>
        <v>51.84</v>
      </c>
      <c r="AG28" s="117">
        <f t="shared" si="3"/>
        <v>71.28</v>
      </c>
      <c r="AH28" s="116">
        <f t="shared" si="4"/>
        <v>33.398709677419362</v>
      </c>
      <c r="AK28" t="s">
        <v>35</v>
      </c>
    </row>
    <row r="29" spans="1:38" x14ac:dyDescent="0.2">
      <c r="A29" s="48" t="s">
        <v>151</v>
      </c>
      <c r="B29" s="112">
        <f>[25]Janeiro!$J$5</f>
        <v>42.480000000000004</v>
      </c>
      <c r="C29" s="112">
        <f>[25]Janeiro!$J$6</f>
        <v>46.080000000000005</v>
      </c>
      <c r="D29" s="112">
        <f>[25]Janeiro!$J$7</f>
        <v>19.079999999999998</v>
      </c>
      <c r="E29" s="112">
        <f>[25]Janeiro!$J$8</f>
        <v>23.759999999999998</v>
      </c>
      <c r="F29" s="112">
        <f>[25]Janeiro!$J$9</f>
        <v>22.68</v>
      </c>
      <c r="G29" s="112">
        <f>[25]Janeiro!$J$10</f>
        <v>28.44</v>
      </c>
      <c r="H29" s="112">
        <f>[25]Janeiro!$J$11</f>
        <v>28.8</v>
      </c>
      <c r="I29" s="112">
        <f>[25]Janeiro!$J$12</f>
        <v>27</v>
      </c>
      <c r="J29" s="112">
        <f>[25]Janeiro!$J$13</f>
        <v>28.08</v>
      </c>
      <c r="K29" s="112">
        <f>[25]Janeiro!$J$14</f>
        <v>64.44</v>
      </c>
      <c r="L29" s="112">
        <f>[25]Janeiro!$J$15</f>
        <v>44.64</v>
      </c>
      <c r="M29" s="112">
        <f>[25]Janeiro!$J$16</f>
        <v>39.96</v>
      </c>
      <c r="N29" s="112">
        <f>[25]Janeiro!$J$17</f>
        <v>32.76</v>
      </c>
      <c r="O29" s="112">
        <f>[25]Janeiro!$J$18</f>
        <v>36</v>
      </c>
      <c r="P29" s="112">
        <f>[25]Janeiro!$J$19</f>
        <v>42.84</v>
      </c>
      <c r="Q29" s="112">
        <f>[25]Janeiro!$J$20</f>
        <v>47.88</v>
      </c>
      <c r="R29" s="112">
        <f>[25]Janeiro!$J$21</f>
        <v>35.64</v>
      </c>
      <c r="S29" s="112">
        <f>[25]Janeiro!$J$22</f>
        <v>43.2</v>
      </c>
      <c r="T29" s="112">
        <f>[25]Janeiro!$J$23</f>
        <v>52.56</v>
      </c>
      <c r="U29" s="112">
        <f>[25]Janeiro!$J$24</f>
        <v>59.04</v>
      </c>
      <c r="V29" s="112">
        <f>[25]Janeiro!$J$25</f>
        <v>41.76</v>
      </c>
      <c r="W29" s="112">
        <f>[25]Janeiro!$J$26</f>
        <v>37.800000000000004</v>
      </c>
      <c r="X29" s="112">
        <f>[25]Janeiro!$J$27</f>
        <v>34.92</v>
      </c>
      <c r="Y29" s="112">
        <f>[25]Janeiro!$J$28</f>
        <v>27</v>
      </c>
      <c r="Z29" s="112">
        <f>[25]Janeiro!$J$29</f>
        <v>32.76</v>
      </c>
      <c r="AA29" s="112">
        <f>[25]Janeiro!$J$30</f>
        <v>34.56</v>
      </c>
      <c r="AB29" s="112">
        <f>[25]Janeiro!$J$31</f>
        <v>30.6</v>
      </c>
      <c r="AC29" s="112">
        <f>[25]Janeiro!$J$32</f>
        <v>30.6</v>
      </c>
      <c r="AD29" s="112">
        <f>[25]Janeiro!$J$33</f>
        <v>35.64</v>
      </c>
      <c r="AE29" s="112">
        <f>[25]Janeiro!$J$34</f>
        <v>38.880000000000003</v>
      </c>
      <c r="AF29" s="112">
        <f>[25]Janeiro!$J$35</f>
        <v>88.2</v>
      </c>
      <c r="AG29" s="117">
        <f t="shared" si="3"/>
        <v>88.2</v>
      </c>
      <c r="AH29" s="116">
        <f t="shared" si="4"/>
        <v>38.647741935483879</v>
      </c>
      <c r="AI29" s="12" t="s">
        <v>35</v>
      </c>
      <c r="AK29" t="s">
        <v>35</v>
      </c>
    </row>
    <row r="30" spans="1:38" x14ac:dyDescent="0.2">
      <c r="A30" s="48" t="s">
        <v>11</v>
      </c>
      <c r="B30" s="112" t="str">
        <f>[26]Janeiro!$J$5</f>
        <v>*</v>
      </c>
      <c r="C30" s="112" t="str">
        <f>[26]Janeiro!$J$6</f>
        <v>*</v>
      </c>
      <c r="D30" s="112" t="str">
        <f>[26]Janeiro!$J$7</f>
        <v>*</v>
      </c>
      <c r="E30" s="112" t="str">
        <f>[26]Janeiro!$J$8</f>
        <v>*</v>
      </c>
      <c r="F30" s="112" t="str">
        <f>[26]Janeiro!$J$9</f>
        <v>*</v>
      </c>
      <c r="G30" s="112" t="str">
        <f>[26]Janeiro!$J$10</f>
        <v>*</v>
      </c>
      <c r="H30" s="112" t="str">
        <f>[26]Janeiro!$J$11</f>
        <v>*</v>
      </c>
      <c r="I30" s="112" t="str">
        <f>[26]Janeiro!$J$12</f>
        <v>*</v>
      </c>
      <c r="J30" s="112" t="str">
        <f>[26]Janeiro!$J$13</f>
        <v>*</v>
      </c>
      <c r="K30" s="112" t="str">
        <f>[26]Janeiro!$J$14</f>
        <v>*</v>
      </c>
      <c r="L30" s="112" t="str">
        <f>[26]Janeiro!$J$15</f>
        <v>*</v>
      </c>
      <c r="M30" s="112" t="str">
        <f>[26]Janeiro!$J$16</f>
        <v>*</v>
      </c>
      <c r="N30" s="112" t="str">
        <f>[26]Janeiro!$J$17</f>
        <v>*</v>
      </c>
      <c r="O30" s="112" t="str">
        <f>[26]Janeiro!$J$18</f>
        <v>*</v>
      </c>
      <c r="P30" s="112" t="str">
        <f>[26]Janeiro!$J$19</f>
        <v>*</v>
      </c>
      <c r="Q30" s="112" t="str">
        <f>[26]Janeiro!$J$20</f>
        <v>*</v>
      </c>
      <c r="R30" s="112" t="str">
        <f>[26]Janeiro!$J$21</f>
        <v>*</v>
      </c>
      <c r="S30" s="112" t="str">
        <f>[26]Janeiro!$J$22</f>
        <v>*</v>
      </c>
      <c r="T30" s="112" t="str">
        <f>[26]Janeiro!$J$23</f>
        <v>*</v>
      </c>
      <c r="U30" s="112" t="str">
        <f>[26]Janeiro!$J$24</f>
        <v>*</v>
      </c>
      <c r="V30" s="112" t="str">
        <f>[26]Janeiro!$J$25</f>
        <v>*</v>
      </c>
      <c r="W30" s="112" t="str">
        <f>[26]Janeiro!$J$26</f>
        <v>*</v>
      </c>
      <c r="X30" s="112" t="str">
        <f>[26]Janeiro!$J$27</f>
        <v>*</v>
      </c>
      <c r="Y30" s="112" t="str">
        <f>[26]Janeiro!$J$28</f>
        <v>*</v>
      </c>
      <c r="Z30" s="112" t="str">
        <f>[26]Janeiro!$J$29</f>
        <v>*</v>
      </c>
      <c r="AA30" s="112" t="str">
        <f>[26]Janeiro!$J$30</f>
        <v>*</v>
      </c>
      <c r="AB30" s="112" t="str">
        <f>[26]Janeiro!$J$31</f>
        <v>*</v>
      </c>
      <c r="AC30" s="112" t="str">
        <f>[26]Janeiro!$J$32</f>
        <v>*</v>
      </c>
      <c r="AD30" s="112" t="str">
        <f>[26]Janeiro!$J$33</f>
        <v>*</v>
      </c>
      <c r="AE30" s="112" t="str">
        <f>[26]Janeiro!$J$34</f>
        <v>*</v>
      </c>
      <c r="AF30" s="112" t="str">
        <f>[26]Janeiro!$J$35</f>
        <v>*</v>
      </c>
      <c r="AG30" s="117" t="s">
        <v>197</v>
      </c>
      <c r="AH30" s="116" t="s">
        <v>197</v>
      </c>
      <c r="AK30" t="s">
        <v>35</v>
      </c>
    </row>
    <row r="31" spans="1:38" s="5" customFormat="1" x14ac:dyDescent="0.2">
      <c r="A31" s="48" t="s">
        <v>12</v>
      </c>
      <c r="B31" s="112">
        <f>[27]Janeiro!$J$5</f>
        <v>27.720000000000002</v>
      </c>
      <c r="C31" s="112">
        <f>[27]Janeiro!$J$6</f>
        <v>34.56</v>
      </c>
      <c r="D31" s="112">
        <f>[27]Janeiro!$J$7</f>
        <v>34.56</v>
      </c>
      <c r="E31" s="112">
        <f>[27]Janeiro!$J$8</f>
        <v>19.8</v>
      </c>
      <c r="F31" s="112">
        <f>[27]Janeiro!$J$9</f>
        <v>19.8</v>
      </c>
      <c r="G31" s="112">
        <f>[27]Janeiro!$J$10</f>
        <v>25.92</v>
      </c>
      <c r="H31" s="112">
        <f>[27]Janeiro!$J$11</f>
        <v>29.16</v>
      </c>
      <c r="I31" s="112">
        <f>[27]Janeiro!$J$12</f>
        <v>27.720000000000002</v>
      </c>
      <c r="J31" s="112">
        <f>[27]Janeiro!$J$13</f>
        <v>28.44</v>
      </c>
      <c r="K31" s="112">
        <f>[27]Janeiro!$J$14</f>
        <v>33.480000000000004</v>
      </c>
      <c r="L31" s="112">
        <f>[27]Janeiro!$J$15</f>
        <v>36</v>
      </c>
      <c r="M31" s="112">
        <f>[27]Janeiro!$J$16</f>
        <v>25.2</v>
      </c>
      <c r="N31" s="112">
        <f>[27]Janeiro!$J$17</f>
        <v>23.400000000000002</v>
      </c>
      <c r="O31" s="112">
        <f>[27]Janeiro!$J$18</f>
        <v>42.12</v>
      </c>
      <c r="P31" s="112">
        <f>[27]Janeiro!$J$19</f>
        <v>30.240000000000002</v>
      </c>
      <c r="Q31" s="112">
        <f>[27]Janeiro!$J$20</f>
        <v>32.4</v>
      </c>
      <c r="R31" s="112">
        <f>[27]Janeiro!$J$21</f>
        <v>37.800000000000004</v>
      </c>
      <c r="S31" s="112">
        <f>[27]Janeiro!$J$22</f>
        <v>34.92</v>
      </c>
      <c r="T31" s="112">
        <f>[27]Janeiro!$J$23</f>
        <v>30.240000000000002</v>
      </c>
      <c r="U31" s="112">
        <f>[27]Janeiro!$J$24</f>
        <v>28.8</v>
      </c>
      <c r="V31" s="112">
        <f>[27]Janeiro!$J$25</f>
        <v>27</v>
      </c>
      <c r="W31" s="112">
        <f>[27]Janeiro!$J$26</f>
        <v>51.84</v>
      </c>
      <c r="X31" s="112">
        <f>[27]Janeiro!$J$27</f>
        <v>27.36</v>
      </c>
      <c r="Y31" s="112">
        <f>[27]Janeiro!$J$28</f>
        <v>18.36</v>
      </c>
      <c r="Z31" s="112">
        <f>[27]Janeiro!$J$29</f>
        <v>17.64</v>
      </c>
      <c r="AA31" s="112">
        <f>[27]Janeiro!$J$30</f>
        <v>19.440000000000001</v>
      </c>
      <c r="AB31" s="112">
        <f>[27]Janeiro!$J$31</f>
        <v>21.96</v>
      </c>
      <c r="AC31" s="112">
        <f>[27]Janeiro!$J$32</f>
        <v>22.68</v>
      </c>
      <c r="AD31" s="112">
        <f>[27]Janeiro!$J$33</f>
        <v>37.800000000000004</v>
      </c>
      <c r="AE31" s="112">
        <f>[27]Janeiro!$J$34</f>
        <v>25.2</v>
      </c>
      <c r="AF31" s="112">
        <f>[27]Janeiro!$J$35</f>
        <v>29.52</v>
      </c>
      <c r="AG31" s="117">
        <f t="shared" si="3"/>
        <v>51.84</v>
      </c>
      <c r="AH31" s="116">
        <f t="shared" si="4"/>
        <v>29.067096774193551</v>
      </c>
      <c r="AK31" s="5" t="s">
        <v>35</v>
      </c>
    </row>
    <row r="32" spans="1:38" x14ac:dyDescent="0.2">
      <c r="A32" s="48" t="s">
        <v>13</v>
      </c>
      <c r="B32" s="112">
        <f>[28]Janeiro!$J$5</f>
        <v>34.200000000000003</v>
      </c>
      <c r="C32" s="112">
        <f>[28]Janeiro!$J$6</f>
        <v>22.32</v>
      </c>
      <c r="D32" s="112">
        <f>[28]Janeiro!$J$7</f>
        <v>41.04</v>
      </c>
      <c r="E32" s="112">
        <f>[28]Janeiro!$J$8</f>
        <v>35.64</v>
      </c>
      <c r="F32" s="112">
        <f>[28]Janeiro!$J$9</f>
        <v>34.200000000000003</v>
      </c>
      <c r="G32" s="112">
        <f>[28]Janeiro!$J$10</f>
        <v>28.8</v>
      </c>
      <c r="H32" s="112">
        <f>[28]Janeiro!$J$11</f>
        <v>34.92</v>
      </c>
      <c r="I32" s="112">
        <f>[28]Janeiro!$J$12</f>
        <v>42.480000000000004</v>
      </c>
      <c r="J32" s="112">
        <f>[28]Janeiro!$J$13</f>
        <v>27.36</v>
      </c>
      <c r="K32" s="112">
        <f>[28]Janeiro!$J$14</f>
        <v>36</v>
      </c>
      <c r="L32" s="112">
        <f>[28]Janeiro!$J$15</f>
        <v>27</v>
      </c>
      <c r="M32" s="112">
        <f>[28]Janeiro!$J$16</f>
        <v>67.319999999999993</v>
      </c>
      <c r="N32" s="112">
        <f>[28]Janeiro!$J$17</f>
        <v>35.28</v>
      </c>
      <c r="O32" s="112">
        <f>[28]Janeiro!$J$18</f>
        <v>35.28</v>
      </c>
      <c r="P32" s="112">
        <f>[28]Janeiro!$J$19</f>
        <v>32.76</v>
      </c>
      <c r="Q32" s="112">
        <f>[28]Janeiro!$J$20</f>
        <v>37.800000000000004</v>
      </c>
      <c r="R32" s="112">
        <f>[28]Janeiro!$J$21</f>
        <v>41.4</v>
      </c>
      <c r="S32" s="112">
        <f>[28]Janeiro!$J$22</f>
        <v>37.440000000000005</v>
      </c>
      <c r="T32" s="112">
        <f>[28]Janeiro!$J$23</f>
        <v>51.480000000000004</v>
      </c>
      <c r="U32" s="112">
        <f>[28]Janeiro!$J$24</f>
        <v>28.44</v>
      </c>
      <c r="V32" s="112">
        <f>[28]Janeiro!$J$25</f>
        <v>22.68</v>
      </c>
      <c r="W32" s="112">
        <f>[28]Janeiro!$J$26</f>
        <v>43.56</v>
      </c>
      <c r="X32" s="112">
        <f>[28]Janeiro!$J$27</f>
        <v>21.96</v>
      </c>
      <c r="Y32" s="112">
        <f>[28]Janeiro!$J$28</f>
        <v>24.48</v>
      </c>
      <c r="Z32" s="112">
        <f>[28]Janeiro!$J$29</f>
        <v>36</v>
      </c>
      <c r="AA32" s="112">
        <f>[28]Janeiro!$J$30</f>
        <v>31.319999999999997</v>
      </c>
      <c r="AB32" s="112">
        <f>[28]Janeiro!$J$31</f>
        <v>24.48</v>
      </c>
      <c r="AC32" s="112">
        <f>[28]Janeiro!$J$32</f>
        <v>29.52</v>
      </c>
      <c r="AD32" s="112">
        <f>[28]Janeiro!$J$33</f>
        <v>35.64</v>
      </c>
      <c r="AE32" s="112">
        <f>[28]Janeiro!$J$34</f>
        <v>70.2</v>
      </c>
      <c r="AF32" s="112">
        <f>[28]Janeiro!$J$35</f>
        <v>37.440000000000005</v>
      </c>
      <c r="AG32" s="117">
        <f t="shared" si="3"/>
        <v>70.2</v>
      </c>
      <c r="AH32" s="116">
        <f t="shared" si="4"/>
        <v>35.756129032258073</v>
      </c>
      <c r="AK32" t="s">
        <v>35</v>
      </c>
    </row>
    <row r="33" spans="1:38" x14ac:dyDescent="0.2">
      <c r="A33" s="48" t="s">
        <v>152</v>
      </c>
      <c r="B33" s="112">
        <f>[29]Janeiro!$J$5</f>
        <v>26.28</v>
      </c>
      <c r="C33" s="112">
        <f>[29]Janeiro!$J$6</f>
        <v>31.680000000000003</v>
      </c>
      <c r="D33" s="112">
        <f>[29]Janeiro!$J$7</f>
        <v>20.16</v>
      </c>
      <c r="E33" s="112">
        <f>[29]Janeiro!$J$8</f>
        <v>37.800000000000004</v>
      </c>
      <c r="F33" s="112">
        <f>[29]Janeiro!$J$9</f>
        <v>21.96</v>
      </c>
      <c r="G33" s="112">
        <f>[29]Janeiro!$J$10</f>
        <v>23.400000000000002</v>
      </c>
      <c r="H33" s="112">
        <f>[29]Janeiro!$J$11</f>
        <v>46.440000000000005</v>
      </c>
      <c r="I33" s="112">
        <f>[29]Janeiro!$J$12</f>
        <v>23.040000000000003</v>
      </c>
      <c r="J33" s="112">
        <f>[29]Janeiro!$J$13</f>
        <v>58.680000000000007</v>
      </c>
      <c r="K33" s="112">
        <f>[29]Janeiro!$J$14</f>
        <v>43.2</v>
      </c>
      <c r="L33" s="112">
        <f>[29]Janeiro!$J$15</f>
        <v>37.800000000000004</v>
      </c>
      <c r="M33" s="112">
        <f>[29]Janeiro!$J$16</f>
        <v>37.080000000000005</v>
      </c>
      <c r="N33" s="112">
        <f>[29]Janeiro!$J$17</f>
        <v>26.28</v>
      </c>
      <c r="O33" s="112">
        <f>[29]Janeiro!$J$18</f>
        <v>44.28</v>
      </c>
      <c r="P33" s="112">
        <f>[29]Janeiro!$J$19</f>
        <v>40.32</v>
      </c>
      <c r="Q33" s="112">
        <f>[29]Janeiro!$J$20</f>
        <v>27</v>
      </c>
      <c r="R33" s="112">
        <f>[29]Janeiro!$J$21</f>
        <v>25.92</v>
      </c>
      <c r="S33" s="112">
        <f>[29]Janeiro!$J$22</f>
        <v>17.64</v>
      </c>
      <c r="T33" s="112">
        <f>[29]Janeiro!$J$23</f>
        <v>34.200000000000003</v>
      </c>
      <c r="U33" s="112">
        <f>[29]Janeiro!$J$24</f>
        <v>39.6</v>
      </c>
      <c r="V33" s="112">
        <f>[29]Janeiro!$J$25</f>
        <v>30.96</v>
      </c>
      <c r="W33" s="112">
        <f>[29]Janeiro!$J$26</f>
        <v>25.2</v>
      </c>
      <c r="X33" s="112">
        <f>[29]Janeiro!$J$27</f>
        <v>24.840000000000003</v>
      </c>
      <c r="Y33" s="112">
        <f>[29]Janeiro!$J$28</f>
        <v>25.2</v>
      </c>
      <c r="Z33" s="112">
        <f>[29]Janeiro!$J$29</f>
        <v>28.8</v>
      </c>
      <c r="AA33" s="112">
        <f>[29]Janeiro!$J$30</f>
        <v>30.96</v>
      </c>
      <c r="AB33" s="112">
        <f>[29]Janeiro!$J$31</f>
        <v>43.56</v>
      </c>
      <c r="AC33" s="112">
        <f>[29]Janeiro!$J$32</f>
        <v>34.200000000000003</v>
      </c>
      <c r="AD33" s="112">
        <f>[29]Janeiro!$J$33</f>
        <v>20.88</v>
      </c>
      <c r="AE33" s="112">
        <f>[29]Janeiro!$J$34</f>
        <v>27</v>
      </c>
      <c r="AF33" s="112">
        <f>[29]Janeiro!$J$35</f>
        <v>46.440000000000005</v>
      </c>
      <c r="AG33" s="117">
        <f t="shared" si="3"/>
        <v>58.680000000000007</v>
      </c>
      <c r="AH33" s="116">
        <f t="shared" si="4"/>
        <v>32.283870967741947</v>
      </c>
    </row>
    <row r="34" spans="1:38" x14ac:dyDescent="0.2">
      <c r="A34" s="48" t="s">
        <v>123</v>
      </c>
      <c r="B34" s="112">
        <f>[30]Janeiro!$J$5</f>
        <v>51.480000000000004</v>
      </c>
      <c r="C34" s="112">
        <f>[30]Janeiro!$J$6</f>
        <v>41.76</v>
      </c>
      <c r="D34" s="112">
        <f>[30]Janeiro!$J$7</f>
        <v>28.8</v>
      </c>
      <c r="E34" s="112">
        <f>[30]Janeiro!$J$8</f>
        <v>40.680000000000007</v>
      </c>
      <c r="F34" s="112">
        <f>[30]Janeiro!$J$9</f>
        <v>30.6</v>
      </c>
      <c r="G34" s="112">
        <f>[30]Janeiro!$J$10</f>
        <v>32.4</v>
      </c>
      <c r="H34" s="112">
        <f>[30]Janeiro!$J$11</f>
        <v>56.16</v>
      </c>
      <c r="I34" s="112">
        <f>[30]Janeiro!$J$12</f>
        <v>34.56</v>
      </c>
      <c r="J34" s="112">
        <f>[30]Janeiro!$J$13</f>
        <v>38.159999999999997</v>
      </c>
      <c r="K34" s="112">
        <f>[30]Janeiro!$J$14</f>
        <v>46.080000000000005</v>
      </c>
      <c r="L34" s="112">
        <f>[30]Janeiro!$J$15</f>
        <v>51.84</v>
      </c>
      <c r="M34" s="112">
        <f>[30]Janeiro!$J$16</f>
        <v>31.680000000000003</v>
      </c>
      <c r="N34" s="112">
        <f>[30]Janeiro!$J$17</f>
        <v>30.6</v>
      </c>
      <c r="O34" s="112">
        <f>[30]Janeiro!$J$18</f>
        <v>50.4</v>
      </c>
      <c r="P34" s="112">
        <f>[30]Janeiro!$J$19</f>
        <v>47.16</v>
      </c>
      <c r="Q34" s="112">
        <f>[30]Janeiro!$J$20</f>
        <v>37.440000000000005</v>
      </c>
      <c r="R34" s="112">
        <f>[30]Janeiro!$J$21</f>
        <v>31.680000000000003</v>
      </c>
      <c r="S34" s="112">
        <f>[30]Janeiro!$J$22</f>
        <v>47.16</v>
      </c>
      <c r="T34" s="112">
        <f>[30]Janeiro!$J$23</f>
        <v>46.080000000000005</v>
      </c>
      <c r="U34" s="112">
        <f>[30]Janeiro!$J$24</f>
        <v>47.519999999999996</v>
      </c>
      <c r="V34" s="112">
        <f>[30]Janeiro!$J$25</f>
        <v>42.480000000000004</v>
      </c>
      <c r="W34" s="112">
        <f>[30]Janeiro!$J$26</f>
        <v>36.36</v>
      </c>
      <c r="X34" s="112">
        <f>[30]Janeiro!$J$27</f>
        <v>31.680000000000003</v>
      </c>
      <c r="Y34" s="112">
        <f>[30]Janeiro!$J$28</f>
        <v>26.28</v>
      </c>
      <c r="Z34" s="112">
        <f>[30]Janeiro!$J$29</f>
        <v>31.680000000000003</v>
      </c>
      <c r="AA34" s="112">
        <f>[30]Janeiro!$J$30</f>
        <v>30.96</v>
      </c>
      <c r="AB34" s="112">
        <f>[30]Janeiro!$J$31</f>
        <v>36.72</v>
      </c>
      <c r="AC34" s="112">
        <f>[30]Janeiro!$J$32</f>
        <v>30.240000000000002</v>
      </c>
      <c r="AD34" s="112">
        <f>[30]Janeiro!$J$33</f>
        <v>32.76</v>
      </c>
      <c r="AE34" s="112">
        <f>[30]Janeiro!$J$34</f>
        <v>30.240000000000002</v>
      </c>
      <c r="AF34" s="112">
        <f>[30]Janeiro!$J$35</f>
        <v>40.680000000000007</v>
      </c>
      <c r="AG34" s="117">
        <f t="shared" si="3"/>
        <v>56.16</v>
      </c>
      <c r="AH34" s="116">
        <f t="shared" si="4"/>
        <v>38.461935483870967</v>
      </c>
      <c r="AK34" t="s">
        <v>35</v>
      </c>
    </row>
    <row r="35" spans="1:38" x14ac:dyDescent="0.2">
      <c r="A35" s="48" t="s">
        <v>14</v>
      </c>
      <c r="B35" s="112">
        <f>[31]Janeiro!$J$5</f>
        <v>25.56</v>
      </c>
      <c r="C35" s="112">
        <f>[31]Janeiro!$J$6</f>
        <v>25.92</v>
      </c>
      <c r="D35" s="112">
        <f>[31]Janeiro!$J$7</f>
        <v>28.8</v>
      </c>
      <c r="E35" s="112">
        <f>[31]Janeiro!$J$8</f>
        <v>32.4</v>
      </c>
      <c r="F35" s="112">
        <f>[31]Janeiro!$J$9</f>
        <v>59.4</v>
      </c>
      <c r="G35" s="112">
        <f>[31]Janeiro!$J$10</f>
        <v>37.440000000000005</v>
      </c>
      <c r="H35" s="112">
        <f>[31]Janeiro!$J$11</f>
        <v>31.680000000000003</v>
      </c>
      <c r="I35" s="112">
        <f>[31]Janeiro!$J$12</f>
        <v>26.64</v>
      </c>
      <c r="J35" s="112">
        <f>[31]Janeiro!$J$13</f>
        <v>30.6</v>
      </c>
      <c r="K35" s="112">
        <f>[31]Janeiro!$J$14</f>
        <v>41.4</v>
      </c>
      <c r="L35" s="112">
        <f>[31]Janeiro!$J$15</f>
        <v>42.480000000000004</v>
      </c>
      <c r="M35" s="112">
        <f>[31]Janeiro!$J$16</f>
        <v>32.4</v>
      </c>
      <c r="N35" s="112">
        <f>[31]Janeiro!$J$17</f>
        <v>43.56</v>
      </c>
      <c r="O35" s="112">
        <f>[31]Janeiro!$J$18</f>
        <v>47.519999999999996</v>
      </c>
      <c r="P35" s="112">
        <f>[31]Janeiro!$J$19</f>
        <v>23.040000000000003</v>
      </c>
      <c r="Q35" s="112">
        <f>[31]Janeiro!$J$20</f>
        <v>44.28</v>
      </c>
      <c r="R35" s="112">
        <f>[31]Janeiro!$J$21</f>
        <v>26.64</v>
      </c>
      <c r="S35" s="112">
        <f>[31]Janeiro!$J$22</f>
        <v>22.68</v>
      </c>
      <c r="T35" s="112">
        <f>[31]Janeiro!$J$23</f>
        <v>43.92</v>
      </c>
      <c r="U35" s="112">
        <f>[31]Janeiro!$J$24</f>
        <v>34.92</v>
      </c>
      <c r="V35" s="112">
        <f>[31]Janeiro!$J$25</f>
        <v>51.12</v>
      </c>
      <c r="W35" s="112">
        <f>[31]Janeiro!$J$26</f>
        <v>45</v>
      </c>
      <c r="X35" s="112">
        <f>[31]Janeiro!$J$27</f>
        <v>44.28</v>
      </c>
      <c r="Y35" s="112">
        <f>[31]Janeiro!$J$28</f>
        <v>34.200000000000003</v>
      </c>
      <c r="Z35" s="112">
        <f>[31]Janeiro!$J$29</f>
        <v>27.36</v>
      </c>
      <c r="AA35" s="112">
        <f>[31]Janeiro!$J$30</f>
        <v>26.64</v>
      </c>
      <c r="AB35" s="112">
        <f>[31]Janeiro!$J$31</f>
        <v>33.840000000000003</v>
      </c>
      <c r="AC35" s="112">
        <f>[31]Janeiro!$J$32</f>
        <v>61.2</v>
      </c>
      <c r="AD35" s="112">
        <f>[31]Janeiro!$J$33</f>
        <v>39.6</v>
      </c>
      <c r="AE35" s="112">
        <f>[31]Janeiro!$J$34</f>
        <v>24.48</v>
      </c>
      <c r="AF35" s="112">
        <f>[31]Janeiro!$J$35</f>
        <v>30.240000000000002</v>
      </c>
      <c r="AG35" s="117">
        <f t="shared" si="3"/>
        <v>61.2</v>
      </c>
      <c r="AH35" s="116">
        <f t="shared" si="4"/>
        <v>36.104516129032248</v>
      </c>
    </row>
    <row r="36" spans="1:38" x14ac:dyDescent="0.2">
      <c r="A36" s="48" t="s">
        <v>153</v>
      </c>
      <c r="B36" s="112">
        <f>[32]Janeiro!$J$5</f>
        <v>47.88</v>
      </c>
      <c r="C36" s="112">
        <f>[32]Janeiro!$J$6</f>
        <v>38.880000000000003</v>
      </c>
      <c r="D36" s="112">
        <f>[32]Janeiro!$J$7</f>
        <v>22.68</v>
      </c>
      <c r="E36" s="112">
        <f>[32]Janeiro!$J$8</f>
        <v>44.64</v>
      </c>
      <c r="F36" s="112">
        <f>[32]Janeiro!$J$9</f>
        <v>55.440000000000005</v>
      </c>
      <c r="G36" s="112">
        <f>[32]Janeiro!$J$10</f>
        <v>36</v>
      </c>
      <c r="H36" s="112">
        <f>[32]Janeiro!$J$11</f>
        <v>23.040000000000003</v>
      </c>
      <c r="I36" s="112">
        <f>[32]Janeiro!$J$12</f>
        <v>33.119999999999997</v>
      </c>
      <c r="J36" s="112">
        <f>[32]Janeiro!$J$13</f>
        <v>34.200000000000003</v>
      </c>
      <c r="K36" s="112">
        <f>[32]Janeiro!$J$14</f>
        <v>34.200000000000003</v>
      </c>
      <c r="L36" s="112">
        <f>[32]Janeiro!$J$15</f>
        <v>34.56</v>
      </c>
      <c r="M36" s="112">
        <f>[32]Janeiro!$J$16</f>
        <v>33.840000000000003</v>
      </c>
      <c r="N36" s="112">
        <f>[32]Janeiro!$J$17</f>
        <v>44.28</v>
      </c>
      <c r="O36" s="112">
        <f>[32]Janeiro!$J$18</f>
        <v>44.64</v>
      </c>
      <c r="P36" s="112">
        <f>[32]Janeiro!$J$19</f>
        <v>48.24</v>
      </c>
      <c r="Q36" s="112">
        <f>[32]Janeiro!$J$20</f>
        <v>36</v>
      </c>
      <c r="R36" s="112">
        <f>[32]Janeiro!$J$21</f>
        <v>42.84</v>
      </c>
      <c r="S36" s="112">
        <f>[32]Janeiro!$J$22</f>
        <v>37.440000000000005</v>
      </c>
      <c r="T36" s="112">
        <f>[32]Janeiro!$J$23</f>
        <v>41.04</v>
      </c>
      <c r="U36" s="112">
        <f>[32]Janeiro!$J$24</f>
        <v>43.2</v>
      </c>
      <c r="V36" s="112">
        <f>[32]Janeiro!$J$25</f>
        <v>47.16</v>
      </c>
      <c r="W36" s="112">
        <f>[32]Janeiro!$J$26</f>
        <v>36.36</v>
      </c>
      <c r="X36" s="112">
        <f>[32]Janeiro!$J$27</f>
        <v>23.400000000000002</v>
      </c>
      <c r="Y36" s="112">
        <f>[32]Janeiro!$J$28</f>
        <v>32.04</v>
      </c>
      <c r="Z36" s="112">
        <f>[32]Janeiro!$J$29</f>
        <v>30.240000000000002</v>
      </c>
      <c r="AA36" s="112">
        <f>[32]Janeiro!$J$30</f>
        <v>23.040000000000003</v>
      </c>
      <c r="AB36" s="112">
        <f>[32]Janeiro!$J$31</f>
        <v>21.96</v>
      </c>
      <c r="AC36" s="112">
        <f>[32]Janeiro!$J$32</f>
        <v>34.56</v>
      </c>
      <c r="AD36" s="112">
        <f>[32]Janeiro!$J$33</f>
        <v>39.24</v>
      </c>
      <c r="AE36" s="112">
        <f>[32]Janeiro!$J$34</f>
        <v>40.32</v>
      </c>
      <c r="AF36" s="112">
        <f>[32]Janeiro!$J$35</f>
        <v>25.56</v>
      </c>
      <c r="AG36" s="117">
        <f t="shared" si="3"/>
        <v>55.440000000000005</v>
      </c>
      <c r="AH36" s="116">
        <f t="shared" si="4"/>
        <v>36.452903225806452</v>
      </c>
      <c r="AK36" t="s">
        <v>35</v>
      </c>
    </row>
    <row r="37" spans="1:38" x14ac:dyDescent="0.2">
      <c r="A37" s="48" t="s">
        <v>15</v>
      </c>
      <c r="B37" s="112">
        <f>[33]Janeiro!$J$5</f>
        <v>42.12</v>
      </c>
      <c r="C37" s="112">
        <f>[33]Janeiro!$J$6</f>
        <v>49.680000000000007</v>
      </c>
      <c r="D37" s="112">
        <f>[33]Janeiro!$J$7</f>
        <v>50.4</v>
      </c>
      <c r="E37" s="112">
        <f>[33]Janeiro!$J$8</f>
        <v>25.92</v>
      </c>
      <c r="F37" s="112">
        <f>[33]Janeiro!$J$9</f>
        <v>23.759999999999998</v>
      </c>
      <c r="G37" s="112">
        <f>[33]Janeiro!$J$10</f>
        <v>30.6</v>
      </c>
      <c r="H37" s="112">
        <f>[33]Janeiro!$J$11</f>
        <v>29.52</v>
      </c>
      <c r="I37" s="112">
        <f>[33]Janeiro!$J$12</f>
        <v>27.36</v>
      </c>
      <c r="J37" s="112">
        <f>[33]Janeiro!$J$13</f>
        <v>44.28</v>
      </c>
      <c r="K37" s="112">
        <f>[33]Janeiro!$J$14</f>
        <v>48.24</v>
      </c>
      <c r="L37" s="112">
        <f>[33]Janeiro!$J$15</f>
        <v>57.6</v>
      </c>
      <c r="M37" s="112">
        <f>[33]Janeiro!$J$16</f>
        <v>30.6</v>
      </c>
      <c r="N37" s="112">
        <f>[33]Janeiro!$J$17</f>
        <v>34.92</v>
      </c>
      <c r="O37" s="112">
        <f>[33]Janeiro!$J$18</f>
        <v>30.240000000000002</v>
      </c>
      <c r="P37" s="112">
        <f>[33]Janeiro!$J$19</f>
        <v>41.04</v>
      </c>
      <c r="Q37" s="112">
        <f>[33]Janeiro!$J$20</f>
        <v>42.84</v>
      </c>
      <c r="R37" s="112">
        <f>[33]Janeiro!$J$21</f>
        <v>39.6</v>
      </c>
      <c r="S37" s="112">
        <f>[33]Janeiro!$J$22</f>
        <v>43.2</v>
      </c>
      <c r="T37" s="112">
        <f>[33]Janeiro!$J$23</f>
        <v>44.28</v>
      </c>
      <c r="U37" s="112">
        <f>[33]Janeiro!$J$24</f>
        <v>63.360000000000007</v>
      </c>
      <c r="V37" s="112">
        <f>[33]Janeiro!$J$25</f>
        <v>33.480000000000004</v>
      </c>
      <c r="W37" s="112">
        <f>[33]Janeiro!$J$26</f>
        <v>36</v>
      </c>
      <c r="X37" s="112">
        <f>[33]Janeiro!$J$27</f>
        <v>27</v>
      </c>
      <c r="Y37" s="112">
        <f>[33]Janeiro!$J$28</f>
        <v>30.240000000000002</v>
      </c>
      <c r="Z37" s="112">
        <f>[33]Janeiro!$J$29</f>
        <v>25.2</v>
      </c>
      <c r="AA37" s="112">
        <f>[33]Janeiro!$J$30</f>
        <v>33.840000000000003</v>
      </c>
      <c r="AB37" s="112">
        <f>[33]Janeiro!$J$31</f>
        <v>28.44</v>
      </c>
      <c r="AC37" s="112">
        <f>[33]Janeiro!$J$32</f>
        <v>30.240000000000002</v>
      </c>
      <c r="AD37" s="112">
        <f>[33]Janeiro!$J$33</f>
        <v>30.6</v>
      </c>
      <c r="AE37" s="112">
        <f>[33]Janeiro!$J$34</f>
        <v>32.4</v>
      </c>
      <c r="AF37" s="112">
        <f>[33]Janeiro!$J$35</f>
        <v>49.680000000000007</v>
      </c>
      <c r="AG37" s="117">
        <f t="shared" si="3"/>
        <v>63.360000000000007</v>
      </c>
      <c r="AH37" s="116">
        <f t="shared" si="4"/>
        <v>37.312258064516136</v>
      </c>
      <c r="AI37" s="12" t="s">
        <v>35</v>
      </c>
      <c r="AK37" t="s">
        <v>35</v>
      </c>
    </row>
    <row r="38" spans="1:38" x14ac:dyDescent="0.2">
      <c r="A38" s="48" t="s">
        <v>16</v>
      </c>
      <c r="B38" s="112">
        <f>[34]Janeiro!$J$5</f>
        <v>37.080000000000005</v>
      </c>
      <c r="C38" s="112">
        <f>[34]Janeiro!$J$6</f>
        <v>39.96</v>
      </c>
      <c r="D38" s="112">
        <f>[34]Janeiro!$J$7</f>
        <v>30.96</v>
      </c>
      <c r="E38" s="112">
        <f>[34]Janeiro!$J$8</f>
        <v>23.040000000000003</v>
      </c>
      <c r="F38" s="112">
        <f>[34]Janeiro!$J$9</f>
        <v>28.8</v>
      </c>
      <c r="G38" s="112">
        <f>[34]Janeiro!$J$10</f>
        <v>25.2</v>
      </c>
      <c r="H38" s="112">
        <f>[34]Janeiro!$J$11</f>
        <v>30.96</v>
      </c>
      <c r="I38" s="112">
        <f>[34]Janeiro!$J$12</f>
        <v>33.119999999999997</v>
      </c>
      <c r="J38" s="112">
        <f>[34]Janeiro!$J$13</f>
        <v>28.44</v>
      </c>
      <c r="K38" s="112">
        <f>[34]Janeiro!$J$14</f>
        <v>36</v>
      </c>
      <c r="L38" s="112">
        <f>[34]Janeiro!$J$15</f>
        <v>56.519999999999996</v>
      </c>
      <c r="M38" s="112">
        <f>[34]Janeiro!$J$16</f>
        <v>30.6</v>
      </c>
      <c r="N38" s="112">
        <f>[34]Janeiro!$J$17</f>
        <v>37.440000000000005</v>
      </c>
      <c r="O38" s="112">
        <f>[34]Janeiro!$J$18</f>
        <v>37.800000000000004</v>
      </c>
      <c r="P38" s="112">
        <f>[34]Janeiro!$J$19</f>
        <v>33.480000000000004</v>
      </c>
      <c r="Q38" s="112" t="str">
        <f>[34]Janeiro!$J$20</f>
        <v>*</v>
      </c>
      <c r="R38" s="112" t="str">
        <f>[34]Janeiro!$J$21</f>
        <v>*</v>
      </c>
      <c r="S38" s="112" t="str">
        <f>[34]Janeiro!$J$22</f>
        <v>*</v>
      </c>
      <c r="T38" s="112" t="str">
        <f>[34]Janeiro!$J$23</f>
        <v>*</v>
      </c>
      <c r="U38" s="112" t="str">
        <f>[34]Janeiro!$J$24</f>
        <v>*</v>
      </c>
      <c r="V38" s="112" t="str">
        <f>[34]Janeiro!$J$25</f>
        <v>*</v>
      </c>
      <c r="W38" s="112" t="str">
        <f>[34]Janeiro!$J$26</f>
        <v>*</v>
      </c>
      <c r="X38" s="112" t="str">
        <f>[34]Janeiro!$J$27</f>
        <v>*</v>
      </c>
      <c r="Y38" s="112" t="str">
        <f>[34]Janeiro!$J$28</f>
        <v>*</v>
      </c>
      <c r="Z38" s="112" t="str">
        <f>[34]Janeiro!$J$29</f>
        <v>*</v>
      </c>
      <c r="AA38" s="112" t="str">
        <f>[34]Janeiro!$J$30</f>
        <v>*</v>
      </c>
      <c r="AB38" s="112" t="str">
        <f>[34]Janeiro!$J$31</f>
        <v>*</v>
      </c>
      <c r="AC38" s="112" t="str">
        <f>[34]Janeiro!$J$32</f>
        <v>*</v>
      </c>
      <c r="AD38" s="112" t="str">
        <f>[34]Janeiro!$J$33</f>
        <v>*</v>
      </c>
      <c r="AE38" s="112" t="str">
        <f>[34]Janeiro!$J$34</f>
        <v>*</v>
      </c>
      <c r="AF38" s="112" t="str">
        <f>[34]Janeiro!$J$35</f>
        <v>*</v>
      </c>
      <c r="AG38" s="117">
        <f t="shared" si="3"/>
        <v>56.519999999999996</v>
      </c>
      <c r="AH38" s="116">
        <f t="shared" si="4"/>
        <v>33.96</v>
      </c>
      <c r="AJ38" s="128"/>
      <c r="AK38" s="12" t="s">
        <v>35</v>
      </c>
      <c r="AL38" t="s">
        <v>35</v>
      </c>
    </row>
    <row r="39" spans="1:38" x14ac:dyDescent="0.2">
      <c r="A39" s="48" t="s">
        <v>154</v>
      </c>
      <c r="B39" s="112">
        <f>[35]Janeiro!$J$5</f>
        <v>38.159999999999997</v>
      </c>
      <c r="C39" s="112">
        <f>[35]Janeiro!$J$6</f>
        <v>30.6</v>
      </c>
      <c r="D39" s="112">
        <f>[35]Janeiro!$J$7</f>
        <v>30.6</v>
      </c>
      <c r="E39" s="112">
        <f>[35]Janeiro!$J$8</f>
        <v>40.680000000000007</v>
      </c>
      <c r="F39" s="112">
        <f>[35]Janeiro!$J$9</f>
        <v>29.52</v>
      </c>
      <c r="G39" s="112">
        <f>[35]Janeiro!$J$10</f>
        <v>41.04</v>
      </c>
      <c r="H39" s="112">
        <f>[35]Janeiro!$J$11</f>
        <v>42.12</v>
      </c>
      <c r="I39" s="112">
        <f>[35]Janeiro!$J$12</f>
        <v>28.08</v>
      </c>
      <c r="J39" s="112">
        <f>[35]Janeiro!$J$13</f>
        <v>43.56</v>
      </c>
      <c r="K39" s="112">
        <f>[35]Janeiro!$J$14</f>
        <v>57.960000000000008</v>
      </c>
      <c r="L39" s="112">
        <f>[35]Janeiro!$J$15</f>
        <v>36</v>
      </c>
      <c r="M39" s="112">
        <f>[35]Janeiro!$J$16</f>
        <v>55.800000000000004</v>
      </c>
      <c r="N39" s="112">
        <f>[35]Janeiro!$J$17</f>
        <v>47.88</v>
      </c>
      <c r="O39" s="112">
        <f>[35]Janeiro!$J$18</f>
        <v>43.56</v>
      </c>
      <c r="P39" s="112">
        <f>[35]Janeiro!$J$19</f>
        <v>30.6</v>
      </c>
      <c r="Q39" s="112">
        <f>[35]Janeiro!$J$20</f>
        <v>32.4</v>
      </c>
      <c r="R39" s="112">
        <f>[35]Janeiro!$J$21</f>
        <v>32.4</v>
      </c>
      <c r="S39" s="112">
        <f>[35]Janeiro!$J$22</f>
        <v>39.96</v>
      </c>
      <c r="T39" s="112">
        <f>[35]Janeiro!$J$23</f>
        <v>49.680000000000007</v>
      </c>
      <c r="U39" s="112">
        <f>[35]Janeiro!$J$24</f>
        <v>56.88</v>
      </c>
      <c r="V39" s="112">
        <f>[35]Janeiro!$J$25</f>
        <v>35.28</v>
      </c>
      <c r="W39" s="112">
        <f>[35]Janeiro!$J$26</f>
        <v>50.4</v>
      </c>
      <c r="X39" s="112">
        <f>[35]Janeiro!$J$27</f>
        <v>38.159999999999997</v>
      </c>
      <c r="Y39" s="112">
        <f>[35]Janeiro!$J$28</f>
        <v>27</v>
      </c>
      <c r="Z39" s="112">
        <f>[35]Janeiro!$J$29</f>
        <v>28.08</v>
      </c>
      <c r="AA39" s="112">
        <f>[35]Janeiro!$J$30</f>
        <v>27.36</v>
      </c>
      <c r="AB39" s="112">
        <f>[35]Janeiro!$J$31</f>
        <v>28.08</v>
      </c>
      <c r="AC39" s="112">
        <f>[35]Janeiro!$J$32</f>
        <v>34.92</v>
      </c>
      <c r="AD39" s="112">
        <f>[35]Janeiro!$J$33</f>
        <v>30.240000000000002</v>
      </c>
      <c r="AE39" s="112">
        <f>[35]Janeiro!$J$34</f>
        <v>42.84</v>
      </c>
      <c r="AF39" s="112">
        <f>[35]Janeiro!$J$35</f>
        <v>82.44</v>
      </c>
      <c r="AG39" s="117">
        <f t="shared" si="3"/>
        <v>82.44</v>
      </c>
      <c r="AH39" s="116">
        <f t="shared" si="4"/>
        <v>39.75096774193549</v>
      </c>
    </row>
    <row r="40" spans="1:38" x14ac:dyDescent="0.2">
      <c r="A40" s="48" t="s">
        <v>17</v>
      </c>
      <c r="B40" s="112">
        <f>[36]Janeiro!$J$5</f>
        <v>36.36</v>
      </c>
      <c r="C40" s="112">
        <f>[36]Janeiro!$J$6</f>
        <v>29.52</v>
      </c>
      <c r="D40" s="112">
        <f>[36]Janeiro!$J$7</f>
        <v>18.720000000000002</v>
      </c>
      <c r="E40" s="112">
        <f>[36]Janeiro!$J$8</f>
        <v>30.240000000000002</v>
      </c>
      <c r="F40" s="112">
        <f>[36]Janeiro!$J$9</f>
        <v>28.08</v>
      </c>
      <c r="G40" s="112">
        <f>[36]Janeiro!$J$10</f>
        <v>21.96</v>
      </c>
      <c r="H40" s="112">
        <f>[36]Janeiro!$J$11</f>
        <v>47.88</v>
      </c>
      <c r="I40" s="112">
        <f>[36]Janeiro!$J$12</f>
        <v>45.72</v>
      </c>
      <c r="J40" s="112">
        <f>[36]Janeiro!$J$13</f>
        <v>54</v>
      </c>
      <c r="K40" s="112">
        <f>[36]Janeiro!$J$14</f>
        <v>58.680000000000007</v>
      </c>
      <c r="L40" s="112">
        <f>[36]Janeiro!$J$15</f>
        <v>41.4</v>
      </c>
      <c r="M40" s="112">
        <f>[36]Janeiro!$J$16</f>
        <v>28.44</v>
      </c>
      <c r="N40" s="112">
        <f>[36]Janeiro!$J$17</f>
        <v>36.36</v>
      </c>
      <c r="O40" s="112">
        <f>[36]Janeiro!$J$18</f>
        <v>30.6</v>
      </c>
      <c r="P40" s="112">
        <f>[36]Janeiro!$J$19</f>
        <v>38.159999999999997</v>
      </c>
      <c r="Q40" s="112">
        <f>[36]Janeiro!$J$20</f>
        <v>33.840000000000003</v>
      </c>
      <c r="R40" s="112">
        <f>[36]Janeiro!$J$21</f>
        <v>29.880000000000003</v>
      </c>
      <c r="S40" s="112">
        <f>[36]Janeiro!$J$22</f>
        <v>34.200000000000003</v>
      </c>
      <c r="T40" s="112">
        <f>[36]Janeiro!$J$23</f>
        <v>38.880000000000003</v>
      </c>
      <c r="U40" s="112">
        <f>[36]Janeiro!$J$24</f>
        <v>55.800000000000004</v>
      </c>
      <c r="V40" s="112">
        <f>[36]Janeiro!$J$25</f>
        <v>45</v>
      </c>
      <c r="W40" s="112">
        <f>[36]Janeiro!$J$26</f>
        <v>19.440000000000001</v>
      </c>
      <c r="X40" s="112">
        <f>[36]Janeiro!$J$27</f>
        <v>32.04</v>
      </c>
      <c r="Y40" s="112">
        <f>[36]Janeiro!$J$28</f>
        <v>24.840000000000003</v>
      </c>
      <c r="Z40" s="112">
        <f>[36]Janeiro!$J$29</f>
        <v>20.52</v>
      </c>
      <c r="AA40" s="112">
        <f>[36]Janeiro!$J$30</f>
        <v>24.48</v>
      </c>
      <c r="AB40" s="112">
        <f>[36]Janeiro!$J$31</f>
        <v>28.08</v>
      </c>
      <c r="AC40" s="112">
        <f>[36]Janeiro!$J$32</f>
        <v>45.72</v>
      </c>
      <c r="AD40" s="112">
        <f>[36]Janeiro!$J$33</f>
        <v>28.8</v>
      </c>
      <c r="AE40" s="112">
        <f>[36]Janeiro!$J$34</f>
        <v>33.119999999999997</v>
      </c>
      <c r="AF40" s="112">
        <f>[36]Janeiro!$J$35</f>
        <v>57.6</v>
      </c>
      <c r="AG40" s="117">
        <f t="shared" si="3"/>
        <v>58.680000000000007</v>
      </c>
      <c r="AH40" s="116">
        <f t="shared" si="4"/>
        <v>35.430967741935483</v>
      </c>
      <c r="AK40" t="s">
        <v>35</v>
      </c>
      <c r="AL40" t="s">
        <v>35</v>
      </c>
    </row>
    <row r="41" spans="1:38" x14ac:dyDescent="0.2">
      <c r="A41" s="48" t="s">
        <v>136</v>
      </c>
      <c r="B41" s="112">
        <f>[37]Janeiro!$J$5</f>
        <v>28.8</v>
      </c>
      <c r="C41" s="112">
        <f>[37]Janeiro!$J$6</f>
        <v>46.800000000000004</v>
      </c>
      <c r="D41" s="112">
        <f>[37]Janeiro!$J$7</f>
        <v>28.08</v>
      </c>
      <c r="E41" s="112">
        <f>[37]Janeiro!$J$8</f>
        <v>37.080000000000005</v>
      </c>
      <c r="F41" s="112">
        <f>[37]Janeiro!$J$9</f>
        <v>25.92</v>
      </c>
      <c r="G41" s="112">
        <f>[37]Janeiro!$J$10</f>
        <v>30.6</v>
      </c>
      <c r="H41" s="112">
        <f>[37]Janeiro!$J$11</f>
        <v>56.88</v>
      </c>
      <c r="I41" s="112">
        <f>[37]Janeiro!$J$12</f>
        <v>31.680000000000003</v>
      </c>
      <c r="J41" s="112">
        <f>[37]Janeiro!$J$13</f>
        <v>38.159999999999997</v>
      </c>
      <c r="K41" s="112">
        <f>[37]Janeiro!$J$14</f>
        <v>60.12</v>
      </c>
      <c r="L41" s="112">
        <f>[37]Janeiro!$J$15</f>
        <v>38.519999999999996</v>
      </c>
      <c r="M41" s="112">
        <f>[37]Janeiro!$J$16</f>
        <v>56.519999999999996</v>
      </c>
      <c r="N41" s="112">
        <f>[37]Janeiro!$J$17</f>
        <v>27</v>
      </c>
      <c r="O41" s="112">
        <f>[37]Janeiro!$J$18</f>
        <v>42.12</v>
      </c>
      <c r="P41" s="112">
        <f>[37]Janeiro!$J$19</f>
        <v>33.119999999999997</v>
      </c>
      <c r="Q41" s="112">
        <f>[37]Janeiro!$J$20</f>
        <v>26.28</v>
      </c>
      <c r="R41" s="112">
        <f>[37]Janeiro!$J$21</f>
        <v>32.4</v>
      </c>
      <c r="S41" s="112">
        <f>[37]Janeiro!$J$22</f>
        <v>33.480000000000004</v>
      </c>
      <c r="T41" s="112">
        <f>[37]Janeiro!$J$23</f>
        <v>55.080000000000005</v>
      </c>
      <c r="U41" s="112">
        <f>[37]Janeiro!$J$24</f>
        <v>43.2</v>
      </c>
      <c r="V41" s="112">
        <f>[37]Janeiro!$J$25</f>
        <v>51.480000000000004</v>
      </c>
      <c r="W41" s="112">
        <f>[37]Janeiro!$J$26</f>
        <v>36.72</v>
      </c>
      <c r="X41" s="112">
        <f>[37]Janeiro!$J$27</f>
        <v>23.759999999999998</v>
      </c>
      <c r="Y41" s="112">
        <f>[37]Janeiro!$J$28</f>
        <v>32.4</v>
      </c>
      <c r="Z41" s="112">
        <f>[37]Janeiro!$J$29</f>
        <v>38.519999999999996</v>
      </c>
      <c r="AA41" s="112">
        <f>[37]Janeiro!$J$30</f>
        <v>43.2</v>
      </c>
      <c r="AB41" s="112">
        <f>[37]Janeiro!$J$31</f>
        <v>28.44</v>
      </c>
      <c r="AC41" s="112">
        <f>[37]Janeiro!$J$32</f>
        <v>45.72</v>
      </c>
      <c r="AD41" s="112">
        <f>[37]Janeiro!$J$33</f>
        <v>32.4</v>
      </c>
      <c r="AE41" s="112">
        <f>[37]Janeiro!$J$34</f>
        <v>29.880000000000003</v>
      </c>
      <c r="AF41" s="112">
        <f>[37]Janeiro!$J$35</f>
        <v>19.8</v>
      </c>
      <c r="AG41" s="117">
        <f t="shared" si="3"/>
        <v>60.12</v>
      </c>
      <c r="AH41" s="116">
        <f t="shared" si="4"/>
        <v>37.230967741935494</v>
      </c>
      <c r="AK41" t="s">
        <v>35</v>
      </c>
    </row>
    <row r="42" spans="1:38" x14ac:dyDescent="0.2">
      <c r="A42" s="48" t="s">
        <v>18</v>
      </c>
      <c r="B42" s="112">
        <f>[38]Janeiro!$J$5</f>
        <v>27.720000000000002</v>
      </c>
      <c r="C42" s="112">
        <f>[38]Janeiro!$J$6</f>
        <v>31.319999999999997</v>
      </c>
      <c r="D42" s="112">
        <f>[38]Janeiro!$J$7</f>
        <v>32.4</v>
      </c>
      <c r="E42" s="112">
        <f>[38]Janeiro!$J$8</f>
        <v>38.880000000000003</v>
      </c>
      <c r="F42" s="112">
        <f>[38]Janeiro!$J$9</f>
        <v>27.36</v>
      </c>
      <c r="G42" s="112">
        <f>[38]Janeiro!$J$10</f>
        <v>19.8</v>
      </c>
      <c r="H42" s="112">
        <f>[38]Janeiro!$J$11</f>
        <v>23.400000000000002</v>
      </c>
      <c r="I42" s="112">
        <f>[38]Janeiro!$J$12</f>
        <v>32.04</v>
      </c>
      <c r="J42" s="112">
        <f>[38]Janeiro!$J$13</f>
        <v>23.040000000000003</v>
      </c>
      <c r="K42" s="112">
        <f>[38]Janeiro!$J$14</f>
        <v>39.96</v>
      </c>
      <c r="L42" s="112">
        <f>[38]Janeiro!$J$15</f>
        <v>32.4</v>
      </c>
      <c r="M42" s="112">
        <f>[38]Janeiro!$J$16</f>
        <v>30.6</v>
      </c>
      <c r="N42" s="112">
        <f>[38]Janeiro!$J$17</f>
        <v>31.319999999999997</v>
      </c>
      <c r="O42" s="112">
        <f>[38]Janeiro!$J$18</f>
        <v>38.519999999999996</v>
      </c>
      <c r="P42" s="112">
        <f>[38]Janeiro!$J$19</f>
        <v>28.08</v>
      </c>
      <c r="Q42" s="112">
        <f>[38]Janeiro!$J$20</f>
        <v>31.680000000000003</v>
      </c>
      <c r="R42" s="112">
        <f>[38]Janeiro!$J$21</f>
        <v>26.64</v>
      </c>
      <c r="S42" s="112">
        <f>[38]Janeiro!$J$22</f>
        <v>33.840000000000003</v>
      </c>
      <c r="T42" s="112">
        <f>[38]Janeiro!$J$23</f>
        <v>44.28</v>
      </c>
      <c r="U42" s="112">
        <f>[38]Janeiro!$J$24</f>
        <v>37.800000000000004</v>
      </c>
      <c r="V42" s="112">
        <f>[38]Janeiro!$J$25</f>
        <v>33.119999999999997</v>
      </c>
      <c r="W42" s="112">
        <f>[38]Janeiro!$J$26</f>
        <v>43.92</v>
      </c>
      <c r="X42" s="112">
        <f>[38]Janeiro!$J$27</f>
        <v>27.720000000000002</v>
      </c>
      <c r="Y42" s="112">
        <f>[38]Janeiro!$J$28</f>
        <v>27.720000000000002</v>
      </c>
      <c r="Z42" s="112">
        <f>[38]Janeiro!$J$29</f>
        <v>24.48</v>
      </c>
      <c r="AA42" s="112">
        <f>[38]Janeiro!$J$30</f>
        <v>24.840000000000003</v>
      </c>
      <c r="AB42" s="112">
        <f>[38]Janeiro!$J$31</f>
        <v>23.400000000000002</v>
      </c>
      <c r="AC42" s="112">
        <f>[38]Janeiro!$J$32</f>
        <v>39.6</v>
      </c>
      <c r="AD42" s="112">
        <f>[38]Janeiro!$J$33</f>
        <v>32.04</v>
      </c>
      <c r="AE42" s="112">
        <f>[38]Janeiro!$J$34</f>
        <v>27</v>
      </c>
      <c r="AF42" s="112">
        <f>[38]Janeiro!$J$35</f>
        <v>28.08</v>
      </c>
      <c r="AG42" s="117">
        <f t="shared" ref="AG42" si="5">MAX(B42:AF42)</f>
        <v>44.28</v>
      </c>
      <c r="AH42" s="116">
        <f t="shared" ref="AH42" si="6">AVERAGE(B42:AF42)</f>
        <v>31.06451612903226</v>
      </c>
      <c r="AK42" t="s">
        <v>35</v>
      </c>
    </row>
    <row r="43" spans="1:38" hidden="1" x14ac:dyDescent="0.2">
      <c r="A43" s="48" t="s">
        <v>141</v>
      </c>
      <c r="B43" s="112" t="s">
        <v>197</v>
      </c>
      <c r="C43" s="112" t="s">
        <v>197</v>
      </c>
      <c r="D43" s="112" t="s">
        <v>197</v>
      </c>
      <c r="E43" s="112" t="s">
        <v>197</v>
      </c>
      <c r="F43" s="112" t="s">
        <v>197</v>
      </c>
      <c r="G43" s="112" t="s">
        <v>197</v>
      </c>
      <c r="H43" s="112" t="s">
        <v>197</v>
      </c>
      <c r="I43" s="112" t="s">
        <v>197</v>
      </c>
      <c r="J43" s="112" t="s">
        <v>197</v>
      </c>
      <c r="K43" s="112" t="s">
        <v>197</v>
      </c>
      <c r="L43" s="112" t="s">
        <v>197</v>
      </c>
      <c r="M43" s="112" t="s">
        <v>197</v>
      </c>
      <c r="N43" s="112" t="s">
        <v>197</v>
      </c>
      <c r="O43" s="112" t="s">
        <v>197</v>
      </c>
      <c r="P43" s="112" t="s">
        <v>197</v>
      </c>
      <c r="Q43" s="112" t="s">
        <v>197</v>
      </c>
      <c r="R43" s="112" t="s">
        <v>197</v>
      </c>
      <c r="S43" s="112" t="s">
        <v>197</v>
      </c>
      <c r="T43" s="112" t="s">
        <v>197</v>
      </c>
      <c r="U43" s="112" t="s">
        <v>197</v>
      </c>
      <c r="V43" s="112" t="s">
        <v>197</v>
      </c>
      <c r="W43" s="112" t="s">
        <v>197</v>
      </c>
      <c r="X43" s="112" t="s">
        <v>197</v>
      </c>
      <c r="Y43" s="112" t="s">
        <v>197</v>
      </c>
      <c r="Z43" s="112" t="s">
        <v>197</v>
      </c>
      <c r="AA43" s="112" t="s">
        <v>197</v>
      </c>
      <c r="AB43" s="112" t="s">
        <v>197</v>
      </c>
      <c r="AC43" s="112" t="s">
        <v>197</v>
      </c>
      <c r="AD43" s="112" t="s">
        <v>197</v>
      </c>
      <c r="AE43" s="112" t="s">
        <v>197</v>
      </c>
      <c r="AF43" s="112" t="s">
        <v>197</v>
      </c>
      <c r="AG43" s="117" t="s">
        <v>197</v>
      </c>
      <c r="AH43" s="116" t="s">
        <v>197</v>
      </c>
      <c r="AK43" t="s">
        <v>35</v>
      </c>
      <c r="AL43" t="s">
        <v>35</v>
      </c>
    </row>
    <row r="44" spans="1:38" x14ac:dyDescent="0.2">
      <c r="A44" s="48" t="s">
        <v>19</v>
      </c>
      <c r="B44" s="112">
        <f>[39]Janeiro!$J$5</f>
        <v>43.56</v>
      </c>
      <c r="C44" s="112">
        <f>[39]Janeiro!$J$6</f>
        <v>29.16</v>
      </c>
      <c r="D44" s="112">
        <f>[39]Janeiro!$J$7</f>
        <v>28.08</v>
      </c>
      <c r="E44" s="112">
        <f>[39]Janeiro!$J$8</f>
        <v>15.48</v>
      </c>
      <c r="F44" s="112">
        <f>[39]Janeiro!$J$9</f>
        <v>16.559999999999999</v>
      </c>
      <c r="G44" s="112">
        <f>[39]Janeiro!$J$10</f>
        <v>22.32</v>
      </c>
      <c r="H44" s="112">
        <f>[39]Janeiro!$J$11</f>
        <v>23.040000000000003</v>
      </c>
      <c r="I44" s="112">
        <f>[39]Janeiro!$J$12</f>
        <v>20.16</v>
      </c>
      <c r="J44" s="112">
        <f>[39]Janeiro!$J$13</f>
        <v>51.84</v>
      </c>
      <c r="K44" s="112">
        <f>[39]Janeiro!$J$14</f>
        <v>33.480000000000004</v>
      </c>
      <c r="L44" s="112">
        <f>[39]Janeiro!$J$15</f>
        <v>28.8</v>
      </c>
      <c r="M44" s="112">
        <f>[39]Janeiro!$J$16</f>
        <v>26.28</v>
      </c>
      <c r="N44" s="112">
        <f>[39]Janeiro!$J$17</f>
        <v>31.680000000000003</v>
      </c>
      <c r="O44" s="112">
        <f>[39]Janeiro!$J$18</f>
        <v>28.8</v>
      </c>
      <c r="P44" s="112">
        <f>[39]Janeiro!$J$19</f>
        <v>39.96</v>
      </c>
      <c r="Q44" s="112">
        <f>[39]Janeiro!$J$20</f>
        <v>35.64</v>
      </c>
      <c r="R44" s="112">
        <f>[39]Janeiro!$J$21</f>
        <v>28.8</v>
      </c>
      <c r="S44" s="112">
        <f>[39]Janeiro!$J$22</f>
        <v>30.96</v>
      </c>
      <c r="T44" s="112">
        <f>[39]Janeiro!$J$23</f>
        <v>38.519999999999996</v>
      </c>
      <c r="U44" s="112">
        <f>[39]Janeiro!$J$24</f>
        <v>21.240000000000002</v>
      </c>
      <c r="V44" s="112">
        <f>[39]Janeiro!$J$25</f>
        <v>37.080000000000005</v>
      </c>
      <c r="W44" s="112">
        <f>[39]Janeiro!$J$26</f>
        <v>24.48</v>
      </c>
      <c r="X44" s="112">
        <f>[39]Janeiro!$J$27</f>
        <v>21.6</v>
      </c>
      <c r="Y44" s="112">
        <f>[39]Janeiro!$J$28</f>
        <v>28.44</v>
      </c>
      <c r="Z44" s="112">
        <f>[39]Janeiro!$J$29</f>
        <v>16.920000000000002</v>
      </c>
      <c r="AA44" s="112">
        <f>[39]Janeiro!$J$30</f>
        <v>23.759999999999998</v>
      </c>
      <c r="AB44" s="112">
        <f>[39]Janeiro!$J$31</f>
        <v>28.44</v>
      </c>
      <c r="AC44" s="112">
        <f>[39]Janeiro!$J$32</f>
        <v>28.08</v>
      </c>
      <c r="AD44" s="112">
        <f>[39]Janeiro!$J$33</f>
        <v>24.12</v>
      </c>
      <c r="AE44" s="112">
        <f>[39]Janeiro!$J$34</f>
        <v>28.8</v>
      </c>
      <c r="AF44" s="112">
        <f>[39]Janeiro!$J$35</f>
        <v>20.16</v>
      </c>
      <c r="AG44" s="117">
        <f t="shared" si="3"/>
        <v>51.84</v>
      </c>
      <c r="AH44" s="116">
        <f t="shared" si="4"/>
        <v>28.265806451612907</v>
      </c>
      <c r="AI44" s="12" t="s">
        <v>35</v>
      </c>
      <c r="AJ44" t="s">
        <v>35</v>
      </c>
      <c r="AK44" t="s">
        <v>35</v>
      </c>
    </row>
    <row r="45" spans="1:38" x14ac:dyDescent="0.2">
      <c r="A45" s="48" t="s">
        <v>23</v>
      </c>
      <c r="B45" s="112">
        <f>[40]Janeiro!$J$5</f>
        <v>24.12</v>
      </c>
      <c r="C45" s="112">
        <f>[40]Janeiro!$J$6</f>
        <v>30.6</v>
      </c>
      <c r="D45" s="112">
        <f>[40]Janeiro!$J$7</f>
        <v>17.64</v>
      </c>
      <c r="E45" s="112">
        <f>[40]Janeiro!$J$8</f>
        <v>21.6</v>
      </c>
      <c r="F45" s="112">
        <f>[40]Janeiro!$J$9</f>
        <v>22.68</v>
      </c>
      <c r="G45" s="112">
        <f>[40]Janeiro!$J$10</f>
        <v>23.400000000000002</v>
      </c>
      <c r="H45" s="112">
        <f>[40]Janeiro!$J$11</f>
        <v>32.4</v>
      </c>
      <c r="I45" s="112">
        <f>[40]Janeiro!$J$12</f>
        <v>27</v>
      </c>
      <c r="J45" s="112">
        <f>[40]Janeiro!$J$13</f>
        <v>50.4</v>
      </c>
      <c r="K45" s="112">
        <f>[40]Janeiro!$J$14</f>
        <v>46.800000000000004</v>
      </c>
      <c r="L45" s="112">
        <f>[40]Janeiro!$J$15</f>
        <v>53.28</v>
      </c>
      <c r="M45" s="112">
        <f>[40]Janeiro!$J$16</f>
        <v>28.08</v>
      </c>
      <c r="N45" s="112">
        <f>[40]Janeiro!$J$17</f>
        <v>39.24</v>
      </c>
      <c r="O45" s="112">
        <f>[40]Janeiro!$J$18</f>
        <v>39.24</v>
      </c>
      <c r="P45" s="112">
        <f>[40]Janeiro!$J$19</f>
        <v>35.64</v>
      </c>
      <c r="Q45" s="112">
        <f>[40]Janeiro!$J$20</f>
        <v>36.36</v>
      </c>
      <c r="R45" s="112">
        <f>[40]Janeiro!$J$21</f>
        <v>27</v>
      </c>
      <c r="S45" s="112">
        <f>[40]Janeiro!$J$22</f>
        <v>31.680000000000003</v>
      </c>
      <c r="T45" s="112">
        <f>[40]Janeiro!$J$23</f>
        <v>29.52</v>
      </c>
      <c r="U45" s="112">
        <f>[40]Janeiro!$J$24</f>
        <v>40.32</v>
      </c>
      <c r="V45" s="112">
        <f>[40]Janeiro!$J$25</f>
        <v>36</v>
      </c>
      <c r="W45" s="112">
        <f>[40]Janeiro!$J$26</f>
        <v>19.8</v>
      </c>
      <c r="X45" s="112">
        <f>[40]Janeiro!$J$27</f>
        <v>21.240000000000002</v>
      </c>
      <c r="Y45" s="112">
        <f>[40]Janeiro!$J$28</f>
        <v>29.52</v>
      </c>
      <c r="Z45" s="112">
        <f>[40]Janeiro!$J$29</f>
        <v>28.44</v>
      </c>
      <c r="AA45" s="112">
        <f>[40]Janeiro!$J$30</f>
        <v>25.2</v>
      </c>
      <c r="AB45" s="112">
        <f>[40]Janeiro!$J$31</f>
        <v>26.64</v>
      </c>
      <c r="AC45" s="112">
        <f>[40]Janeiro!$J$32</f>
        <v>24.48</v>
      </c>
      <c r="AD45" s="112">
        <f>[40]Janeiro!$J$33</f>
        <v>29.52</v>
      </c>
      <c r="AE45" s="112">
        <f>[40]Janeiro!$J$34</f>
        <v>30.240000000000002</v>
      </c>
      <c r="AF45" s="112">
        <f>[40]Janeiro!$J$35</f>
        <v>54</v>
      </c>
      <c r="AG45" s="117">
        <f t="shared" si="3"/>
        <v>54</v>
      </c>
      <c r="AH45" s="116">
        <f t="shared" si="4"/>
        <v>31.68</v>
      </c>
      <c r="AK45" t="s">
        <v>35</v>
      </c>
    </row>
    <row r="46" spans="1:38" x14ac:dyDescent="0.2">
      <c r="A46" s="48" t="s">
        <v>34</v>
      </c>
      <c r="B46" s="112">
        <f>[41]Janeiro!$J$5</f>
        <v>42.12</v>
      </c>
      <c r="C46" s="112">
        <f>[41]Janeiro!$J$6</f>
        <v>36.36</v>
      </c>
      <c r="D46" s="112">
        <f>[41]Janeiro!$J$7</f>
        <v>27.720000000000002</v>
      </c>
      <c r="E46" s="112">
        <f>[41]Janeiro!$J$8</f>
        <v>30.240000000000002</v>
      </c>
      <c r="F46" s="112">
        <f>[41]Janeiro!$J$9</f>
        <v>67.680000000000007</v>
      </c>
      <c r="G46" s="112">
        <f>[41]Janeiro!$J$10</f>
        <v>59.760000000000005</v>
      </c>
      <c r="H46" s="112">
        <f>[41]Janeiro!$J$11</f>
        <v>25.2</v>
      </c>
      <c r="I46" s="112">
        <f>[41]Janeiro!$J$12</f>
        <v>56.519999999999996</v>
      </c>
      <c r="J46" s="112">
        <f>[41]Janeiro!$J$13</f>
        <v>38.880000000000003</v>
      </c>
      <c r="K46" s="112">
        <f>[41]Janeiro!$J$14</f>
        <v>41.4</v>
      </c>
      <c r="L46" s="112">
        <f>[41]Janeiro!$J$15</f>
        <v>35.28</v>
      </c>
      <c r="M46" s="112">
        <f>[41]Janeiro!$J$16</f>
        <v>36.36</v>
      </c>
      <c r="N46" s="112">
        <f>[41]Janeiro!$J$17</f>
        <v>51.84</v>
      </c>
      <c r="O46" s="112">
        <f>[41]Janeiro!$J$18</f>
        <v>62.639999999999993</v>
      </c>
      <c r="P46" s="112">
        <f>[41]Janeiro!$J$19</f>
        <v>34.200000000000003</v>
      </c>
      <c r="Q46" s="112">
        <f>[41]Janeiro!$J$20</f>
        <v>36.72</v>
      </c>
      <c r="R46" s="112">
        <f>[41]Janeiro!$J$21</f>
        <v>38.159999999999997</v>
      </c>
      <c r="S46" s="112">
        <f>[41]Janeiro!$J$22</f>
        <v>28.08</v>
      </c>
      <c r="T46" s="112">
        <f>[41]Janeiro!$J$23</f>
        <v>38.159999999999997</v>
      </c>
      <c r="U46" s="112">
        <f>[41]Janeiro!$J$24</f>
        <v>30.96</v>
      </c>
      <c r="V46" s="112">
        <f>[41]Janeiro!$J$25</f>
        <v>35.64</v>
      </c>
      <c r="W46" s="112">
        <f>[41]Janeiro!$J$26</f>
        <v>39.24</v>
      </c>
      <c r="X46" s="112">
        <f>[41]Janeiro!$J$27</f>
        <v>27.36</v>
      </c>
      <c r="Y46" s="112">
        <f>[41]Janeiro!$J$28</f>
        <v>27.720000000000002</v>
      </c>
      <c r="Z46" s="112">
        <f>[41]Janeiro!$J$29</f>
        <v>32.4</v>
      </c>
      <c r="AA46" s="112">
        <f>[41]Janeiro!$J$30</f>
        <v>24.840000000000003</v>
      </c>
      <c r="AB46" s="112">
        <f>[41]Janeiro!$J$31</f>
        <v>35.64</v>
      </c>
      <c r="AC46" s="112">
        <f>[41]Janeiro!$J$32</f>
        <v>31.319999999999997</v>
      </c>
      <c r="AD46" s="112">
        <f>[41]Janeiro!$J$33</f>
        <v>42.84</v>
      </c>
      <c r="AE46" s="112">
        <f>[41]Janeiro!$J$34</f>
        <v>47.88</v>
      </c>
      <c r="AF46" s="112">
        <f>[41]Janeiro!$J$35</f>
        <v>47.519999999999996</v>
      </c>
      <c r="AG46" s="117">
        <f t="shared" si="3"/>
        <v>67.680000000000007</v>
      </c>
      <c r="AH46" s="116">
        <f t="shared" si="4"/>
        <v>39.054193548387097</v>
      </c>
      <c r="AI46" s="12" t="s">
        <v>35</v>
      </c>
      <c r="AK46" t="s">
        <v>35</v>
      </c>
    </row>
    <row r="47" spans="1:38" x14ac:dyDescent="0.2">
      <c r="A47" s="48" t="s">
        <v>20</v>
      </c>
      <c r="B47" s="112">
        <f>[42]Janeiro!$J$5</f>
        <v>21.6</v>
      </c>
      <c r="C47" s="112">
        <f>[42]Janeiro!$J$6</f>
        <v>21.6</v>
      </c>
      <c r="D47" s="112">
        <f>[42]Janeiro!$J$7</f>
        <v>20.16</v>
      </c>
      <c r="E47" s="112">
        <f>[42]Janeiro!$J$8</f>
        <v>27</v>
      </c>
      <c r="F47" s="112">
        <f>[42]Janeiro!$J$9</f>
        <v>28.8</v>
      </c>
      <c r="G47" s="112">
        <f>[42]Janeiro!$J$10</f>
        <v>29.52</v>
      </c>
      <c r="H47" s="112">
        <f>[42]Janeiro!$J$11</f>
        <v>35.64</v>
      </c>
      <c r="I47" s="112">
        <f>[42]Janeiro!$J$12</f>
        <v>25.2</v>
      </c>
      <c r="J47" s="112">
        <f>[42]Janeiro!$J$13</f>
        <v>30.6</v>
      </c>
      <c r="K47" s="112">
        <f>[42]Janeiro!$J$14</f>
        <v>40.680000000000007</v>
      </c>
      <c r="L47" s="112">
        <f>[42]Janeiro!$J$15</f>
        <v>34.200000000000003</v>
      </c>
      <c r="M47" s="112">
        <f>[42]Janeiro!$J$16</f>
        <v>39.96</v>
      </c>
      <c r="N47" s="112">
        <f>[42]Janeiro!$J$17</f>
        <v>22.68</v>
      </c>
      <c r="O47" s="112">
        <f>[42]Janeiro!$J$18</f>
        <v>36.36</v>
      </c>
      <c r="P47" s="112">
        <f>[42]Janeiro!$J$19</f>
        <v>28.8</v>
      </c>
      <c r="Q47" s="112">
        <f>[42]Janeiro!$J$20</f>
        <v>29.16</v>
      </c>
      <c r="R47" s="112">
        <f>[42]Janeiro!$J$21</f>
        <v>29.880000000000003</v>
      </c>
      <c r="S47" s="112">
        <f>[42]Janeiro!$J$22</f>
        <v>26.28</v>
      </c>
      <c r="T47" s="112">
        <f>[42]Janeiro!$J$23</f>
        <v>54.36</v>
      </c>
      <c r="U47" s="112">
        <f>[42]Janeiro!$J$24</f>
        <v>37.080000000000005</v>
      </c>
      <c r="V47" s="112">
        <f>[42]Janeiro!$J$25</f>
        <v>43.56</v>
      </c>
      <c r="W47" s="112">
        <f>[42]Janeiro!$J$26</f>
        <v>27.36</v>
      </c>
      <c r="X47" s="112">
        <f>[42]Janeiro!$J$27</f>
        <v>16.559999999999999</v>
      </c>
      <c r="Y47" s="112">
        <f>[42]Janeiro!$J$28</f>
        <v>24.840000000000003</v>
      </c>
      <c r="Z47" s="112">
        <f>[42]Janeiro!$J$29</f>
        <v>25.56</v>
      </c>
      <c r="AA47" s="112">
        <f>[42]Janeiro!$J$30</f>
        <v>22.68</v>
      </c>
      <c r="AB47" s="112">
        <f>[42]Janeiro!$J$31</f>
        <v>20.88</v>
      </c>
      <c r="AC47" s="112">
        <f>[42]Janeiro!$J$32</f>
        <v>32.04</v>
      </c>
      <c r="AD47" s="112">
        <f>[42]Janeiro!$J$33</f>
        <v>26.64</v>
      </c>
      <c r="AE47" s="112">
        <f>[42]Janeiro!$J$34</f>
        <v>34.200000000000003</v>
      </c>
      <c r="AF47" s="112">
        <f>[42]Janeiro!$J$35</f>
        <v>25.56</v>
      </c>
      <c r="AG47" s="117">
        <f t="shared" si="3"/>
        <v>54.36</v>
      </c>
      <c r="AH47" s="116">
        <f t="shared" si="4"/>
        <v>29.659354838709675</v>
      </c>
      <c r="AL47" t="s">
        <v>35</v>
      </c>
    </row>
    <row r="48" spans="1:38" s="5" customFormat="1" ht="17.100000000000001" customHeight="1" x14ac:dyDescent="0.2">
      <c r="A48" s="49" t="s">
        <v>24</v>
      </c>
      <c r="B48" s="113">
        <f t="shared" ref="B48:AF48" si="7">MAX(B5:B47)</f>
        <v>51.480000000000004</v>
      </c>
      <c r="C48" s="113">
        <f t="shared" si="7"/>
        <v>49.680000000000007</v>
      </c>
      <c r="D48" s="113">
        <f t="shared" si="7"/>
        <v>54</v>
      </c>
      <c r="E48" s="113">
        <f t="shared" si="7"/>
        <v>51.480000000000004</v>
      </c>
      <c r="F48" s="113">
        <f t="shared" si="7"/>
        <v>88.56</v>
      </c>
      <c r="G48" s="113">
        <f t="shared" si="7"/>
        <v>59.760000000000005</v>
      </c>
      <c r="H48" s="113">
        <f t="shared" si="7"/>
        <v>56.88</v>
      </c>
      <c r="I48" s="113">
        <f t="shared" si="7"/>
        <v>69.12</v>
      </c>
      <c r="J48" s="113">
        <f t="shared" si="7"/>
        <v>58.680000000000007</v>
      </c>
      <c r="K48" s="113">
        <f t="shared" si="7"/>
        <v>78.84</v>
      </c>
      <c r="L48" s="113">
        <f t="shared" si="7"/>
        <v>68.400000000000006</v>
      </c>
      <c r="M48" s="113">
        <f t="shared" si="7"/>
        <v>67.319999999999993</v>
      </c>
      <c r="N48" s="113">
        <f t="shared" si="7"/>
        <v>57.960000000000008</v>
      </c>
      <c r="O48" s="113">
        <f t="shared" si="7"/>
        <v>63.360000000000007</v>
      </c>
      <c r="P48" s="113">
        <f t="shared" si="7"/>
        <v>54</v>
      </c>
      <c r="Q48" s="113">
        <f t="shared" si="7"/>
        <v>49.32</v>
      </c>
      <c r="R48" s="113">
        <f t="shared" si="7"/>
        <v>47.88</v>
      </c>
      <c r="S48" s="113">
        <f t="shared" si="7"/>
        <v>57.960000000000008</v>
      </c>
      <c r="T48" s="113">
        <f t="shared" si="7"/>
        <v>56.16</v>
      </c>
      <c r="U48" s="113">
        <f t="shared" si="7"/>
        <v>67.319999999999993</v>
      </c>
      <c r="V48" s="113">
        <f t="shared" si="7"/>
        <v>62.639999999999993</v>
      </c>
      <c r="W48" s="113">
        <f t="shared" si="7"/>
        <v>57.24</v>
      </c>
      <c r="X48" s="113">
        <f t="shared" si="7"/>
        <v>44.28</v>
      </c>
      <c r="Y48" s="113">
        <f t="shared" si="7"/>
        <v>34.200000000000003</v>
      </c>
      <c r="Z48" s="113">
        <f t="shared" si="7"/>
        <v>41.76</v>
      </c>
      <c r="AA48" s="113">
        <f t="shared" si="7"/>
        <v>43.2</v>
      </c>
      <c r="AB48" s="113">
        <f t="shared" si="7"/>
        <v>49.680000000000007</v>
      </c>
      <c r="AC48" s="113">
        <f t="shared" si="7"/>
        <v>61.2</v>
      </c>
      <c r="AD48" s="113">
        <f t="shared" si="7"/>
        <v>46.440000000000005</v>
      </c>
      <c r="AE48" s="113">
        <f t="shared" si="7"/>
        <v>70.2</v>
      </c>
      <c r="AF48" s="113">
        <f t="shared" si="7"/>
        <v>88.2</v>
      </c>
      <c r="AG48" s="117">
        <f>MAX(AG5:AG47)</f>
        <v>88.56</v>
      </c>
      <c r="AH48" s="116">
        <f>AVERAGE(AH5:AH47)</f>
        <v>34.787147370332271</v>
      </c>
    </row>
    <row r="49" spans="1:38" x14ac:dyDescent="0.2">
      <c r="A49" s="106" t="s">
        <v>227</v>
      </c>
      <c r="B49" s="39"/>
      <c r="C49" s="39"/>
      <c r="D49" s="39"/>
      <c r="E49" s="39"/>
      <c r="F49" s="39"/>
      <c r="G49" s="3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45"/>
      <c r="AE49" s="50"/>
      <c r="AF49" s="50"/>
      <c r="AG49" s="43"/>
      <c r="AH49" s="44"/>
      <c r="AK49" t="s">
        <v>35</v>
      </c>
    </row>
    <row r="50" spans="1:38" x14ac:dyDescent="0.2">
      <c r="A50" s="106" t="s">
        <v>228</v>
      </c>
      <c r="B50" s="40"/>
      <c r="C50" s="40"/>
      <c r="D50" s="40"/>
      <c r="E50" s="40"/>
      <c r="F50" s="40"/>
      <c r="G50" s="40"/>
      <c r="H50" s="40"/>
      <c r="I50" s="40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9"/>
      <c r="U50" s="99"/>
      <c r="V50" s="99"/>
      <c r="W50" s="99"/>
      <c r="X50" s="99"/>
      <c r="Y50" s="97"/>
      <c r="Z50" s="97"/>
      <c r="AA50" s="97"/>
      <c r="AB50" s="97"/>
      <c r="AC50" s="97"/>
      <c r="AD50" s="97"/>
      <c r="AE50" s="97"/>
      <c r="AF50" s="97"/>
      <c r="AG50" s="43"/>
      <c r="AH50" s="42"/>
    </row>
    <row r="51" spans="1:38" x14ac:dyDescent="0.2">
      <c r="A51" s="41"/>
      <c r="B51" s="97"/>
      <c r="C51" s="97"/>
      <c r="D51" s="97"/>
      <c r="E51" s="97"/>
      <c r="F51" s="97"/>
      <c r="G51" s="97"/>
      <c r="H51" s="97"/>
      <c r="I51" s="97"/>
      <c r="J51" s="98"/>
      <c r="K51" s="98"/>
      <c r="L51" s="98"/>
      <c r="M51" s="98"/>
      <c r="N51" s="98"/>
      <c r="O51" s="98"/>
      <c r="P51" s="98"/>
      <c r="Q51" s="97"/>
      <c r="R51" s="97"/>
      <c r="S51" s="97"/>
      <c r="T51" s="100"/>
      <c r="U51" s="100"/>
      <c r="V51" s="100"/>
      <c r="W51" s="100"/>
      <c r="X51" s="100"/>
      <c r="Y51" s="97"/>
      <c r="Z51" s="97"/>
      <c r="AA51" s="97"/>
      <c r="AB51" s="97"/>
      <c r="AC51" s="97"/>
      <c r="AD51" s="45"/>
      <c r="AE51" s="45"/>
      <c r="AF51" s="45"/>
      <c r="AG51" s="43"/>
      <c r="AH51" s="42"/>
    </row>
    <row r="52" spans="1:38" x14ac:dyDescent="0.2">
      <c r="A52" s="142" t="s">
        <v>251</v>
      </c>
      <c r="B52" s="142"/>
      <c r="C52" s="142"/>
      <c r="D52" s="142"/>
      <c r="E52" s="142"/>
      <c r="F52" s="142"/>
      <c r="G52" s="142"/>
      <c r="H52" s="39"/>
      <c r="I52" s="39"/>
      <c r="J52" s="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45"/>
      <c r="AE52" s="45"/>
      <c r="AF52" s="45"/>
      <c r="AG52" s="43"/>
      <c r="AH52" s="75"/>
    </row>
    <row r="53" spans="1:38" x14ac:dyDescent="0.2">
      <c r="A53" s="142" t="s">
        <v>252</v>
      </c>
      <c r="B53" s="142"/>
      <c r="C53" s="142"/>
      <c r="D53" s="142"/>
      <c r="E53" s="142"/>
      <c r="F53" s="142"/>
      <c r="G53" s="142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45"/>
      <c r="AF53" s="45"/>
      <c r="AG53" s="43"/>
      <c r="AH53" s="44"/>
      <c r="AK53" t="s">
        <v>35</v>
      </c>
    </row>
    <row r="54" spans="1:38" x14ac:dyDescent="0.2">
      <c r="A54" s="4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46"/>
      <c r="AF54" s="46"/>
      <c r="AG54" s="43"/>
      <c r="AH54" s="44"/>
    </row>
    <row r="55" spans="1:38" ht="13.5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76"/>
    </row>
    <row r="56" spans="1:38" x14ac:dyDescent="0.2">
      <c r="AG56" s="7"/>
    </row>
    <row r="58" spans="1:38" x14ac:dyDescent="0.2">
      <c r="AL58" s="12" t="s">
        <v>35</v>
      </c>
    </row>
    <row r="59" spans="1:38" x14ac:dyDescent="0.2">
      <c r="R59" s="2" t="s">
        <v>35</v>
      </c>
      <c r="S59" s="2" t="s">
        <v>35</v>
      </c>
    </row>
    <row r="60" spans="1:38" x14ac:dyDescent="0.2">
      <c r="N60" s="2" t="s">
        <v>35</v>
      </c>
      <c r="O60" s="2" t="s">
        <v>35</v>
      </c>
      <c r="S60" s="2" t="s">
        <v>35</v>
      </c>
      <c r="AK60" t="s">
        <v>35</v>
      </c>
    </row>
    <row r="61" spans="1:38" x14ac:dyDescent="0.2">
      <c r="N61" s="2" t="s">
        <v>35</v>
      </c>
    </row>
    <row r="62" spans="1:38" x14ac:dyDescent="0.2">
      <c r="G62" s="2" t="s">
        <v>35</v>
      </c>
    </row>
    <row r="63" spans="1:38" x14ac:dyDescent="0.2">
      <c r="L63" s="2" t="s">
        <v>35</v>
      </c>
      <c r="M63" s="2" t="s">
        <v>35</v>
      </c>
      <c r="O63" s="2" t="s">
        <v>35</v>
      </c>
      <c r="P63" s="2" t="s">
        <v>35</v>
      </c>
      <c r="W63" s="2" t="s">
        <v>200</v>
      </c>
      <c r="AA63" s="2" t="s">
        <v>35</v>
      </c>
      <c r="AC63" s="2" t="s">
        <v>35</v>
      </c>
      <c r="AH63" s="1" t="s">
        <v>35</v>
      </c>
      <c r="AJ63" s="12" t="s">
        <v>35</v>
      </c>
    </row>
    <row r="64" spans="1:38" x14ac:dyDescent="0.2">
      <c r="K64" s="2" t="s">
        <v>35</v>
      </c>
    </row>
    <row r="65" spans="7:38" x14ac:dyDescent="0.2">
      <c r="K65" s="2" t="s">
        <v>35</v>
      </c>
    </row>
    <row r="66" spans="7:38" x14ac:dyDescent="0.2">
      <c r="G66" s="2" t="s">
        <v>35</v>
      </c>
      <c r="H66" s="2" t="s">
        <v>35</v>
      </c>
    </row>
    <row r="67" spans="7:38" x14ac:dyDescent="0.2">
      <c r="P67" s="2" t="s">
        <v>35</v>
      </c>
    </row>
    <row r="69" spans="7:38" x14ac:dyDescent="0.2">
      <c r="H69" s="2" t="s">
        <v>35</v>
      </c>
      <c r="Z69" s="2" t="s">
        <v>35</v>
      </c>
      <c r="AL69" t="s">
        <v>35</v>
      </c>
    </row>
    <row r="70" spans="7:38" x14ac:dyDescent="0.2">
      <c r="I70" s="2" t="s">
        <v>35</v>
      </c>
      <c r="T70" s="2" t="s">
        <v>35</v>
      </c>
    </row>
  </sheetData>
  <mergeCells count="36">
    <mergeCell ref="V3:V4"/>
    <mergeCell ref="U3:U4"/>
    <mergeCell ref="Q3:Q4"/>
    <mergeCell ref="K3:K4"/>
    <mergeCell ref="W3:W4"/>
    <mergeCell ref="L3:L4"/>
    <mergeCell ref="O3:O4"/>
    <mergeCell ref="T3:T4"/>
    <mergeCell ref="AC3:AC4"/>
    <mergeCell ref="AD3:AD4"/>
    <mergeCell ref="Y3:Y4"/>
    <mergeCell ref="Z3:Z4"/>
    <mergeCell ref="AA3:AA4"/>
    <mergeCell ref="A52:G52"/>
    <mergeCell ref="S3:S4"/>
    <mergeCell ref="A53:G53"/>
    <mergeCell ref="P3:P4"/>
    <mergeCell ref="M3:M4"/>
    <mergeCell ref="N3:N4"/>
    <mergeCell ref="R3:R4"/>
    <mergeCell ref="A1:AH1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H3:H4"/>
    <mergeCell ref="AE3:AE4"/>
    <mergeCell ref="X3:X4"/>
    <mergeCell ref="AB3:A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Rafael Carvalho Chagas</cp:lastModifiedBy>
  <cp:lastPrinted>2018-11-22T17:22:01Z</cp:lastPrinted>
  <dcterms:created xsi:type="dcterms:W3CDTF">2008-08-15T13:32:29Z</dcterms:created>
  <dcterms:modified xsi:type="dcterms:W3CDTF">2024-02-15T18:45:17Z</dcterms:modified>
</cp:coreProperties>
</file>