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4\"/>
    </mc:Choice>
  </mc:AlternateContent>
  <bookViews>
    <workbookView xWindow="0" yWindow="0" windowWidth="10890" windowHeight="729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xlnm.Print_Area" localSheetId="9">Chuva!$A$1:$AG$30</definedName>
    <definedName name="_xlnm.Print_Area" localSheetId="7">DirVento!$A$1:$AG$4</definedName>
    <definedName name="_xlnm.Print_Area" localSheetId="8">RajadaVento!$A$1:$AE$4</definedName>
    <definedName name="_xlnm.Print_Area" localSheetId="0">TempInst!$A$1:$AE$4</definedName>
    <definedName name="_xlnm.Print_Area" localSheetId="1">TempMax!$A$1:$AF$4</definedName>
    <definedName name="_xlnm.Print_Area" localSheetId="2">TempMin!$A$1:$AF$4</definedName>
    <definedName name="_xlnm.Print_Area" localSheetId="3">UmidInst!$A$1:$AE$4</definedName>
    <definedName name="_xlnm.Print_Area" localSheetId="4">UmidMax!$A$1:$AF$4</definedName>
    <definedName name="_xlnm.Print_Area" localSheetId="5">UmidMin!$A$1:$AF$4</definedName>
    <definedName name="_xlnm.Print_Area" localSheetId="6">VelVentoMax!$A$1:$AE$4</definedName>
  </definedNames>
  <calcPr calcId="162913"/>
</workbook>
</file>

<file path=xl/calcChain.xml><?xml version="1.0" encoding="utf-8"?>
<calcChain xmlns="http://schemas.openxmlformats.org/spreadsheetml/2006/main">
  <c r="AG74" i="14" l="1"/>
  <c r="AG75" i="14"/>
  <c r="AF74" i="14"/>
  <c r="AF75" i="14"/>
  <c r="AE74" i="14"/>
  <c r="AE75" i="14"/>
  <c r="AG68" i="14"/>
  <c r="AG69" i="14"/>
  <c r="AF68" i="14"/>
  <c r="AF69" i="14"/>
  <c r="AE68" i="14"/>
  <c r="AE69" i="14"/>
  <c r="AG67" i="14"/>
  <c r="AF67" i="14"/>
  <c r="AE67" i="14"/>
  <c r="AG66" i="14"/>
  <c r="AF66" i="14"/>
  <c r="AE66" i="14"/>
  <c r="AE65" i="14"/>
  <c r="AG64" i="14"/>
  <c r="AF64" i="14"/>
  <c r="AE64" i="14"/>
  <c r="AG63" i="14"/>
  <c r="AF63" i="14"/>
  <c r="AE63" i="14"/>
  <c r="AG62" i="14"/>
  <c r="AF62" i="14"/>
  <c r="AE62" i="14"/>
  <c r="AG60" i="14"/>
  <c r="AG61" i="14"/>
  <c r="AF60" i="14"/>
  <c r="AF61" i="14"/>
  <c r="AE61" i="14"/>
  <c r="AE60" i="14"/>
  <c r="AG59" i="14"/>
  <c r="AF59" i="14"/>
  <c r="AE59" i="14"/>
  <c r="AG58" i="14"/>
  <c r="AF58" i="14"/>
  <c r="AE58" i="14"/>
  <c r="AG56" i="14"/>
  <c r="AF55" i="14"/>
  <c r="AE57" i="14"/>
  <c r="AG55" i="14"/>
  <c r="AF56" i="14"/>
  <c r="AE56" i="14"/>
  <c r="AE55" i="14"/>
  <c r="AE54" i="14"/>
  <c r="AE51" i="14"/>
  <c r="AE52" i="14"/>
  <c r="AE53" i="14"/>
  <c r="AE73" i="14"/>
  <c r="AE72" i="14"/>
  <c r="AE71" i="14"/>
  <c r="AE70" i="14"/>
  <c r="AF51" i="14" l="1"/>
  <c r="AF52" i="14"/>
  <c r="AF53" i="14"/>
  <c r="AF54" i="14"/>
  <c r="AF57" i="14"/>
  <c r="AF65" i="14"/>
  <c r="AF70" i="14"/>
  <c r="AF71" i="14"/>
  <c r="AF72" i="14"/>
  <c r="AF73" i="14"/>
  <c r="AD22" i="14"/>
  <c r="AC22" i="14"/>
  <c r="AB22" i="14"/>
  <c r="AA22" i="14"/>
  <c r="Z22" i="14"/>
  <c r="Y22" i="14"/>
  <c r="X22" i="14"/>
  <c r="B22" i="14"/>
  <c r="B23" i="14" l="1"/>
  <c r="AD14" i="14" l="1"/>
  <c r="AC14" i="14"/>
  <c r="AB14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B76" i="14" s="1"/>
  <c r="AF41" i="15"/>
  <c r="AE41" i="15" l="1"/>
  <c r="AD16" i="15" l="1"/>
  <c r="AD14" i="15"/>
  <c r="AC14" i="15"/>
  <c r="AB14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D14" i="12"/>
  <c r="AC14" i="12"/>
  <c r="AB14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D23" i="9"/>
  <c r="AD14" i="9"/>
  <c r="AC14" i="9"/>
  <c r="AB14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B14" i="9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Q2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B14" i="6"/>
  <c r="R23" i="4"/>
  <c r="S23" i="4"/>
  <c r="T23" i="4"/>
  <c r="U23" i="4"/>
  <c r="V23" i="4"/>
  <c r="W23" i="4"/>
  <c r="X23" i="4"/>
  <c r="Y23" i="4"/>
  <c r="Z23" i="4"/>
  <c r="AA23" i="4"/>
  <c r="AB23" i="4"/>
  <c r="AC23" i="4"/>
  <c r="Q2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B14" i="4"/>
  <c r="AD23" i="8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A14" i="9"/>
  <c r="Z14" i="9"/>
  <c r="Y14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Q24" i="8"/>
  <c r="AD14" i="8"/>
  <c r="AD48" i="15" l="1"/>
  <c r="AC14" i="8"/>
  <c r="AB14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D14" i="7"/>
  <c r="AC14" i="7"/>
  <c r="AB14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A14" i="7"/>
  <c r="Z14" i="7"/>
  <c r="Y14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14" i="6"/>
  <c r="AC14" i="6"/>
  <c r="AB14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A14" i="6"/>
  <c r="Z14" i="6"/>
  <c r="Y14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D14" i="5"/>
  <c r="AC14" i="5"/>
  <c r="AB14" i="5"/>
  <c r="AA14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D14" i="4"/>
  <c r="AC14" i="4"/>
  <c r="AB14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A14" i="4"/>
  <c r="Z14" i="4"/>
  <c r="Y14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Q48" i="4" l="1"/>
  <c r="AE23" i="6"/>
  <c r="AE23" i="7"/>
  <c r="B48" i="6"/>
  <c r="AD48" i="7"/>
  <c r="AE14" i="7"/>
  <c r="AE9" i="14" l="1"/>
  <c r="AD48" i="6" l="1"/>
  <c r="AC48" i="6"/>
  <c r="AB48" i="6"/>
  <c r="AA48" i="6"/>
  <c r="Z48" i="6"/>
  <c r="Y48" i="6"/>
  <c r="X48" i="6"/>
  <c r="AG49" i="13" l="1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8" i="7" l="1"/>
  <c r="AF38" i="15"/>
  <c r="AE38" i="15"/>
  <c r="AE38" i="4"/>
  <c r="AE38" i="6"/>
  <c r="AF38" i="6"/>
  <c r="AG16" i="14"/>
  <c r="AF16" i="14"/>
  <c r="AF16" i="15"/>
  <c r="AE16" i="15"/>
  <c r="AE16" i="7"/>
  <c r="AE16" i="14"/>
  <c r="AF16" i="12"/>
  <c r="AE16" i="12"/>
  <c r="AE16" i="9"/>
  <c r="AF16" i="9"/>
  <c r="AF16" i="8"/>
  <c r="AE16" i="8"/>
  <c r="AF16" i="6"/>
  <c r="AE16" i="6"/>
  <c r="AF16" i="5"/>
  <c r="AE16" i="5"/>
  <c r="AE16" i="4"/>
  <c r="AE48" i="14" l="1"/>
  <c r="AF48" i="14"/>
  <c r="AG48" i="14"/>
  <c r="AG51" i="14"/>
  <c r="AG52" i="14"/>
  <c r="AG53" i="14"/>
  <c r="AG54" i="14"/>
  <c r="AG57" i="14"/>
  <c r="AG65" i="14"/>
  <c r="AG70" i="14"/>
  <c r="AG71" i="14"/>
  <c r="AG72" i="14"/>
  <c r="AG73" i="14"/>
  <c r="Y76" i="14" l="1"/>
  <c r="H76" i="14"/>
  <c r="P76" i="14"/>
  <c r="X76" i="14"/>
  <c r="J76" i="14"/>
  <c r="R76" i="14"/>
  <c r="Z76" i="14"/>
  <c r="C76" i="14"/>
  <c r="K76" i="14"/>
  <c r="S76" i="14"/>
  <c r="AA76" i="14"/>
  <c r="D76" i="14"/>
  <c r="L76" i="14"/>
  <c r="T76" i="14"/>
  <c r="AB76" i="14"/>
  <c r="E76" i="14"/>
  <c r="M76" i="14"/>
  <c r="U76" i="14"/>
  <c r="AC76" i="14"/>
  <c r="Q76" i="14"/>
  <c r="F76" i="14"/>
  <c r="N76" i="14"/>
  <c r="V76" i="14"/>
  <c r="AD76" i="14"/>
  <c r="I76" i="14"/>
  <c r="G76" i="14"/>
  <c r="O76" i="14"/>
  <c r="W76" i="14"/>
  <c r="AE42" i="4"/>
  <c r="AF42" i="14"/>
  <c r="AE42" i="14"/>
  <c r="AE42" i="15"/>
  <c r="AF42" i="15"/>
  <c r="AE42" i="12"/>
  <c r="AF42" i="12"/>
  <c r="AF42" i="9"/>
  <c r="AE42" i="9"/>
  <c r="AE42" i="8"/>
  <c r="AF42" i="8"/>
  <c r="AE42" i="7"/>
  <c r="AE42" i="6"/>
  <c r="AF42" i="6"/>
  <c r="AF42" i="5"/>
  <c r="AE42" i="5"/>
  <c r="AE8" i="7"/>
  <c r="AE9" i="7"/>
  <c r="AE9" i="12"/>
  <c r="AE11" i="4"/>
  <c r="AE11" i="9"/>
  <c r="AE12" i="14"/>
  <c r="AF13" i="5"/>
  <c r="AE14" i="4"/>
  <c r="AG14" i="14"/>
  <c r="AE15" i="4"/>
  <c r="AE15" i="14"/>
  <c r="AE17" i="4"/>
  <c r="AE18" i="7"/>
  <c r="AE22" i="7"/>
  <c r="AE24" i="4"/>
  <c r="AG24" i="14"/>
  <c r="AE25" i="4"/>
  <c r="AE25" i="14"/>
  <c r="AE29" i="7"/>
  <c r="AE31" i="4"/>
  <c r="AG32" i="14"/>
  <c r="AE33" i="14"/>
  <c r="AE34" i="4"/>
  <c r="AE35" i="4"/>
  <c r="AE35" i="7"/>
  <c r="AE39" i="7"/>
  <c r="AG39" i="14"/>
  <c r="AG40" i="14"/>
  <c r="AE44" i="6"/>
  <c r="AE45" i="5"/>
  <c r="AE45" i="12"/>
  <c r="AE46" i="9"/>
  <c r="AE45" i="14"/>
  <c r="AE47" i="4"/>
  <c r="AE47" i="8"/>
  <c r="AF6" i="14"/>
  <c r="AE45" i="4"/>
  <c r="AF46" i="9"/>
  <c r="AF45" i="14"/>
  <c r="AF47" i="8"/>
  <c r="AE6" i="14"/>
  <c r="AE27" i="8"/>
  <c r="AF27" i="8"/>
  <c r="AE28" i="7"/>
  <c r="AE29" i="6"/>
  <c r="AF29" i="6"/>
  <c r="AF29" i="12"/>
  <c r="AE29" i="12"/>
  <c r="AF30" i="9"/>
  <c r="AE30" i="9"/>
  <c r="AF31" i="8"/>
  <c r="AE31" i="8"/>
  <c r="AE33" i="9"/>
  <c r="AF33" i="9"/>
  <c r="AE35" i="5"/>
  <c r="AF35" i="5"/>
  <c r="AE37" i="8"/>
  <c r="AF37" i="8"/>
  <c r="AF37" i="15"/>
  <c r="AE37" i="15"/>
  <c r="AG38" i="14"/>
  <c r="AE38" i="14"/>
  <c r="AF38" i="14"/>
  <c r="AE39" i="15"/>
  <c r="AF39" i="15"/>
  <c r="AG10" i="14"/>
  <c r="AE10" i="14"/>
  <c r="AF10" i="14"/>
  <c r="AF9" i="12"/>
  <c r="AF9" i="14"/>
  <c r="AF11" i="9"/>
  <c r="AE9" i="6"/>
  <c r="AF9" i="6"/>
  <c r="AE10" i="5"/>
  <c r="AF10" i="5"/>
  <c r="AE11" i="14"/>
  <c r="AF11" i="14"/>
  <c r="AG11" i="14"/>
  <c r="AE13" i="12"/>
  <c r="AF13" i="12"/>
  <c r="AE17" i="6"/>
  <c r="AF17" i="6"/>
  <c r="AE18" i="15"/>
  <c r="AF18" i="15"/>
  <c r="AE19" i="5"/>
  <c r="AF19" i="5"/>
  <c r="AF23" i="6"/>
  <c r="AE24" i="15"/>
  <c r="AF24" i="15"/>
  <c r="AE25" i="12"/>
  <c r="AF25" i="12"/>
  <c r="AE7" i="8"/>
  <c r="AF7" i="8"/>
  <c r="AF7" i="15"/>
  <c r="AE7" i="15"/>
  <c r="AE12" i="12"/>
  <c r="AF12" i="12"/>
  <c r="AE13" i="8"/>
  <c r="AF13" i="8"/>
  <c r="AE14" i="9"/>
  <c r="AF14" i="9"/>
  <c r="AE17" i="14"/>
  <c r="AF17" i="14"/>
  <c r="AG17" i="14"/>
  <c r="AE19" i="7"/>
  <c r="AE20" i="9"/>
  <c r="AF20" i="9"/>
  <c r="AE21" i="8"/>
  <c r="AF21" i="8"/>
  <c r="AF21" i="14"/>
  <c r="AG21" i="14"/>
  <c r="AE7" i="7"/>
  <c r="AE10" i="4"/>
  <c r="AE15" i="6"/>
  <c r="AF15" i="6"/>
  <c r="AE19" i="12"/>
  <c r="AF19" i="12"/>
  <c r="AE21" i="15"/>
  <c r="AF21" i="15"/>
  <c r="AE23" i="12"/>
  <c r="AF23" i="12"/>
  <c r="AE23" i="14"/>
  <c r="AF23" i="14"/>
  <c r="AG23" i="14"/>
  <c r="AE24" i="5"/>
  <c r="AF24" i="5"/>
  <c r="AE26" i="9"/>
  <c r="AF26" i="9"/>
  <c r="AF26" i="15"/>
  <c r="AE26" i="15"/>
  <c r="AF27" i="14"/>
  <c r="AG27" i="14"/>
  <c r="AE30" i="5"/>
  <c r="AF30" i="5"/>
  <c r="AE31" i="14"/>
  <c r="AF31" i="14"/>
  <c r="AG31" i="14"/>
  <c r="AE32" i="15"/>
  <c r="AF32" i="15"/>
  <c r="AE34" i="12"/>
  <c r="AF34" i="12"/>
  <c r="AF35" i="14"/>
  <c r="AG35" i="14"/>
  <c r="AE39" i="6"/>
  <c r="AF39" i="6"/>
  <c r="AE40" i="5"/>
  <c r="AF40" i="5"/>
  <c r="AE12" i="9"/>
  <c r="AF12" i="9"/>
  <c r="AE14" i="6"/>
  <c r="AF14" i="6"/>
  <c r="AE27" i="7"/>
  <c r="AE29" i="5"/>
  <c r="AF29" i="5"/>
  <c r="AE32" i="12"/>
  <c r="AF32" i="12"/>
  <c r="AE37" i="4"/>
  <c r="AE37" i="14"/>
  <c r="AF37" i="14"/>
  <c r="AG37" i="14"/>
  <c r="AE40" i="9"/>
  <c r="AF40" i="9"/>
  <c r="AE44" i="5"/>
  <c r="AF44" i="5"/>
  <c r="AE44" i="14"/>
  <c r="AF44" i="14"/>
  <c r="AG44" i="14"/>
  <c r="AE46" i="15"/>
  <c r="AF46" i="15"/>
  <c r="AE34" i="8"/>
  <c r="AF34" i="8"/>
  <c r="AE35" i="9"/>
  <c r="AF35" i="9"/>
  <c r="AE9" i="5"/>
  <c r="AF9" i="5"/>
  <c r="AE15" i="5"/>
  <c r="AF15" i="5"/>
  <c r="AE18" i="12"/>
  <c r="AF18" i="12"/>
  <c r="AE20" i="8"/>
  <c r="AF20" i="8"/>
  <c r="AE21" i="7"/>
  <c r="AE22" i="6"/>
  <c r="AF22" i="6"/>
  <c r="AE25" i="9"/>
  <c r="AF25" i="9"/>
  <c r="AE26" i="8"/>
  <c r="AF26" i="8"/>
  <c r="AE30" i="4"/>
  <c r="AG30" i="14"/>
  <c r="AF30" i="14"/>
  <c r="AE30" i="14"/>
  <c r="AE31" i="15"/>
  <c r="AF31" i="15"/>
  <c r="AE33" i="8"/>
  <c r="AF33" i="8"/>
  <c r="AE34" i="7"/>
  <c r="AE35" i="6"/>
  <c r="AF35" i="6"/>
  <c r="AE41" i="8"/>
  <c r="AF41" i="8"/>
  <c r="AE15" i="8"/>
  <c r="AF15" i="8"/>
  <c r="AF18" i="14"/>
  <c r="AE18" i="14"/>
  <c r="AF33" i="6"/>
  <c r="AE33" i="6"/>
  <c r="AE36" i="6"/>
  <c r="AF36" i="6"/>
  <c r="AE37" i="5"/>
  <c r="AF37" i="5"/>
  <c r="AE8" i="6"/>
  <c r="AF8" i="6"/>
  <c r="AE11" i="15"/>
  <c r="AF11" i="15"/>
  <c r="AE13" i="7"/>
  <c r="AE17" i="15"/>
  <c r="AF17" i="15"/>
  <c r="AE19" i="9"/>
  <c r="AF19" i="9"/>
  <c r="AE23" i="5"/>
  <c r="AF23" i="5"/>
  <c r="AE23" i="15"/>
  <c r="AF23" i="15"/>
  <c r="AE24" i="12"/>
  <c r="AF24" i="12"/>
  <c r="AE28" i="6"/>
  <c r="AF28" i="6"/>
  <c r="AE36" i="5"/>
  <c r="AF36" i="5"/>
  <c r="AF39" i="12"/>
  <c r="AE39" i="12"/>
  <c r="AE47" i="12"/>
  <c r="AF47" i="12"/>
  <c r="AE6" i="8"/>
  <c r="AF6" i="8"/>
  <c r="AE7" i="6"/>
  <c r="AE9" i="4"/>
  <c r="AE10" i="15"/>
  <c r="AE11" i="12"/>
  <c r="AE12" i="8"/>
  <c r="AE13" i="6"/>
  <c r="AF15" i="14"/>
  <c r="AE17" i="12"/>
  <c r="AE18" i="9"/>
  <c r="AE19" i="8"/>
  <c r="AE20" i="7"/>
  <c r="AE21" i="6"/>
  <c r="AE23" i="4"/>
  <c r="AE25" i="8"/>
  <c r="AE26" i="7"/>
  <c r="AE27" i="6"/>
  <c r="AE28" i="5"/>
  <c r="AE29" i="14"/>
  <c r="AE31" i="12"/>
  <c r="AE36" i="14"/>
  <c r="AE39" i="9"/>
  <c r="AE43" i="14"/>
  <c r="AE45" i="15"/>
  <c r="AE46" i="12"/>
  <c r="AE47" i="9"/>
  <c r="AE6" i="7"/>
  <c r="AF45" i="12"/>
  <c r="AE7" i="5"/>
  <c r="AE8" i="4"/>
  <c r="AE12" i="7"/>
  <c r="AE17" i="9"/>
  <c r="AE18" i="8"/>
  <c r="AE20" i="6"/>
  <c r="AE21" i="5"/>
  <c r="AE22" i="4"/>
  <c r="AE27" i="5"/>
  <c r="AE28" i="14"/>
  <c r="AE29" i="15"/>
  <c r="AE31" i="9"/>
  <c r="AE35" i="14"/>
  <c r="AE36" i="15"/>
  <c r="AE37" i="12"/>
  <c r="AE39" i="8"/>
  <c r="AE41" i="6"/>
  <c r="AE44" i="15"/>
  <c r="AE6" i="6"/>
  <c r="AE7" i="4"/>
  <c r="AE7" i="14"/>
  <c r="AF7" i="14"/>
  <c r="AG7" i="14"/>
  <c r="AE8" i="15"/>
  <c r="AF8" i="15"/>
  <c r="AE13" i="4"/>
  <c r="AE13" i="14"/>
  <c r="AE20" i="5"/>
  <c r="AE21" i="14"/>
  <c r="AE22" i="15"/>
  <c r="AE25" i="6"/>
  <c r="AE28" i="15"/>
  <c r="AE37" i="9"/>
  <c r="AE41" i="5"/>
  <c r="AF44" i="6"/>
  <c r="AE9" i="9"/>
  <c r="AE41" i="4"/>
  <c r="AG6" i="14"/>
  <c r="AE7" i="12"/>
  <c r="AE8" i="9"/>
  <c r="AE9" i="8"/>
  <c r="AE11" i="6"/>
  <c r="AE12" i="4"/>
  <c r="AE19" i="4"/>
  <c r="AE20" i="15"/>
  <c r="AE21" i="12"/>
  <c r="AE22" i="9"/>
  <c r="AF25" i="14"/>
  <c r="AE27" i="12"/>
  <c r="AE29" i="8"/>
  <c r="AE30" i="7"/>
  <c r="AE31" i="6"/>
  <c r="AE32" i="5"/>
  <c r="AE33" i="4"/>
  <c r="AE33" i="15"/>
  <c r="AF34" i="15"/>
  <c r="AE37" i="7"/>
  <c r="AE39" i="5"/>
  <c r="AE40" i="4"/>
  <c r="AE40" i="14"/>
  <c r="AE45" i="7"/>
  <c r="AE47" i="5"/>
  <c r="AE6" i="15"/>
  <c r="AG9" i="14"/>
  <c r="AE10" i="9"/>
  <c r="AF10" i="9"/>
  <c r="AE11" i="8"/>
  <c r="AF11" i="8"/>
  <c r="AE12" i="6"/>
  <c r="AF12" i="6"/>
  <c r="AE13" i="5"/>
  <c r="AE14" i="15"/>
  <c r="AE15" i="12"/>
  <c r="AE17" i="8"/>
  <c r="AE19" i="6"/>
  <c r="AE23" i="9"/>
  <c r="AE27" i="4"/>
  <c r="AE27" i="14"/>
  <c r="AE34" i="14"/>
  <c r="AE40" i="6"/>
  <c r="AE45" i="9"/>
  <c r="AF45" i="15"/>
  <c r="AE46" i="8"/>
  <c r="AE47" i="7"/>
  <c r="AE6" i="5"/>
  <c r="AF45" i="5"/>
  <c r="AE8" i="12"/>
  <c r="AE12" i="5"/>
  <c r="AE13" i="15"/>
  <c r="AE14" i="12"/>
  <c r="AE15" i="9"/>
  <c r="AE20" i="14"/>
  <c r="AE22" i="12"/>
  <c r="AE23" i="8"/>
  <c r="AE24" i="6"/>
  <c r="AE25" i="5"/>
  <c r="AE26" i="4"/>
  <c r="AE26" i="14"/>
  <c r="AE29" i="9"/>
  <c r="AE30" i="8"/>
  <c r="AE31" i="7"/>
  <c r="AE32" i="6"/>
  <c r="AE33" i="5"/>
  <c r="AF33" i="14"/>
  <c r="AE34" i="15"/>
  <c r="AE35" i="12"/>
  <c r="AE45" i="8"/>
  <c r="AE46" i="7"/>
  <c r="AE47" i="6"/>
  <c r="AE7" i="9"/>
  <c r="AE8" i="8"/>
  <c r="AE10" i="6"/>
  <c r="AE11" i="5"/>
  <c r="AE13" i="9"/>
  <c r="AE14" i="8"/>
  <c r="AE15" i="7"/>
  <c r="AE17" i="5"/>
  <c r="AE18" i="4"/>
  <c r="AG18" i="14"/>
  <c r="AE21" i="9"/>
  <c r="AE22" i="8"/>
  <c r="AE24" i="14"/>
  <c r="AE25" i="15"/>
  <c r="AE26" i="12"/>
  <c r="AE27" i="9"/>
  <c r="AE31" i="5"/>
  <c r="AE32" i="4"/>
  <c r="AE32" i="14"/>
  <c r="AE33" i="12"/>
  <c r="AE34" i="9"/>
  <c r="AE35" i="8"/>
  <c r="AE36" i="7"/>
  <c r="AE37" i="6"/>
  <c r="AE39" i="4"/>
  <c r="AE39" i="14"/>
  <c r="AE40" i="15"/>
  <c r="AE41" i="12"/>
  <c r="AE44" i="7"/>
  <c r="AE45" i="6"/>
  <c r="AE46" i="14"/>
  <c r="AE40" i="12"/>
  <c r="AF40" i="12"/>
  <c r="AF40" i="15"/>
  <c r="AE46" i="4"/>
  <c r="AG45" i="14"/>
  <c r="AE47" i="15"/>
  <c r="AF47" i="15"/>
  <c r="AG46" i="14"/>
  <c r="AE6" i="9"/>
  <c r="AF6" i="9"/>
  <c r="AF6" i="15"/>
  <c r="AE8" i="5"/>
  <c r="AF8" i="5"/>
  <c r="AE14" i="5"/>
  <c r="AF14" i="5"/>
  <c r="AE22" i="5"/>
  <c r="AF22" i="5"/>
  <c r="AE24" i="9"/>
  <c r="AF24" i="9"/>
  <c r="AE29" i="4"/>
  <c r="AE32" i="9"/>
  <c r="AF32" i="9"/>
  <c r="AE33" i="7"/>
  <c r="AE34" i="6"/>
  <c r="AF34" i="6"/>
  <c r="AE36" i="4"/>
  <c r="AE40" i="8"/>
  <c r="AF40" i="8"/>
  <c r="AE41" i="7"/>
  <c r="AE44" i="4"/>
  <c r="AF40" i="14"/>
  <c r="AF32" i="14"/>
  <c r="AG29" i="14"/>
  <c r="AF24" i="14"/>
  <c r="AG13" i="14"/>
  <c r="AF36" i="15"/>
  <c r="AF25" i="15"/>
  <c r="AF20" i="15"/>
  <c r="AF14" i="15"/>
  <c r="AF33" i="12"/>
  <c r="AF27" i="12"/>
  <c r="AF22" i="12"/>
  <c r="AF17" i="12"/>
  <c r="AF8" i="12"/>
  <c r="AF45" i="9"/>
  <c r="AF39" i="9"/>
  <c r="AF34" i="9"/>
  <c r="AF29" i="9"/>
  <c r="AF23" i="9"/>
  <c r="AF18" i="9"/>
  <c r="AF13" i="9"/>
  <c r="AF9" i="9"/>
  <c r="AF46" i="8"/>
  <c r="AF35" i="8"/>
  <c r="AF30" i="8"/>
  <c r="AF25" i="8"/>
  <c r="AF19" i="8"/>
  <c r="AF14" i="8"/>
  <c r="AF37" i="6"/>
  <c r="AF32" i="6"/>
  <c r="AF27" i="6"/>
  <c r="AF21" i="6"/>
  <c r="AF7" i="6"/>
  <c r="AF39" i="5"/>
  <c r="AF33" i="5"/>
  <c r="AF28" i="5"/>
  <c r="AF17" i="5"/>
  <c r="AE8" i="14"/>
  <c r="AF8" i="14"/>
  <c r="AE9" i="15"/>
  <c r="AF9" i="15"/>
  <c r="AE10" i="12"/>
  <c r="AF10" i="12"/>
  <c r="AE14" i="14"/>
  <c r="AF14" i="14"/>
  <c r="AE15" i="15"/>
  <c r="AF15" i="15"/>
  <c r="AE22" i="14"/>
  <c r="AF22" i="14"/>
  <c r="AE24" i="8"/>
  <c r="AF24" i="8"/>
  <c r="AE25" i="7"/>
  <c r="AE26" i="6"/>
  <c r="AF26" i="6"/>
  <c r="AE28" i="4"/>
  <c r="AE32" i="8"/>
  <c r="AF32" i="8"/>
  <c r="AE34" i="5"/>
  <c r="AF34" i="5"/>
  <c r="AE40" i="7"/>
  <c r="AG42" i="14"/>
  <c r="AG34" i="14"/>
  <c r="AF29" i="14"/>
  <c r="AG26" i="14"/>
  <c r="AG20" i="14"/>
  <c r="AF13" i="14"/>
  <c r="AG8" i="14"/>
  <c r="AE21" i="4"/>
  <c r="AE24" i="7"/>
  <c r="AE26" i="5"/>
  <c r="AF26" i="5"/>
  <c r="AE32" i="7"/>
  <c r="AE35" i="15"/>
  <c r="AF35" i="15"/>
  <c r="AE36" i="12"/>
  <c r="AF36" i="12"/>
  <c r="AF34" i="14"/>
  <c r="AF26" i="14"/>
  <c r="AF20" i="14"/>
  <c r="AF29" i="15"/>
  <c r="AF13" i="15"/>
  <c r="AF10" i="15"/>
  <c r="AF37" i="12"/>
  <c r="AF31" i="12"/>
  <c r="AF26" i="12"/>
  <c r="AF21" i="12"/>
  <c r="AF15" i="12"/>
  <c r="AF7" i="12"/>
  <c r="AF27" i="9"/>
  <c r="AF22" i="9"/>
  <c r="AF17" i="9"/>
  <c r="AF8" i="9"/>
  <c r="AF45" i="8"/>
  <c r="AF39" i="8"/>
  <c r="AF29" i="8"/>
  <c r="AF23" i="8"/>
  <c r="AF18" i="8"/>
  <c r="AF9" i="8"/>
  <c r="AF47" i="6"/>
  <c r="AF41" i="6"/>
  <c r="AF31" i="6"/>
  <c r="AF25" i="6"/>
  <c r="AF20" i="6"/>
  <c r="AF11" i="6"/>
  <c r="AF6" i="6"/>
  <c r="AF32" i="5"/>
  <c r="AF27" i="5"/>
  <c r="AF21" i="5"/>
  <c r="AF12" i="5"/>
  <c r="AF7" i="5"/>
  <c r="AE10" i="8"/>
  <c r="AF10" i="8"/>
  <c r="AE11" i="7"/>
  <c r="AE17" i="7"/>
  <c r="AE18" i="6"/>
  <c r="AF18" i="6"/>
  <c r="AE20" i="4"/>
  <c r="AE27" i="15"/>
  <c r="AF27" i="15"/>
  <c r="AE28" i="12"/>
  <c r="AF28" i="12"/>
  <c r="AE36" i="9"/>
  <c r="AF36" i="9"/>
  <c r="AE44" i="9"/>
  <c r="AF44" i="9"/>
  <c r="AE6" i="4"/>
  <c r="AF46" i="14"/>
  <c r="AG43" i="14"/>
  <c r="AF39" i="14"/>
  <c r="AG36" i="14"/>
  <c r="AG28" i="14"/>
  <c r="AE10" i="7"/>
  <c r="AF12" i="14"/>
  <c r="AG12" i="14"/>
  <c r="AE18" i="5"/>
  <c r="AF18" i="5"/>
  <c r="AF19" i="14"/>
  <c r="AG19" i="14"/>
  <c r="AE28" i="9"/>
  <c r="AF28" i="9"/>
  <c r="AE36" i="8"/>
  <c r="AF36" i="8"/>
  <c r="AE44" i="8"/>
  <c r="AF44" i="8"/>
  <c r="AE46" i="6"/>
  <c r="AF46" i="6"/>
  <c r="AF43" i="14"/>
  <c r="AF36" i="14"/>
  <c r="AG33" i="14"/>
  <c r="AF28" i="14"/>
  <c r="AG25" i="14"/>
  <c r="AE19" i="14"/>
  <c r="AG15" i="14"/>
  <c r="AF44" i="15"/>
  <c r="AF33" i="15"/>
  <c r="AF28" i="15"/>
  <c r="AF22" i="15"/>
  <c r="AF46" i="12"/>
  <c r="AF41" i="12"/>
  <c r="AF35" i="12"/>
  <c r="AF14" i="12"/>
  <c r="AF11" i="12"/>
  <c r="AF47" i="9"/>
  <c r="AF37" i="9"/>
  <c r="AF31" i="9"/>
  <c r="AF21" i="9"/>
  <c r="AF15" i="9"/>
  <c r="AF7" i="9"/>
  <c r="AF22" i="8"/>
  <c r="AF17" i="8"/>
  <c r="AF12" i="8"/>
  <c r="AF8" i="8"/>
  <c r="AF45" i="6"/>
  <c r="AF40" i="6"/>
  <c r="AF24" i="6"/>
  <c r="AF19" i="6"/>
  <c r="AF13" i="6"/>
  <c r="AF10" i="6"/>
  <c r="AF47" i="5"/>
  <c r="AF41" i="5"/>
  <c r="AF31" i="5"/>
  <c r="AF25" i="5"/>
  <c r="AF20" i="5"/>
  <c r="AF11" i="5"/>
  <c r="AF6" i="5"/>
  <c r="AE12" i="15"/>
  <c r="AF12" i="15"/>
  <c r="AE19" i="15"/>
  <c r="AF19" i="15"/>
  <c r="AE20" i="12"/>
  <c r="AF20" i="12"/>
  <c r="AE28" i="8"/>
  <c r="AF28" i="8"/>
  <c r="AE30" i="6"/>
  <c r="AF30" i="6"/>
  <c r="AE46" i="5"/>
  <c r="AF46" i="5"/>
  <c r="AG22" i="14"/>
  <c r="AE5" i="7"/>
  <c r="AF5" i="8"/>
  <c r="AE5" i="9"/>
  <c r="AE5" i="12"/>
  <c r="AE5" i="15"/>
  <c r="AF5" i="5"/>
  <c r="AE5" i="6"/>
  <c r="AE5" i="8"/>
  <c r="AF5" i="9"/>
  <c r="AF5" i="12"/>
  <c r="AF5" i="15"/>
  <c r="AE5" i="14"/>
  <c r="AF5" i="6"/>
  <c r="AE5" i="5"/>
  <c r="AF5" i="14"/>
  <c r="AG5" i="14"/>
  <c r="AF48" i="15" l="1"/>
  <c r="AF48" i="12"/>
  <c r="AE48" i="12"/>
  <c r="AE48" i="7"/>
  <c r="AE5" i="4" l="1"/>
  <c r="AE48" i="4" l="1"/>
  <c r="AD48" i="9" l="1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W48" i="6"/>
  <c r="V48" i="6"/>
  <c r="U48" i="6"/>
  <c r="T48" i="6"/>
  <c r="R48" i="6"/>
  <c r="S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15"/>
  <c r="B48" i="12"/>
  <c r="M48" i="12"/>
  <c r="AC48" i="12"/>
  <c r="AA48" i="12"/>
  <c r="B48" i="8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AD48" i="12"/>
  <c r="AB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L48" i="12"/>
  <c r="K48" i="12"/>
  <c r="J48" i="12"/>
  <c r="I48" i="12"/>
  <c r="H48" i="12"/>
  <c r="G48" i="12"/>
  <c r="F48" i="12"/>
  <c r="E48" i="12"/>
  <c r="D48" i="12"/>
  <c r="C48" i="12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AE48" i="15" l="1"/>
  <c r="AE48" i="6"/>
  <c r="AF48" i="9"/>
  <c r="AF48" i="8"/>
  <c r="AF48" i="6"/>
  <c r="AE48" i="9"/>
  <c r="AE48" i="8"/>
  <c r="AF48" i="5"/>
  <c r="AE48" i="5"/>
  <c r="AD48" i="4" l="1"/>
  <c r="AC48" i="4"/>
  <c r="AB48" i="4"/>
  <c r="Z48" i="4"/>
  <c r="Y48" i="4"/>
  <c r="X48" i="4"/>
  <c r="V48" i="4"/>
  <c r="U48" i="4"/>
  <c r="T48" i="4"/>
  <c r="R48" i="4"/>
  <c r="P48" i="4"/>
  <c r="N48" i="4"/>
  <c r="M48" i="4"/>
  <c r="L48" i="4"/>
  <c r="J48" i="4"/>
  <c r="I48" i="4"/>
  <c r="H48" i="4"/>
  <c r="F48" i="4"/>
  <c r="E48" i="4"/>
  <c r="D48" i="4"/>
  <c r="B48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48" i="4" l="1"/>
  <c r="K48" i="4"/>
  <c r="O48" i="4"/>
  <c r="S48" i="4"/>
  <c r="W48" i="4"/>
  <c r="AA48" i="4"/>
  <c r="G48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<sst xmlns="http://schemas.openxmlformats.org/spreadsheetml/2006/main" count="2197" uniqueCount="257">
  <si>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</si>
  <si>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</si>
  <si>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</si>
  <si>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</si>
  <si>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</si>
  <si>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</si>
  <si>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</si>
  <si>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</si>
  <si>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</si>
  <si>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</si>
  <si>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</si>
  <si>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</si>
  <si>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</si>
  <si>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</si>
  <si>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</si>
  <si>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</si>
  <si>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</si>
  <si>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</si>
  <si>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</si>
  <si>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</si>
  <si>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</si>
  <si>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</si>
  <si>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</si>
  <si>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</si>
  <si>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</si>
  <si>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</si>
  <si>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</si>
  <si>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</si>
  <si>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</si>
  <si>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</si>
  <si>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</si>
  <si>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</si>
  <si>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</si>
  <si>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</si>
  <si>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</si>
  <si>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</si>
  <si>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</si>
  <si>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</si>
  <si>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</si>
  <si>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</si>
  <si>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</si>
  <si>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</si>
  <si>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</si>
  <si>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</si>
  <si>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</si>
  <si>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</si>
  <si>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</si>
  <si>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</si>
  <si>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</si>
  <si>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</si>
  <si>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</si>
  <si>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</si>
  <si>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</si>
  <si>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</si>
  <si>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</si>
  <si>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</si>
  <si>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</si>
  <si>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</si>
  <si>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</si>
  <si>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</si>
  <si>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</si>
  <si>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</si>
  <si>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</si>
  <si>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</si>
  <si>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</si>
  <si>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</si>
  <si>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</si>
  <si>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</si>
  <si>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</si>
  <si>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</si>
  <si>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</si>
  <si>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</si>
  <si>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</si>
  <si>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</si>
  <si>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</si>
  <si>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</si>
  <si>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</si>
  <si>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</si>
  <si>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</si>
  <si>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</si>
  <si>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</si>
  <si>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</si>
  <si>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</si>
  <si>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</si>
  <si>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</si>
  <si>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</si>
  <si>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</si>
  <si>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</si>
  <si>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</si>
  <si>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</si>
  <si>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</si>
  <si>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</si>
  <si>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</si>
  <si>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</si>
  <si>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</si>
  <si>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</si>
  <si>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</si>
  <si>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</si>
  <si>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</si>
  <si>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</si>
  <si>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</si>
  <si>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</si>
  <si>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</si>
  <si>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</si>
  <si>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</si>
  <si>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</si>
  <si>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</si>
  <si>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</si>
  <si>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</si>
  <si>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</si>
  <si>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</si>
  <si>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</si>
  <si>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</si>
  <si>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</si>
  <si>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</si>
  <si>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</si>
  <si>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</si>
  <si>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</si>
  <si>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</si>
  <si>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</si>
  <si>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</si>
  <si>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</si>
  <si>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</si>
  <si>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</si>
  <si>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</si>
  <si>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</si>
  <si>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</si>
  <si>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</si>
  <si>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</si>
  <si>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</si>
  <si>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</si>
  <si>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</si>
  <si>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</si>
  <si>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</si>
  <si>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</si>
  <si>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</si>
  <si>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</si>
  <si>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</si>
  <si>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</si>
  <si>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</si>
  <si>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</si>
  <si>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</si>
  <si>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</si>
  <si>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</si>
  <si>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</si>
  <si>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</si>
  <si>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</si>
  <si>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</si>
  <si>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</si>
  <si>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</si>
  <si>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</si>
  <si>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</si>
  <si>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</si>
  <si>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</si>
  <si>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</si>
  <si>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</si>
  <si>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</si>
  <si>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</si>
  <si>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</si>
  <si>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</si>
  <si>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</si>
  <si>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</si>
  <si>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</si>
  <si>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</si>
  <si>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</si>
  <si>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</si>
  <si>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</si>
  <si>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</si>
  <si>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</si>
  <si>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</si>
  <si>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</si>
  <si>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</si>
  <si>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</si>
  <si>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</si>
  <si>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</si>
  <si>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</si>
  <si>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</si>
  <si>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</si>
  <si>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</si>
  <si>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</si>
  <si>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</si>
  <si>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</si>
  <si>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</si>
  <si>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</si>
  <si>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</si>
  <si>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</si>
  <si>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</si>
  <si>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</si>
  <si>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</si>
  <si>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</si>
  <si>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</si>
  <si>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</si>
  <si>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</si>
  <si>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</si>
  <si>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</si>
  <si>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</si>
  <si>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</si>
  <si>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</si>
  <si>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</si>
  <si>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</si>
  <si>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</si>
  <si>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Chuva (mm)</t>
  </si>
  <si>
    <t>Outubro/2023</t>
  </si>
  <si>
    <t>Rajada do Vento (km/h)</t>
  </si>
  <si>
    <t>Velocidade do Vento Máxima (km/h)</t>
  </si>
  <si>
    <t>Umidade Relativa do Ar Mínima (%)</t>
  </si>
  <si>
    <t>Umidade Relativa do Ar Máxima (%)</t>
  </si>
  <si>
    <t>Umidade Relativa do Ar Instantânea (%)</t>
  </si>
  <si>
    <t>Temperatura Mínima (°C)</t>
  </si>
  <si>
    <t>Temperatura Máxima (°C)</t>
  </si>
  <si>
    <t>Temperatura Instantânea (°C)</t>
  </si>
  <si>
    <t>3. Aquidauana</t>
  </si>
  <si>
    <t>4. Angélica</t>
  </si>
  <si>
    <t>5. Aral Moreira</t>
  </si>
  <si>
    <t>Latitude ( ° )</t>
  </si>
  <si>
    <t>Longitude ( ° )</t>
  </si>
  <si>
    <t>PCDs - Plataforma de Coleta de Dados</t>
  </si>
  <si>
    <t>SEMADESC</t>
  </si>
  <si>
    <t>A 719</t>
  </si>
  <si>
    <t>A 730</t>
  </si>
  <si>
    <t>SEMADESC - Secretaria de Estado de Meio Ambiente, Desenvolvimento, Ciência, Técnologia e Inovação.</t>
  </si>
  <si>
    <t>INMET - Instituto Nacional de Meteorologia</t>
  </si>
  <si>
    <t>33. Paranaíba</t>
  </si>
  <si>
    <t>34. Pedro Gomes</t>
  </si>
  <si>
    <t>35. Ponta Porã</t>
  </si>
  <si>
    <t>36. Porto Murtinho</t>
  </si>
  <si>
    <t>37. São Gabriel do Oeste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</si>
  <si>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</si>
  <si>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</si>
  <si>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</si>
  <si>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</si>
  <si>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Campo Grande (Corrego Anhanduizinho)</t>
  </si>
  <si>
    <t>Campo Grande (Jardim Panamá)</t>
  </si>
  <si>
    <t>Campo Grande (UPA GONÇALVES)</t>
  </si>
  <si>
    <t>Campo Grande (Vila Sta.Luzia)</t>
  </si>
  <si>
    <t>Corguinho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</si>
  <si>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</si>
  <si>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</si>
  <si>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</si>
  <si>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</si>
  <si>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</si>
  <si>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</si>
  <si>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</si>
  <si>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</si>
  <si>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</si>
  <si>
    <t>Dourados (EMBRAPA)</t>
  </si>
  <si>
    <t>Dourados (EMBRAPA/UFGD)</t>
  </si>
  <si>
    <t>Ivinhema (EMBRAPA/ADECOAGRO)</t>
  </si>
  <si>
    <t>Rio Brilhante (EMBRAPA/Prefeitura)</t>
  </si>
  <si>
    <t xml:space="preserve">(*) Nenhuma Informação Disponivel pelo INMET </t>
  </si>
  <si>
    <t>Porto Murtinho inoperante deste 16/01/2024</t>
  </si>
  <si>
    <t>Nova Alvorada do Sul</t>
  </si>
  <si>
    <t>Nhumirim - Nhecolândia</t>
  </si>
  <si>
    <t>Nova Andradina - IFMS</t>
  </si>
  <si>
    <t>Fevereiro/2024</t>
  </si>
  <si>
    <t>Porto Murtinho (ANA)</t>
  </si>
  <si>
    <t>Miranda (ANA)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</si>
</sst>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11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14" fillId="6" borderId="0" xfId="2" applyFont="1" applyFill="1" applyAlignment="1" applyProtection="1"/>
    <xf numFmtId="0" fontId="0" fillId="6" borderId="0" xfId="0" applyFill="1" applyBorder="1" applyAlignment="1"/>
    <xf numFmtId="0" fontId="14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1" fontId="8" fillId="6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0" fillId="6" borderId="8" xfId="0" applyNumberFormat="1" applyFill="1" applyBorder="1"/>
    <xf numFmtId="1" fontId="8" fillId="6" borderId="6" xfId="0" applyNumberFormat="1" applyFont="1" applyFill="1" applyBorder="1" applyAlignment="1">
      <alignment horizontal="center"/>
    </xf>
    <xf numFmtId="0" fontId="0" fillId="6" borderId="8" xfId="0" applyFill="1" applyBorder="1"/>
    <xf numFmtId="1" fontId="10" fillId="0" borderId="15" xfId="0" applyNumberFormat="1" applyFont="1" applyBorder="1" applyAlignment="1">
      <alignment horizontal="center"/>
    </xf>
    <xf numFmtId="2" fontId="11" fillId="6" borderId="1" xfId="0" applyNumberFormat="1" applyFont="1" applyFill="1" applyBorder="1" applyAlignment="1">
      <alignment horizontal="center" wrapText="1"/>
    </xf>
    <xf numFmtId="3" fontId="11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>
      <alignment horizontal="center" wrapText="1"/>
    </xf>
    <xf numFmtId="0" fontId="16" fillId="6" borderId="1" xfId="0" applyNumberFormat="1" applyFont="1" applyFill="1" applyBorder="1" applyAlignment="1">
      <alignment horizontal="center" wrapText="1"/>
    </xf>
    <xf numFmtId="14" fontId="16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/>
    <xf numFmtId="0" fontId="17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49" fontId="0" fillId="6" borderId="9" xfId="0" applyNumberFormat="1" applyFill="1" applyBorder="1"/>
    <xf numFmtId="0" fontId="12" fillId="6" borderId="6" xfId="0" applyFont="1" applyFill="1" applyBorder="1" applyAlignment="1">
      <alignment horizontal="center" vertical="center"/>
    </xf>
    <xf numFmtId="0" fontId="0" fillId="6" borderId="9" xfId="0" applyFill="1" applyBorder="1"/>
    <xf numFmtId="0" fontId="4" fillId="0" borderId="24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2" fontId="4" fillId="2" borderId="34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2" fontId="8" fillId="8" borderId="27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6" borderId="9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2" fontId="23" fillId="5" borderId="15" xfId="0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1" fillId="6" borderId="21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left" vertical="center"/>
    </xf>
    <xf numFmtId="0" fontId="4" fillId="10" borderId="0" xfId="0" applyFont="1" applyFill="1" applyBorder="1" applyAlignment="1">
      <alignment vertical="center"/>
    </xf>
    <xf numFmtId="0" fontId="8" fillId="11" borderId="5" xfId="0" applyFont="1" applyFill="1" applyBorder="1" applyAlignment="1">
      <alignment vertical="center"/>
    </xf>
    <xf numFmtId="4" fontId="18" fillId="0" borderId="1" xfId="0" applyNumberFormat="1" applyFont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7" borderId="15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0" fontId="6" fillId="6" borderId="0" xfId="0" applyFont="1" applyFill="1"/>
    <xf numFmtId="0" fontId="11" fillId="6" borderId="0" xfId="0" applyFont="1" applyFill="1"/>
    <xf numFmtId="0" fontId="4" fillId="11" borderId="1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10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left" vertical="center"/>
    </xf>
    <xf numFmtId="4" fontId="3" fillId="0" borderId="1" xfId="0" quotePrefix="1" applyNumberFormat="1" applyFont="1" applyBorder="1" applyAlignment="1">
      <alignment horizontal="center" vertical="center"/>
    </xf>
    <xf numFmtId="4" fontId="0" fillId="0" borderId="0" xfId="0" applyNumberFormat="1"/>
    <xf numFmtId="0" fontId="3" fillId="6" borderId="7" xfId="0" applyFont="1" applyFill="1" applyBorder="1" applyAlignment="1">
      <alignment horizontal="center" vertical="center"/>
    </xf>
    <xf numFmtId="4" fontId="11" fillId="0" borderId="0" xfId="0" applyNumberFormat="1" applyFont="1"/>
    <xf numFmtId="0" fontId="3" fillId="0" borderId="0" xfId="0" applyFont="1" applyBorder="1" applyAlignment="1">
      <alignment horizontal="center" vertical="center"/>
    </xf>
    <xf numFmtId="4" fontId="6" fillId="0" borderId="0" xfId="0" applyNumberFormat="1" applyFont="1"/>
    <xf numFmtId="4" fontId="8" fillId="2" borderId="1" xfId="0" applyNumberFormat="1" applyFont="1" applyFill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0" fillId="6" borderId="5" xfId="0" applyFill="1" applyBorder="1"/>
    <xf numFmtId="0" fontId="4" fillId="13" borderId="13" xfId="0" applyFont="1" applyFill="1" applyBorder="1" applyAlignment="1">
      <alignment horizontal="left" vertical="center"/>
    </xf>
    <xf numFmtId="0" fontId="27" fillId="12" borderId="0" xfId="0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1" fontId="22" fillId="3" borderId="15" xfId="0" applyNumberFormat="1" applyFont="1" applyFill="1" applyBorder="1" applyAlignment="1">
      <alignment horizontal="center" vertical="center"/>
    </xf>
    <xf numFmtId="0" fontId="19" fillId="9" borderId="37" xfId="0" applyFont="1" applyFill="1" applyBorder="1" applyAlignment="1">
      <alignment horizontal="center" vertical="center"/>
    </xf>
    <xf numFmtId="0" fontId="19" fillId="9" borderId="38" xfId="0" applyFont="1" applyFill="1" applyBorder="1" applyAlignment="1">
      <alignment horizontal="center" vertical="center"/>
    </xf>
    <xf numFmtId="0" fontId="19" fillId="9" borderId="39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6" borderId="25" xfId="0" applyNumberFormat="1" applyFont="1" applyFill="1" applyBorder="1" applyAlignment="1">
      <alignment horizontal="center" vertical="center"/>
    </xf>
    <xf numFmtId="1" fontId="4" fillId="6" borderId="21" xfId="0" applyNumberFormat="1" applyFont="1" applyFill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23" fillId="3" borderId="21" xfId="0" applyNumberFormat="1" applyFont="1" applyFill="1" applyBorder="1" applyAlignment="1">
      <alignment horizontal="center" vertical="center"/>
    </xf>
    <xf numFmtId="1" fontId="23" fillId="3" borderId="1" xfId="0" applyNumberFormat="1" applyFont="1" applyFill="1" applyBorder="1" applyAlignment="1">
      <alignment horizontal="center" vertical="center"/>
    </xf>
    <xf numFmtId="49" fontId="25" fillId="3" borderId="3" xfId="0" applyNumberFormat="1" applyFont="1" applyFill="1" applyBorder="1" applyAlignment="1">
      <alignment horizontal="center" vertical="center"/>
    </xf>
    <xf numFmtId="49" fontId="25" fillId="3" borderId="14" xfId="0" applyNumberFormat="1" applyFont="1" applyFill="1" applyBorder="1" applyAlignment="1">
      <alignment horizontal="center" vertical="center"/>
    </xf>
    <xf numFmtId="14" fontId="23" fillId="3" borderId="20" xfId="0" applyNumberFormat="1" applyFont="1" applyFill="1" applyBorder="1" applyAlignment="1">
      <alignment horizontal="center" vertical="center" wrapText="1"/>
    </xf>
    <xf numFmtId="14" fontId="23" fillId="3" borderId="19" xfId="0" applyNumberFormat="1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right" vertical="center" wrapText="1"/>
    </xf>
    <xf numFmtId="0" fontId="2" fillId="6" borderId="40" xfId="0" applyFont="1" applyFill="1" applyBorder="1" applyAlignment="1">
      <alignment horizontal="right" vertical="center" wrapText="1"/>
    </xf>
    <xf numFmtId="49" fontId="25" fillId="3" borderId="2" xfId="0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275166</xdr:colOff>
      <xdr:row>48</xdr:row>
      <xdr:rowOff>31750</xdr:rowOff>
    </xdr:from>
    <xdr:to>
      <xdr:col>31</xdr:col>
      <xdr:colOff>123138</xdr:colOff>
      <xdr:row>54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3" y="8276167"/>
          <a:ext cx="8198222" cy="9282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63500</xdr:colOff>
      <xdr:row>76</xdr:row>
      <xdr:rowOff>63500</xdr:rowOff>
    </xdr:from>
    <xdr:to>
      <xdr:col>33</xdr:col>
      <xdr:colOff>355972</xdr:colOff>
      <xdr:row>82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8167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137584</xdr:colOff>
      <xdr:row>48</xdr:row>
      <xdr:rowOff>84667</xdr:rowOff>
    </xdr:from>
    <xdr:to>
      <xdr:col>31</xdr:col>
      <xdr:colOff>355973</xdr:colOff>
      <xdr:row>54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0584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254001</xdr:colOff>
      <xdr:row>48</xdr:row>
      <xdr:rowOff>95250</xdr:rowOff>
    </xdr:from>
    <xdr:to>
      <xdr:col>31</xdr:col>
      <xdr:colOff>451223</xdr:colOff>
      <xdr:row>54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7001" y="7630583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296332</xdr:colOff>
      <xdr:row>48</xdr:row>
      <xdr:rowOff>84666</xdr:rowOff>
    </xdr:from>
    <xdr:to>
      <xdr:col>30</xdr:col>
      <xdr:colOff>80804</xdr:colOff>
      <xdr:row>54</xdr:row>
      <xdr:rowOff>60417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8165" y="7937499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254000</xdr:colOff>
      <xdr:row>48</xdr:row>
      <xdr:rowOff>31750</xdr:rowOff>
    </xdr:from>
    <xdr:to>
      <xdr:col>31</xdr:col>
      <xdr:colOff>38472</xdr:colOff>
      <xdr:row>54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2083" y="836083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84666</xdr:colOff>
      <xdr:row>48</xdr:row>
      <xdr:rowOff>95250</xdr:rowOff>
    </xdr:from>
    <xdr:to>
      <xdr:col>32</xdr:col>
      <xdr:colOff>514722</xdr:colOff>
      <xdr:row>54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3833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74083</xdr:colOff>
      <xdr:row>48</xdr:row>
      <xdr:rowOff>52916</xdr:rowOff>
    </xdr:from>
    <xdr:to>
      <xdr:col>32</xdr:col>
      <xdr:colOff>292472</xdr:colOff>
      <xdr:row>54</xdr:row>
      <xdr:rowOff>28667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7083" y="8381999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51</xdr:row>
      <xdr:rowOff>85726</xdr:rowOff>
    </xdr:from>
    <xdr:to>
      <xdr:col>32</xdr:col>
      <xdr:colOff>1148178</xdr:colOff>
      <xdr:row>56</xdr:row>
      <xdr:rowOff>95251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8543926"/>
          <a:ext cx="7234653" cy="819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48</xdr:row>
      <xdr:rowOff>74083</xdr:rowOff>
    </xdr:from>
    <xdr:to>
      <xdr:col>32</xdr:col>
      <xdr:colOff>176056</xdr:colOff>
      <xdr:row>54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6917" y="8403166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&#193;guaClara%20_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apu&#227;_2024%20(GOES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poGrande_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ssil&#226;ndia_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hapad&#227;oDoSul_2024%20(GOES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rumb&#225;_2024%20(GO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staRica_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xim_2024%20(GOES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Dourados_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F&#225;timaDoSul_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guatemi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mambai_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por&#227;_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quira&#237;_202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vinhema_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ardim_202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uti_202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LagunaCarap&#227;_202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aracaju_202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iranda_2024%20(GOES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humirim_202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lvorada%20do%20Sul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ng&#233;lica_2024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ndradina_202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arana&#237;ba_202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edroGomes_202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ntaPor&#227;_202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rtoMurtinho_202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basdoRioPardo_202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oBrilhante_202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antaRitadoPardo_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&#227;oGabriel_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teQuedas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quidauana_2024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idrol&#226;ndia_202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onora_202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Tr&#234;sLagoas_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ralMoreira_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ndeirantes_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taguassu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onito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arap&#243;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28.591666666666669</v>
          </cell>
          <cell r="C5">
            <v>37.700000000000003</v>
          </cell>
          <cell r="D5">
            <v>21.2</v>
          </cell>
          <cell r="E5">
            <v>57</v>
          </cell>
          <cell r="F5">
            <v>85</v>
          </cell>
          <cell r="G5">
            <v>31</v>
          </cell>
          <cell r="H5">
            <v>10.44</v>
          </cell>
          <cell r="J5">
            <v>38.159999999999997</v>
          </cell>
          <cell r="K5">
            <v>0</v>
          </cell>
        </row>
        <row r="6">
          <cell r="B6">
            <v>28.454166666666666</v>
          </cell>
          <cell r="C6">
            <v>37.5</v>
          </cell>
          <cell r="D6">
            <v>20.399999999999999</v>
          </cell>
          <cell r="E6">
            <v>65.416666666666671</v>
          </cell>
          <cell r="F6">
            <v>100</v>
          </cell>
          <cell r="G6">
            <v>28</v>
          </cell>
          <cell r="H6">
            <v>10.08</v>
          </cell>
          <cell r="J6">
            <v>24.48</v>
          </cell>
          <cell r="K6">
            <v>0</v>
          </cell>
        </row>
        <row r="7">
          <cell r="B7">
            <v>26.591666666666665</v>
          </cell>
          <cell r="C7">
            <v>34.1</v>
          </cell>
          <cell r="D7">
            <v>21.6</v>
          </cell>
          <cell r="E7">
            <v>71.625</v>
          </cell>
          <cell r="F7">
            <v>99</v>
          </cell>
          <cell r="G7">
            <v>39</v>
          </cell>
          <cell r="H7">
            <v>21.6</v>
          </cell>
          <cell r="J7">
            <v>50.76</v>
          </cell>
          <cell r="K7">
            <v>4.8</v>
          </cell>
        </row>
        <row r="8">
          <cell r="B8">
            <v>25.804166666666671</v>
          </cell>
          <cell r="C8">
            <v>32</v>
          </cell>
          <cell r="D8">
            <v>22.5</v>
          </cell>
          <cell r="E8">
            <v>78.75</v>
          </cell>
          <cell r="F8">
            <v>94</v>
          </cell>
          <cell r="G8">
            <v>48</v>
          </cell>
          <cell r="H8">
            <v>10.08</v>
          </cell>
          <cell r="J8">
            <v>27</v>
          </cell>
          <cell r="K8">
            <v>0.2</v>
          </cell>
        </row>
        <row r="9">
          <cell r="B9">
            <v>26.245833333333326</v>
          </cell>
          <cell r="C9">
            <v>31.9</v>
          </cell>
          <cell r="D9">
            <v>23.2</v>
          </cell>
          <cell r="E9">
            <v>81.166666666666671</v>
          </cell>
          <cell r="F9">
            <v>99</v>
          </cell>
          <cell r="G9">
            <v>54</v>
          </cell>
          <cell r="H9">
            <v>11.879999999999999</v>
          </cell>
          <cell r="J9">
            <v>36</v>
          </cell>
          <cell r="K9">
            <v>0.60000000000000009</v>
          </cell>
        </row>
        <row r="10">
          <cell r="B10">
            <v>26.179166666666671</v>
          </cell>
          <cell r="C10">
            <v>33.299999999999997</v>
          </cell>
          <cell r="D10">
            <v>21.8</v>
          </cell>
          <cell r="E10">
            <v>80</v>
          </cell>
          <cell r="F10">
            <v>100</v>
          </cell>
          <cell r="G10">
            <v>46</v>
          </cell>
          <cell r="H10">
            <v>8.64</v>
          </cell>
          <cell r="J10">
            <v>22.68</v>
          </cell>
          <cell r="K10">
            <v>0</v>
          </cell>
        </row>
        <row r="11">
          <cell r="B11">
            <v>26.825000000000006</v>
          </cell>
          <cell r="C11">
            <v>35.700000000000003</v>
          </cell>
          <cell r="D11">
            <v>23.5</v>
          </cell>
          <cell r="E11">
            <v>81.791666666666671</v>
          </cell>
          <cell r="F11">
            <v>99</v>
          </cell>
          <cell r="G11">
            <v>41</v>
          </cell>
          <cell r="H11">
            <v>11.16</v>
          </cell>
          <cell r="J11">
            <v>31.319999999999997</v>
          </cell>
          <cell r="K11">
            <v>12.6</v>
          </cell>
        </row>
        <row r="12">
          <cell r="B12">
            <v>25.333333333333332</v>
          </cell>
          <cell r="C12">
            <v>33</v>
          </cell>
          <cell r="D12">
            <v>22.4</v>
          </cell>
          <cell r="E12">
            <v>88.166666666666671</v>
          </cell>
          <cell r="F12">
            <v>100</v>
          </cell>
          <cell r="G12">
            <v>55</v>
          </cell>
          <cell r="H12">
            <v>16.920000000000002</v>
          </cell>
          <cell r="J12">
            <v>42.480000000000004</v>
          </cell>
          <cell r="K12">
            <v>1.8</v>
          </cell>
        </row>
        <row r="13">
          <cell r="B13">
            <v>25.066666666666674</v>
          </cell>
          <cell r="C13">
            <v>32.700000000000003</v>
          </cell>
          <cell r="D13">
            <v>21.3</v>
          </cell>
          <cell r="E13">
            <v>84</v>
          </cell>
          <cell r="F13">
            <v>100</v>
          </cell>
          <cell r="G13">
            <v>51</v>
          </cell>
          <cell r="H13">
            <v>12.6</v>
          </cell>
          <cell r="J13">
            <v>30.6</v>
          </cell>
          <cell r="K13">
            <v>0</v>
          </cell>
        </row>
        <row r="14">
          <cell r="B14">
            <v>26.858333333333331</v>
          </cell>
          <cell r="C14">
            <v>34.6</v>
          </cell>
          <cell r="D14">
            <v>22.3</v>
          </cell>
          <cell r="E14">
            <v>81.875</v>
          </cell>
          <cell r="F14">
            <v>100</v>
          </cell>
          <cell r="G14">
            <v>53</v>
          </cell>
          <cell r="H14">
            <v>10.44</v>
          </cell>
          <cell r="J14">
            <v>26.28</v>
          </cell>
          <cell r="K14">
            <v>0</v>
          </cell>
        </row>
        <row r="15">
          <cell r="B15">
            <v>29.395833333333329</v>
          </cell>
          <cell r="C15">
            <v>37.700000000000003</v>
          </cell>
          <cell r="D15">
            <v>22.8</v>
          </cell>
          <cell r="E15">
            <v>72.75</v>
          </cell>
          <cell r="F15">
            <v>100</v>
          </cell>
          <cell r="G15">
            <v>37</v>
          </cell>
          <cell r="H15">
            <v>14.4</v>
          </cell>
          <cell r="J15">
            <v>37.440000000000005</v>
          </cell>
          <cell r="K15">
            <v>0</v>
          </cell>
        </row>
        <row r="16">
          <cell r="B16">
            <v>28.195833333333336</v>
          </cell>
          <cell r="C16">
            <v>34.4</v>
          </cell>
          <cell r="D16">
            <v>23.8</v>
          </cell>
          <cell r="E16">
            <v>72.333333333333329</v>
          </cell>
          <cell r="F16">
            <v>91</v>
          </cell>
          <cell r="G16">
            <v>49</v>
          </cell>
          <cell r="H16">
            <v>15.48</v>
          </cell>
          <cell r="J16">
            <v>30.96</v>
          </cell>
          <cell r="K16">
            <v>0</v>
          </cell>
        </row>
        <row r="17">
          <cell r="B17">
            <v>29.224999999999998</v>
          </cell>
          <cell r="C17">
            <v>37.4</v>
          </cell>
          <cell r="D17">
            <v>22.8</v>
          </cell>
          <cell r="E17">
            <v>67.208333333333329</v>
          </cell>
          <cell r="F17">
            <v>96</v>
          </cell>
          <cell r="G17">
            <v>33</v>
          </cell>
          <cell r="H17">
            <v>10.08</v>
          </cell>
          <cell r="J17">
            <v>33.480000000000004</v>
          </cell>
          <cell r="K17">
            <v>0</v>
          </cell>
        </row>
        <row r="18">
          <cell r="B18">
            <v>29.441666666666666</v>
          </cell>
          <cell r="C18">
            <v>37.4</v>
          </cell>
          <cell r="D18">
            <v>24.4</v>
          </cell>
          <cell r="E18">
            <v>70.083333333333329</v>
          </cell>
          <cell r="F18">
            <v>96</v>
          </cell>
          <cell r="G18">
            <v>35</v>
          </cell>
          <cell r="H18">
            <v>11.879999999999999</v>
          </cell>
          <cell r="J18">
            <v>35.64</v>
          </cell>
          <cell r="K18">
            <v>2</v>
          </cell>
        </row>
        <row r="19">
          <cell r="B19">
            <v>28.416666666666668</v>
          </cell>
          <cell r="C19">
            <v>36</v>
          </cell>
          <cell r="D19">
            <v>24.8</v>
          </cell>
          <cell r="E19">
            <v>73.166666666666671</v>
          </cell>
          <cell r="F19">
            <v>92</v>
          </cell>
          <cell r="G19">
            <v>39</v>
          </cell>
          <cell r="H19">
            <v>14.4</v>
          </cell>
          <cell r="J19">
            <v>40.680000000000007</v>
          </cell>
          <cell r="K19">
            <v>0</v>
          </cell>
        </row>
        <row r="20">
          <cell r="B20">
            <v>27.370833333333326</v>
          </cell>
          <cell r="C20">
            <v>36.200000000000003</v>
          </cell>
          <cell r="D20">
            <v>23.2</v>
          </cell>
          <cell r="E20">
            <v>79.916666666666671</v>
          </cell>
          <cell r="F20">
            <v>99</v>
          </cell>
          <cell r="G20">
            <v>45</v>
          </cell>
          <cell r="H20">
            <v>11.520000000000001</v>
          </cell>
          <cell r="J20">
            <v>36.36</v>
          </cell>
          <cell r="K20">
            <v>1.4</v>
          </cell>
        </row>
        <row r="21">
          <cell r="B21">
            <v>28.012499999999999</v>
          </cell>
          <cell r="C21">
            <v>36.700000000000003</v>
          </cell>
          <cell r="D21">
            <v>23.2</v>
          </cell>
          <cell r="E21">
            <v>78.041666666666671</v>
          </cell>
          <cell r="F21">
            <v>100</v>
          </cell>
          <cell r="G21">
            <v>39</v>
          </cell>
          <cell r="H21">
            <v>10.08</v>
          </cell>
          <cell r="J21">
            <v>35.64</v>
          </cell>
          <cell r="K21">
            <v>0</v>
          </cell>
        </row>
        <row r="22">
          <cell r="B22">
            <v>24.7</v>
          </cell>
          <cell r="C22">
            <v>27.5</v>
          </cell>
          <cell r="D22">
            <v>20.7</v>
          </cell>
          <cell r="E22">
            <v>86.708333333333329</v>
          </cell>
          <cell r="F22">
            <v>100</v>
          </cell>
          <cell r="G22">
            <v>71</v>
          </cell>
          <cell r="H22">
            <v>16.2</v>
          </cell>
          <cell r="J22">
            <v>37.080000000000005</v>
          </cell>
          <cell r="K22">
            <v>37</v>
          </cell>
        </row>
        <row r="23">
          <cell r="B23">
            <v>26.762500000000003</v>
          </cell>
          <cell r="C23">
            <v>32</v>
          </cell>
          <cell r="D23">
            <v>23.4</v>
          </cell>
          <cell r="E23">
            <v>81.708333333333329</v>
          </cell>
          <cell r="F23">
            <v>98</v>
          </cell>
          <cell r="G23">
            <v>56</v>
          </cell>
          <cell r="H23">
            <v>10.08</v>
          </cell>
          <cell r="J23">
            <v>34.200000000000003</v>
          </cell>
          <cell r="K23">
            <v>1.2</v>
          </cell>
        </row>
        <row r="24">
          <cell r="B24">
            <v>27.283333333333335</v>
          </cell>
          <cell r="C24">
            <v>34.299999999999997</v>
          </cell>
          <cell r="D24">
            <v>22.5</v>
          </cell>
          <cell r="E24">
            <v>76.166666666666671</v>
          </cell>
          <cell r="F24">
            <v>100</v>
          </cell>
          <cell r="G24">
            <v>36</v>
          </cell>
          <cell r="H24">
            <v>11.16</v>
          </cell>
          <cell r="J24">
            <v>33.480000000000004</v>
          </cell>
          <cell r="K24">
            <v>1.8</v>
          </cell>
        </row>
        <row r="25">
          <cell r="B25">
            <v>26.154166666666669</v>
          </cell>
          <cell r="C25">
            <v>35.200000000000003</v>
          </cell>
          <cell r="D25">
            <v>21.2</v>
          </cell>
          <cell r="E25">
            <v>78.458333333333329</v>
          </cell>
          <cell r="F25">
            <v>100</v>
          </cell>
          <cell r="G25">
            <v>35</v>
          </cell>
          <cell r="H25">
            <v>12.96</v>
          </cell>
          <cell r="J25">
            <v>31.319999999999997</v>
          </cell>
          <cell r="K25">
            <v>14.399999999999999</v>
          </cell>
        </row>
        <row r="26">
          <cell r="B26">
            <v>26.637499999999992</v>
          </cell>
          <cell r="C26">
            <v>34.6</v>
          </cell>
          <cell r="D26">
            <v>22</v>
          </cell>
          <cell r="E26">
            <v>78.083333333333329</v>
          </cell>
          <cell r="F26">
            <v>100</v>
          </cell>
          <cell r="G26">
            <v>43</v>
          </cell>
          <cell r="H26">
            <v>19.079999999999998</v>
          </cell>
          <cell r="J26">
            <v>37.440000000000005</v>
          </cell>
          <cell r="K26">
            <v>0</v>
          </cell>
        </row>
        <row r="27">
          <cell r="B27">
            <v>28.075000000000003</v>
          </cell>
          <cell r="C27">
            <v>37.200000000000003</v>
          </cell>
          <cell r="D27">
            <v>22.9</v>
          </cell>
          <cell r="E27">
            <v>74.333333333333329</v>
          </cell>
          <cell r="F27">
            <v>100</v>
          </cell>
          <cell r="G27">
            <v>34</v>
          </cell>
          <cell r="H27">
            <v>12.24</v>
          </cell>
          <cell r="J27">
            <v>39.96</v>
          </cell>
          <cell r="K27">
            <v>0</v>
          </cell>
        </row>
        <row r="28">
          <cell r="B28">
            <v>29.391666666666666</v>
          </cell>
          <cell r="C28">
            <v>36.799999999999997</v>
          </cell>
          <cell r="D28">
            <v>24.8</v>
          </cell>
          <cell r="E28">
            <v>70.458333333333329</v>
          </cell>
          <cell r="F28">
            <v>93</v>
          </cell>
          <cell r="G28">
            <v>41</v>
          </cell>
          <cell r="H28">
            <v>6.12</v>
          </cell>
          <cell r="J28">
            <v>22.68</v>
          </cell>
          <cell r="K28">
            <v>0</v>
          </cell>
        </row>
        <row r="29">
          <cell r="B29">
            <v>27.729166666666668</v>
          </cell>
          <cell r="C29">
            <v>35.4</v>
          </cell>
          <cell r="D29">
            <v>22.5</v>
          </cell>
          <cell r="E29">
            <v>79.416666666666671</v>
          </cell>
          <cell r="F29">
            <v>100</v>
          </cell>
          <cell r="G29">
            <v>44</v>
          </cell>
          <cell r="H29">
            <v>29.880000000000003</v>
          </cell>
          <cell r="J29">
            <v>62.28</v>
          </cell>
          <cell r="K29">
            <v>26.799999999999997</v>
          </cell>
        </row>
        <row r="30">
          <cell r="B30">
            <v>29.358333333333334</v>
          </cell>
          <cell r="C30">
            <v>36.799999999999997</v>
          </cell>
          <cell r="D30">
            <v>23.8</v>
          </cell>
          <cell r="E30">
            <v>77.375</v>
          </cell>
          <cell r="F30">
            <v>100</v>
          </cell>
          <cell r="G30">
            <v>40</v>
          </cell>
          <cell r="H30">
            <v>6.84</v>
          </cell>
          <cell r="J30">
            <v>17.28</v>
          </cell>
          <cell r="K30">
            <v>0</v>
          </cell>
        </row>
        <row r="31">
          <cell r="B31">
            <v>30.541666666666668</v>
          </cell>
          <cell r="C31">
            <v>37.299999999999997</v>
          </cell>
          <cell r="D31">
            <v>25</v>
          </cell>
          <cell r="E31">
            <v>69.75</v>
          </cell>
          <cell r="F31">
            <v>99</v>
          </cell>
          <cell r="G31">
            <v>35</v>
          </cell>
          <cell r="H31">
            <v>12.96</v>
          </cell>
          <cell r="J31">
            <v>26.64</v>
          </cell>
          <cell r="K31">
            <v>0</v>
          </cell>
        </row>
        <row r="32">
          <cell r="B32">
            <v>30.170833333333331</v>
          </cell>
          <cell r="C32">
            <v>38.5</v>
          </cell>
          <cell r="D32">
            <v>23.3</v>
          </cell>
          <cell r="E32">
            <v>68.166666666666671</v>
          </cell>
          <cell r="F32">
            <v>100</v>
          </cell>
          <cell r="G32">
            <v>31</v>
          </cell>
          <cell r="H32">
            <v>7.9200000000000008</v>
          </cell>
          <cell r="J32">
            <v>24.12</v>
          </cell>
          <cell r="K32">
            <v>0</v>
          </cell>
        </row>
        <row r="33">
          <cell r="B33">
            <v>30.541666666666668</v>
          </cell>
          <cell r="C33">
            <v>38.4</v>
          </cell>
          <cell r="D33">
            <v>24</v>
          </cell>
          <cell r="E33">
            <v>65.958333333333329</v>
          </cell>
          <cell r="F33">
            <v>96</v>
          </cell>
          <cell r="G33">
            <v>29</v>
          </cell>
          <cell r="H33">
            <v>6.48</v>
          </cell>
          <cell r="J33">
            <v>25.56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C6" t="str">
            <v>*</v>
          </cell>
          <cell r="D6" t="str">
            <v>*</v>
          </cell>
          <cell r="F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C7" t="str">
            <v>*</v>
          </cell>
          <cell r="D7" t="str">
            <v>*</v>
          </cell>
          <cell r="F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C8" t="str">
            <v>*</v>
          </cell>
          <cell r="D8" t="str">
            <v>*</v>
          </cell>
          <cell r="F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C9" t="str">
            <v>*</v>
          </cell>
          <cell r="D9" t="str">
            <v>*</v>
          </cell>
          <cell r="F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C10" t="str">
            <v>*</v>
          </cell>
          <cell r="D10" t="str">
            <v>*</v>
          </cell>
          <cell r="F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C11" t="str">
            <v>*</v>
          </cell>
          <cell r="D11" t="str">
            <v>*</v>
          </cell>
          <cell r="F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C12" t="str">
            <v>*</v>
          </cell>
          <cell r="D12" t="str">
            <v>*</v>
          </cell>
          <cell r="F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C13" t="str">
            <v>*</v>
          </cell>
          <cell r="D13" t="str">
            <v>*</v>
          </cell>
          <cell r="F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C14" t="str">
            <v>*</v>
          </cell>
          <cell r="D14" t="str">
            <v>*</v>
          </cell>
          <cell r="F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C15" t="str">
            <v>*</v>
          </cell>
          <cell r="D15" t="str">
            <v>*</v>
          </cell>
          <cell r="F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C16" t="str">
            <v>*</v>
          </cell>
          <cell r="D16" t="str">
            <v>*</v>
          </cell>
          <cell r="F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C17" t="str">
            <v>*</v>
          </cell>
          <cell r="D17" t="str">
            <v>*</v>
          </cell>
          <cell r="F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C18" t="str">
            <v>*</v>
          </cell>
          <cell r="D18" t="str">
            <v>*</v>
          </cell>
          <cell r="F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C19" t="str">
            <v>*</v>
          </cell>
          <cell r="D19" t="str">
            <v>*</v>
          </cell>
          <cell r="F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C20" t="str">
            <v>*</v>
          </cell>
          <cell r="D20" t="str">
            <v>*</v>
          </cell>
          <cell r="F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C21" t="str">
            <v>*</v>
          </cell>
          <cell r="D21" t="str">
            <v>*</v>
          </cell>
          <cell r="F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C22" t="str">
            <v>*</v>
          </cell>
          <cell r="D22" t="str">
            <v>*</v>
          </cell>
          <cell r="F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C23" t="str">
            <v>*</v>
          </cell>
          <cell r="D23" t="str">
            <v>*</v>
          </cell>
          <cell r="F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C24" t="str">
            <v>*</v>
          </cell>
          <cell r="D24" t="str">
            <v>*</v>
          </cell>
          <cell r="F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C25" t="str">
            <v>*</v>
          </cell>
          <cell r="D25" t="str">
            <v>*</v>
          </cell>
          <cell r="F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C26" t="str">
            <v>*</v>
          </cell>
          <cell r="D26" t="str">
            <v>*</v>
          </cell>
          <cell r="F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C27" t="str">
            <v>*</v>
          </cell>
          <cell r="D27" t="str">
            <v>*</v>
          </cell>
          <cell r="F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>
            <v>26.162500000000009</v>
          </cell>
          <cell r="C28">
            <v>32.4</v>
          </cell>
          <cell r="D28">
            <v>22.3</v>
          </cell>
          <cell r="E28">
            <v>77.416666666666671</v>
          </cell>
          <cell r="F28">
            <v>100</v>
          </cell>
          <cell r="G28">
            <v>53</v>
          </cell>
          <cell r="H28">
            <v>10.08</v>
          </cell>
          <cell r="J28">
            <v>25.2</v>
          </cell>
          <cell r="K28">
            <v>0</v>
          </cell>
        </row>
        <row r="29">
          <cell r="B29">
            <v>26.304761904761904</v>
          </cell>
          <cell r="C29">
            <v>33</v>
          </cell>
          <cell r="D29">
            <v>21.2</v>
          </cell>
          <cell r="E29">
            <v>73.833333333333329</v>
          </cell>
          <cell r="F29">
            <v>100</v>
          </cell>
          <cell r="G29">
            <v>53</v>
          </cell>
          <cell r="H29">
            <v>8.64</v>
          </cell>
          <cell r="J29">
            <v>24.12</v>
          </cell>
          <cell r="K29">
            <v>11.8</v>
          </cell>
        </row>
        <row r="30">
          <cell r="B30">
            <v>28.100000000000009</v>
          </cell>
          <cell r="C30">
            <v>35.700000000000003</v>
          </cell>
          <cell r="D30">
            <v>22.4</v>
          </cell>
          <cell r="E30">
            <v>64</v>
          </cell>
          <cell r="F30">
            <v>100</v>
          </cell>
          <cell r="G30">
            <v>41</v>
          </cell>
          <cell r="H30">
            <v>19.079999999999998</v>
          </cell>
          <cell r="J30">
            <v>30.6</v>
          </cell>
          <cell r="K30">
            <v>0</v>
          </cell>
        </row>
        <row r="31">
          <cell r="B31">
            <v>27.213636363636354</v>
          </cell>
          <cell r="C31">
            <v>34.299999999999997</v>
          </cell>
          <cell r="D31">
            <v>22.8</v>
          </cell>
          <cell r="E31">
            <v>70.599999999999994</v>
          </cell>
          <cell r="F31">
            <v>100</v>
          </cell>
          <cell r="G31">
            <v>57</v>
          </cell>
          <cell r="H31">
            <v>24.48</v>
          </cell>
          <cell r="J31">
            <v>37.080000000000005</v>
          </cell>
          <cell r="K31">
            <v>3.8000000000000003</v>
          </cell>
        </row>
        <row r="32">
          <cell r="B32">
            <v>27.541666666666671</v>
          </cell>
          <cell r="C32">
            <v>34.1</v>
          </cell>
          <cell r="D32">
            <v>22.1</v>
          </cell>
          <cell r="E32">
            <v>66.333333333333329</v>
          </cell>
          <cell r="F32">
            <v>100</v>
          </cell>
          <cell r="G32">
            <v>46</v>
          </cell>
          <cell r="H32">
            <v>14.04</v>
          </cell>
          <cell r="J32">
            <v>30.6</v>
          </cell>
          <cell r="K32">
            <v>0</v>
          </cell>
        </row>
        <row r="33">
          <cell r="B33">
            <v>27.617391304347827</v>
          </cell>
          <cell r="C33">
            <v>35</v>
          </cell>
          <cell r="D33">
            <v>22.1</v>
          </cell>
          <cell r="E33">
            <v>58.454545454545453</v>
          </cell>
          <cell r="F33">
            <v>100</v>
          </cell>
          <cell r="G33">
            <v>43</v>
          </cell>
          <cell r="H33">
            <v>11.520000000000001</v>
          </cell>
          <cell r="J33">
            <v>28.8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26.174999999999997</v>
          </cell>
          <cell r="C5">
            <v>34.4</v>
          </cell>
          <cell r="D5">
            <v>20.100000000000001</v>
          </cell>
          <cell r="E5">
            <v>61.208333333333336</v>
          </cell>
          <cell r="F5">
            <v>90</v>
          </cell>
          <cell r="G5">
            <v>31</v>
          </cell>
          <cell r="H5">
            <v>18.36</v>
          </cell>
          <cell r="J5">
            <v>34.56</v>
          </cell>
          <cell r="K5">
            <v>4.4000000000000004</v>
          </cell>
        </row>
        <row r="6">
          <cell r="B6">
            <v>27.116666666666671</v>
          </cell>
          <cell r="C6">
            <v>34.299999999999997</v>
          </cell>
          <cell r="D6">
            <v>21.6</v>
          </cell>
          <cell r="E6">
            <v>58.125</v>
          </cell>
          <cell r="F6">
            <v>81</v>
          </cell>
          <cell r="G6">
            <v>33</v>
          </cell>
          <cell r="H6">
            <v>11.520000000000001</v>
          </cell>
          <cell r="J6">
            <v>28.44</v>
          </cell>
          <cell r="K6">
            <v>0.2</v>
          </cell>
        </row>
        <row r="7">
          <cell r="B7">
            <v>26.641666666666669</v>
          </cell>
          <cell r="C7">
            <v>31.2</v>
          </cell>
          <cell r="D7">
            <v>21.9</v>
          </cell>
          <cell r="E7">
            <v>61.708333333333336</v>
          </cell>
          <cell r="F7">
            <v>79</v>
          </cell>
          <cell r="G7">
            <v>46</v>
          </cell>
          <cell r="H7">
            <v>18.36</v>
          </cell>
          <cell r="J7">
            <v>36.72</v>
          </cell>
          <cell r="K7">
            <v>0</v>
          </cell>
        </row>
        <row r="8">
          <cell r="B8">
            <v>25.983333333333338</v>
          </cell>
          <cell r="C8">
            <v>32.6</v>
          </cell>
          <cell r="D8">
            <v>21.6</v>
          </cell>
          <cell r="E8">
            <v>65.333333333333329</v>
          </cell>
          <cell r="F8">
            <v>85</v>
          </cell>
          <cell r="G8">
            <v>36</v>
          </cell>
          <cell r="H8">
            <v>16.2</v>
          </cell>
          <cell r="J8">
            <v>28.8</v>
          </cell>
          <cell r="K8">
            <v>0</v>
          </cell>
        </row>
        <row r="9">
          <cell r="B9">
            <v>25.45</v>
          </cell>
          <cell r="C9">
            <v>31.8</v>
          </cell>
          <cell r="D9">
            <v>22</v>
          </cell>
          <cell r="E9">
            <v>71.458333333333329</v>
          </cell>
          <cell r="F9">
            <v>87</v>
          </cell>
          <cell r="G9">
            <v>46</v>
          </cell>
          <cell r="H9">
            <v>15.48</v>
          </cell>
          <cell r="J9">
            <v>33.480000000000004</v>
          </cell>
          <cell r="K9">
            <v>5.4</v>
          </cell>
        </row>
        <row r="10">
          <cell r="B10">
            <v>24.683333333333326</v>
          </cell>
          <cell r="C10">
            <v>31.3</v>
          </cell>
          <cell r="D10">
            <v>20.7</v>
          </cell>
          <cell r="E10">
            <v>76.916666666666671</v>
          </cell>
          <cell r="F10">
            <v>93</v>
          </cell>
          <cell r="G10">
            <v>47</v>
          </cell>
          <cell r="H10">
            <v>21.240000000000002</v>
          </cell>
          <cell r="J10">
            <v>33.480000000000004</v>
          </cell>
          <cell r="K10">
            <v>3</v>
          </cell>
        </row>
        <row r="11">
          <cell r="B11">
            <v>25.991666666666664</v>
          </cell>
          <cell r="C11">
            <v>31.5</v>
          </cell>
          <cell r="D11">
            <v>22.1</v>
          </cell>
          <cell r="E11">
            <v>75.458333333333329</v>
          </cell>
          <cell r="F11">
            <v>93</v>
          </cell>
          <cell r="G11">
            <v>51</v>
          </cell>
          <cell r="H11">
            <v>19.440000000000001</v>
          </cell>
          <cell r="J11">
            <v>36</v>
          </cell>
          <cell r="K11">
            <v>3.4000000000000004</v>
          </cell>
        </row>
        <row r="12">
          <cell r="B12">
            <v>23.087499999999995</v>
          </cell>
          <cell r="C12">
            <v>27.2</v>
          </cell>
          <cell r="D12">
            <v>20.5</v>
          </cell>
          <cell r="E12">
            <v>83.25</v>
          </cell>
          <cell r="F12">
            <v>93</v>
          </cell>
          <cell r="G12">
            <v>66</v>
          </cell>
          <cell r="H12">
            <v>17.28</v>
          </cell>
          <cell r="J12">
            <v>42.12</v>
          </cell>
          <cell r="K12">
            <v>4.2</v>
          </cell>
        </row>
        <row r="13">
          <cell r="B13">
            <v>24.004166666666666</v>
          </cell>
          <cell r="C13">
            <v>29.8</v>
          </cell>
          <cell r="D13">
            <v>20.7</v>
          </cell>
          <cell r="E13">
            <v>79.708333333333329</v>
          </cell>
          <cell r="F13">
            <v>91</v>
          </cell>
          <cell r="G13">
            <v>58</v>
          </cell>
          <cell r="H13">
            <v>12.24</v>
          </cell>
          <cell r="J13">
            <v>20.88</v>
          </cell>
          <cell r="K13">
            <v>0.2</v>
          </cell>
        </row>
        <row r="14">
          <cell r="B14">
            <v>25.837499999999995</v>
          </cell>
          <cell r="C14">
            <v>31.9</v>
          </cell>
          <cell r="D14">
            <v>23</v>
          </cell>
          <cell r="E14">
            <v>75.708333333333329</v>
          </cell>
          <cell r="F14">
            <v>87</v>
          </cell>
          <cell r="G14">
            <v>55</v>
          </cell>
          <cell r="H14">
            <v>14.04</v>
          </cell>
          <cell r="J14">
            <v>38.159999999999997</v>
          </cell>
          <cell r="K14">
            <v>0</v>
          </cell>
        </row>
        <row r="15">
          <cell r="B15">
            <v>27.400000000000002</v>
          </cell>
          <cell r="C15">
            <v>34.700000000000003</v>
          </cell>
          <cell r="D15">
            <v>23</v>
          </cell>
          <cell r="E15">
            <v>69.75</v>
          </cell>
          <cell r="F15">
            <v>90</v>
          </cell>
          <cell r="G15">
            <v>39</v>
          </cell>
          <cell r="H15">
            <v>21.6</v>
          </cell>
          <cell r="J15">
            <v>43.2</v>
          </cell>
          <cell r="K15">
            <v>0</v>
          </cell>
        </row>
        <row r="16">
          <cell r="B16">
            <v>25.329166666666669</v>
          </cell>
          <cell r="C16">
            <v>29.8</v>
          </cell>
          <cell r="D16">
            <v>22.4</v>
          </cell>
          <cell r="E16">
            <v>80.625</v>
          </cell>
          <cell r="F16">
            <v>92</v>
          </cell>
          <cell r="G16">
            <v>60</v>
          </cell>
          <cell r="H16">
            <v>19.440000000000001</v>
          </cell>
          <cell r="J16">
            <v>36.72</v>
          </cell>
          <cell r="K16">
            <v>1.4000000000000001</v>
          </cell>
        </row>
        <row r="17">
          <cell r="B17">
            <v>25.916666666666668</v>
          </cell>
          <cell r="C17">
            <v>31.9</v>
          </cell>
          <cell r="D17">
            <v>21.4</v>
          </cell>
          <cell r="E17">
            <v>73.75</v>
          </cell>
          <cell r="F17">
            <v>89</v>
          </cell>
          <cell r="G17">
            <v>49</v>
          </cell>
          <cell r="H17">
            <v>15.48</v>
          </cell>
          <cell r="J17">
            <v>30.6</v>
          </cell>
          <cell r="K17">
            <v>0.2</v>
          </cell>
        </row>
        <row r="18">
          <cell r="B18">
            <v>27.016666666666666</v>
          </cell>
          <cell r="C18">
            <v>33</v>
          </cell>
          <cell r="D18">
            <v>22.8</v>
          </cell>
          <cell r="E18">
            <v>71.875</v>
          </cell>
          <cell r="F18">
            <v>91</v>
          </cell>
          <cell r="G18">
            <v>43</v>
          </cell>
          <cell r="H18">
            <v>15.120000000000001</v>
          </cell>
          <cell r="J18">
            <v>32.4</v>
          </cell>
          <cell r="K18">
            <v>0</v>
          </cell>
        </row>
        <row r="19">
          <cell r="B19">
            <v>27.324999999999999</v>
          </cell>
          <cell r="C19">
            <v>33.200000000000003</v>
          </cell>
          <cell r="D19">
            <v>23.1</v>
          </cell>
          <cell r="E19">
            <v>69.541666666666671</v>
          </cell>
          <cell r="F19">
            <v>89</v>
          </cell>
          <cell r="G19">
            <v>44</v>
          </cell>
          <cell r="H19">
            <v>13.32</v>
          </cell>
          <cell r="J19">
            <v>29.52</v>
          </cell>
          <cell r="K19">
            <v>0</v>
          </cell>
        </row>
        <row r="20">
          <cell r="B20">
            <v>27.287499999999994</v>
          </cell>
          <cell r="C20">
            <v>33</v>
          </cell>
          <cell r="D20">
            <v>21.9</v>
          </cell>
          <cell r="E20">
            <v>67.541666666666671</v>
          </cell>
          <cell r="F20">
            <v>89</v>
          </cell>
          <cell r="G20">
            <v>45</v>
          </cell>
          <cell r="H20">
            <v>14.76</v>
          </cell>
          <cell r="J20">
            <v>29.16</v>
          </cell>
          <cell r="K20">
            <v>0.8</v>
          </cell>
        </row>
        <row r="21">
          <cell r="B21">
            <v>26.616666666666664</v>
          </cell>
          <cell r="C21">
            <v>33.799999999999997</v>
          </cell>
          <cell r="D21">
            <v>21.7</v>
          </cell>
          <cell r="E21">
            <v>72.708333333333329</v>
          </cell>
          <cell r="F21">
            <v>93</v>
          </cell>
          <cell r="G21">
            <v>44</v>
          </cell>
          <cell r="H21">
            <v>12.96</v>
          </cell>
          <cell r="J21">
            <v>36.72</v>
          </cell>
          <cell r="K21">
            <v>20.200000000000003</v>
          </cell>
        </row>
        <row r="22">
          <cell r="B22">
            <v>24.216666666666669</v>
          </cell>
          <cell r="C22">
            <v>27.1</v>
          </cell>
          <cell r="D22">
            <v>22.5</v>
          </cell>
          <cell r="E22">
            <v>82.666666666666671</v>
          </cell>
          <cell r="F22">
            <v>93</v>
          </cell>
          <cell r="G22">
            <v>68</v>
          </cell>
          <cell r="H22">
            <v>19.079999999999998</v>
          </cell>
          <cell r="J22">
            <v>35.64</v>
          </cell>
          <cell r="K22">
            <v>2.6</v>
          </cell>
        </row>
        <row r="23">
          <cell r="B23">
            <v>24.162500000000005</v>
          </cell>
          <cell r="C23">
            <v>30.3</v>
          </cell>
          <cell r="D23">
            <v>20.7</v>
          </cell>
          <cell r="E23">
            <v>80.625</v>
          </cell>
          <cell r="F23">
            <v>93</v>
          </cell>
          <cell r="G23">
            <v>48</v>
          </cell>
          <cell r="H23">
            <v>10.8</v>
          </cell>
          <cell r="J23">
            <v>26.28</v>
          </cell>
          <cell r="K23">
            <v>0</v>
          </cell>
        </row>
        <row r="24">
          <cell r="B24">
            <v>25.099999999999998</v>
          </cell>
          <cell r="C24">
            <v>31.1</v>
          </cell>
          <cell r="D24">
            <v>21.1</v>
          </cell>
          <cell r="E24">
            <v>75.958333333333329</v>
          </cell>
          <cell r="F24">
            <v>93</v>
          </cell>
          <cell r="G24">
            <v>43</v>
          </cell>
          <cell r="H24">
            <v>13.68</v>
          </cell>
          <cell r="J24">
            <v>30.96</v>
          </cell>
          <cell r="K24">
            <v>0</v>
          </cell>
        </row>
        <row r="25">
          <cell r="B25">
            <v>24.512500000000003</v>
          </cell>
          <cell r="C25">
            <v>29.9</v>
          </cell>
          <cell r="D25">
            <v>19.8</v>
          </cell>
          <cell r="E25">
            <v>73.458333333333329</v>
          </cell>
          <cell r="F25">
            <v>89</v>
          </cell>
          <cell r="G25">
            <v>53</v>
          </cell>
          <cell r="H25">
            <v>15.48</v>
          </cell>
          <cell r="J25">
            <v>38.519999999999996</v>
          </cell>
          <cell r="K25">
            <v>0</v>
          </cell>
        </row>
        <row r="26">
          <cell r="B26">
            <v>25.454166666666666</v>
          </cell>
          <cell r="C26">
            <v>31.6</v>
          </cell>
          <cell r="D26">
            <v>21.6</v>
          </cell>
          <cell r="E26">
            <v>72.666666666666671</v>
          </cell>
          <cell r="F26">
            <v>86</v>
          </cell>
          <cell r="G26">
            <v>50</v>
          </cell>
          <cell r="H26">
            <v>16.920000000000002</v>
          </cell>
          <cell r="J26">
            <v>32.4</v>
          </cell>
          <cell r="K26">
            <v>0</v>
          </cell>
        </row>
        <row r="27">
          <cell r="B27">
            <v>26.691666666666666</v>
          </cell>
          <cell r="C27">
            <v>32.799999999999997</v>
          </cell>
          <cell r="D27">
            <v>23</v>
          </cell>
          <cell r="E27">
            <v>70.666666666666671</v>
          </cell>
          <cell r="F27">
            <v>84</v>
          </cell>
          <cell r="G27">
            <v>46</v>
          </cell>
          <cell r="H27">
            <v>12.96</v>
          </cell>
          <cell r="J27">
            <v>26.28</v>
          </cell>
          <cell r="K27">
            <v>0</v>
          </cell>
        </row>
        <row r="28">
          <cell r="B28">
            <v>26.512499999999992</v>
          </cell>
          <cell r="C28">
            <v>33.299999999999997</v>
          </cell>
          <cell r="D28">
            <v>22.4</v>
          </cell>
          <cell r="E28">
            <v>74</v>
          </cell>
          <cell r="F28">
            <v>90</v>
          </cell>
          <cell r="G28">
            <v>46</v>
          </cell>
          <cell r="H28">
            <v>11.879999999999999</v>
          </cell>
          <cell r="J28">
            <v>24.48</v>
          </cell>
          <cell r="K28">
            <v>1.4</v>
          </cell>
        </row>
        <row r="29">
          <cell r="B29">
            <v>25.75</v>
          </cell>
          <cell r="C29">
            <v>32.200000000000003</v>
          </cell>
          <cell r="D29">
            <v>20.399999999999999</v>
          </cell>
          <cell r="E29">
            <v>74.041666666666671</v>
          </cell>
          <cell r="F29">
            <v>94</v>
          </cell>
          <cell r="G29">
            <v>44</v>
          </cell>
          <cell r="H29">
            <v>19.440000000000001</v>
          </cell>
          <cell r="J29">
            <v>56.16</v>
          </cell>
          <cell r="K29">
            <v>34</v>
          </cell>
        </row>
        <row r="30">
          <cell r="B30">
            <v>27.970833333333335</v>
          </cell>
          <cell r="C30">
            <v>35.4</v>
          </cell>
          <cell r="D30">
            <v>22.4</v>
          </cell>
          <cell r="E30">
            <v>67.083333333333329</v>
          </cell>
          <cell r="F30">
            <v>89</v>
          </cell>
          <cell r="G30">
            <v>36</v>
          </cell>
          <cell r="H30">
            <v>9</v>
          </cell>
          <cell r="J30">
            <v>27</v>
          </cell>
          <cell r="K30">
            <v>0.4</v>
          </cell>
        </row>
        <row r="31">
          <cell r="B31">
            <v>26.495833333333334</v>
          </cell>
          <cell r="C31">
            <v>33.6</v>
          </cell>
          <cell r="D31">
            <v>21.8</v>
          </cell>
          <cell r="E31">
            <v>75.75</v>
          </cell>
          <cell r="F31">
            <v>90</v>
          </cell>
          <cell r="G31">
            <v>50</v>
          </cell>
          <cell r="H31">
            <v>22.68</v>
          </cell>
          <cell r="J31">
            <v>54.72</v>
          </cell>
          <cell r="K31">
            <v>18.999999999999996</v>
          </cell>
        </row>
        <row r="32">
          <cell r="B32">
            <v>26.212500000000002</v>
          </cell>
          <cell r="C32">
            <v>33.700000000000003</v>
          </cell>
          <cell r="D32">
            <v>21.7</v>
          </cell>
          <cell r="E32">
            <v>77.5</v>
          </cell>
          <cell r="F32">
            <v>93</v>
          </cell>
          <cell r="G32">
            <v>45</v>
          </cell>
          <cell r="H32">
            <v>12.96</v>
          </cell>
          <cell r="J32">
            <v>26.28</v>
          </cell>
          <cell r="K32">
            <v>3.2</v>
          </cell>
        </row>
        <row r="33">
          <cell r="B33">
            <v>27.816666666666666</v>
          </cell>
          <cell r="C33">
            <v>34.700000000000003</v>
          </cell>
          <cell r="D33">
            <v>21.8</v>
          </cell>
          <cell r="E33">
            <v>67.666666666666671</v>
          </cell>
          <cell r="F33">
            <v>91</v>
          </cell>
          <cell r="G33">
            <v>34</v>
          </cell>
          <cell r="H33">
            <v>11.520000000000001</v>
          </cell>
          <cell r="J33">
            <v>22.32</v>
          </cell>
          <cell r="K33">
            <v>0.2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26.083333333333329</v>
          </cell>
          <cell r="C5">
            <v>33.799999999999997</v>
          </cell>
          <cell r="D5">
            <v>19.399999999999999</v>
          </cell>
          <cell r="E5">
            <v>64.590909090909093</v>
          </cell>
          <cell r="F5">
            <v>100</v>
          </cell>
          <cell r="G5">
            <v>37</v>
          </cell>
          <cell r="H5">
            <v>22.32</v>
          </cell>
          <cell r="J5">
            <v>37.440000000000005</v>
          </cell>
          <cell r="K5">
            <v>0</v>
          </cell>
        </row>
        <row r="6">
          <cell r="B6">
            <v>26.341666666666665</v>
          </cell>
          <cell r="C6">
            <v>34.4</v>
          </cell>
          <cell r="D6">
            <v>19.7</v>
          </cell>
          <cell r="E6">
            <v>65.666666666666671</v>
          </cell>
          <cell r="F6">
            <v>100</v>
          </cell>
          <cell r="G6">
            <v>34</v>
          </cell>
          <cell r="H6">
            <v>10.44</v>
          </cell>
          <cell r="J6">
            <v>21.96</v>
          </cell>
          <cell r="K6">
            <v>0</v>
          </cell>
        </row>
        <row r="7">
          <cell r="B7">
            <v>24.291666666666671</v>
          </cell>
          <cell r="C7">
            <v>30.3</v>
          </cell>
          <cell r="D7">
            <v>20.9</v>
          </cell>
          <cell r="E7">
            <v>75.166666666666671</v>
          </cell>
          <cell r="F7">
            <v>92</v>
          </cell>
          <cell r="G7">
            <v>51</v>
          </cell>
          <cell r="H7">
            <v>18.720000000000002</v>
          </cell>
          <cell r="J7">
            <v>46.800000000000004</v>
          </cell>
          <cell r="K7">
            <v>0.4</v>
          </cell>
        </row>
        <row r="8">
          <cell r="B8">
            <v>23.733333333333334</v>
          </cell>
          <cell r="C8">
            <v>31.2</v>
          </cell>
          <cell r="D8">
            <v>21.1</v>
          </cell>
          <cell r="E8">
            <v>72.666666666666671</v>
          </cell>
          <cell r="F8">
            <v>100</v>
          </cell>
          <cell r="G8">
            <v>51</v>
          </cell>
          <cell r="H8">
            <v>11.879999999999999</v>
          </cell>
          <cell r="J8">
            <v>27.720000000000002</v>
          </cell>
          <cell r="K8">
            <v>18</v>
          </cell>
        </row>
        <row r="9">
          <cell r="C9">
            <v>30.2</v>
          </cell>
          <cell r="D9">
            <v>21</v>
          </cell>
          <cell r="E9">
            <v>78.666666666666671</v>
          </cell>
          <cell r="F9">
            <v>99</v>
          </cell>
          <cell r="G9">
            <v>57</v>
          </cell>
          <cell r="H9">
            <v>15.840000000000002</v>
          </cell>
          <cell r="J9">
            <v>27.36</v>
          </cell>
          <cell r="K9">
            <v>36.4</v>
          </cell>
        </row>
        <row r="10">
          <cell r="B10">
            <v>24.479166666666668</v>
          </cell>
          <cell r="C10">
            <v>30.8</v>
          </cell>
          <cell r="D10">
            <v>21.2</v>
          </cell>
          <cell r="E10">
            <v>71.090909090909093</v>
          </cell>
          <cell r="F10">
            <v>99</v>
          </cell>
          <cell r="G10">
            <v>56</v>
          </cell>
          <cell r="H10">
            <v>6.12</v>
          </cell>
          <cell r="J10">
            <v>19.079999999999998</v>
          </cell>
          <cell r="K10">
            <v>1.2000000000000002</v>
          </cell>
        </row>
        <row r="11">
          <cell r="B11">
            <v>25.620833333333334</v>
          </cell>
          <cell r="C11">
            <v>31.9</v>
          </cell>
          <cell r="D11">
            <v>22.4</v>
          </cell>
          <cell r="E11">
            <v>71.07692307692308</v>
          </cell>
          <cell r="F11">
            <v>100</v>
          </cell>
          <cell r="G11">
            <v>51</v>
          </cell>
          <cell r="H11">
            <v>12.96</v>
          </cell>
          <cell r="J11">
            <v>25.92</v>
          </cell>
          <cell r="K11">
            <v>0.6</v>
          </cell>
        </row>
        <row r="12">
          <cell r="B12">
            <v>24.912500000000005</v>
          </cell>
          <cell r="C12">
            <v>32.6</v>
          </cell>
          <cell r="D12">
            <v>20.7</v>
          </cell>
          <cell r="E12">
            <v>70.538461538461533</v>
          </cell>
          <cell r="F12">
            <v>100</v>
          </cell>
          <cell r="G12">
            <v>46</v>
          </cell>
          <cell r="H12">
            <v>26.28</v>
          </cell>
          <cell r="J12">
            <v>57.960000000000008</v>
          </cell>
          <cell r="K12">
            <v>2.4</v>
          </cell>
        </row>
        <row r="13">
          <cell r="B13">
            <v>24.554166666666664</v>
          </cell>
          <cell r="C13">
            <v>32.299999999999997</v>
          </cell>
          <cell r="D13">
            <v>19.7</v>
          </cell>
          <cell r="E13">
            <v>71.2</v>
          </cell>
          <cell r="F13">
            <v>100</v>
          </cell>
          <cell r="G13">
            <v>51</v>
          </cell>
          <cell r="H13">
            <v>10.8</v>
          </cell>
          <cell r="J13">
            <v>38.159999999999997</v>
          </cell>
          <cell r="K13">
            <v>1.2</v>
          </cell>
        </row>
        <row r="14">
          <cell r="B14">
            <v>25.924999999999997</v>
          </cell>
          <cell r="C14">
            <v>32.799999999999997</v>
          </cell>
          <cell r="D14">
            <v>22.3</v>
          </cell>
          <cell r="E14">
            <v>67.692307692307693</v>
          </cell>
          <cell r="F14">
            <v>100</v>
          </cell>
          <cell r="G14">
            <v>46</v>
          </cell>
          <cell r="H14">
            <v>23.400000000000002</v>
          </cell>
          <cell r="J14">
            <v>37.440000000000005</v>
          </cell>
          <cell r="K14">
            <v>0</v>
          </cell>
        </row>
        <row r="15">
          <cell r="B15">
            <v>26.512500000000003</v>
          </cell>
          <cell r="C15">
            <v>33.1</v>
          </cell>
          <cell r="D15">
            <v>21.5</v>
          </cell>
          <cell r="E15">
            <v>61.846153846153847</v>
          </cell>
          <cell r="F15">
            <v>100</v>
          </cell>
          <cell r="G15">
            <v>46</v>
          </cell>
          <cell r="H15">
            <v>16.2</v>
          </cell>
          <cell r="J15">
            <v>41.4</v>
          </cell>
          <cell r="K15">
            <v>0</v>
          </cell>
        </row>
        <row r="16">
          <cell r="B16">
            <v>26.212500000000002</v>
          </cell>
          <cell r="C16">
            <v>32.5</v>
          </cell>
          <cell r="D16">
            <v>22.2</v>
          </cell>
          <cell r="E16">
            <v>74.05</v>
          </cell>
          <cell r="F16">
            <v>100</v>
          </cell>
          <cell r="G16">
            <v>47</v>
          </cell>
          <cell r="H16">
            <v>13.32</v>
          </cell>
          <cell r="J16">
            <v>41.4</v>
          </cell>
          <cell r="K16">
            <v>0.4</v>
          </cell>
        </row>
        <row r="17">
          <cell r="B17">
            <v>28.004166666666663</v>
          </cell>
          <cell r="C17">
            <v>34.4</v>
          </cell>
          <cell r="D17">
            <v>22.4</v>
          </cell>
          <cell r="E17">
            <v>64.3</v>
          </cell>
          <cell r="F17">
            <v>100</v>
          </cell>
          <cell r="G17">
            <v>39</v>
          </cell>
          <cell r="H17">
            <v>12.96</v>
          </cell>
          <cell r="J17">
            <v>38.880000000000003</v>
          </cell>
          <cell r="K17">
            <v>0</v>
          </cell>
        </row>
        <row r="18">
          <cell r="B18">
            <v>26.170833333333334</v>
          </cell>
          <cell r="C18">
            <v>32.6</v>
          </cell>
          <cell r="D18">
            <v>23.1</v>
          </cell>
          <cell r="E18">
            <v>78.956521739130437</v>
          </cell>
          <cell r="F18">
            <v>100</v>
          </cell>
          <cell r="G18">
            <v>52</v>
          </cell>
          <cell r="H18">
            <v>12.96</v>
          </cell>
          <cell r="J18">
            <v>29.880000000000003</v>
          </cell>
          <cell r="K18">
            <v>2.4</v>
          </cell>
        </row>
        <row r="19">
          <cell r="B19">
            <v>24.862500000000001</v>
          </cell>
          <cell r="C19">
            <v>31.2</v>
          </cell>
          <cell r="D19">
            <v>21.9</v>
          </cell>
          <cell r="E19">
            <v>82.307692307692307</v>
          </cell>
          <cell r="F19">
            <v>100</v>
          </cell>
          <cell r="G19">
            <v>60</v>
          </cell>
          <cell r="H19">
            <v>13.32</v>
          </cell>
          <cell r="J19">
            <v>28.8</v>
          </cell>
          <cell r="K19">
            <v>17.8</v>
          </cell>
        </row>
        <row r="20">
          <cell r="B20">
            <v>25.766666666666669</v>
          </cell>
          <cell r="C20">
            <v>33.299999999999997</v>
          </cell>
          <cell r="D20">
            <v>22.2</v>
          </cell>
          <cell r="E20">
            <v>63.363636363636367</v>
          </cell>
          <cell r="F20">
            <v>85</v>
          </cell>
          <cell r="G20">
            <v>46</v>
          </cell>
          <cell r="H20">
            <v>11.520000000000001</v>
          </cell>
          <cell r="J20">
            <v>32.76</v>
          </cell>
          <cell r="K20">
            <v>0.4</v>
          </cell>
        </row>
        <row r="21">
          <cell r="B21">
            <v>25.900000000000006</v>
          </cell>
          <cell r="C21">
            <v>33.6</v>
          </cell>
          <cell r="D21">
            <v>20.8</v>
          </cell>
          <cell r="E21">
            <v>62.8</v>
          </cell>
          <cell r="F21">
            <v>100</v>
          </cell>
          <cell r="G21">
            <v>49</v>
          </cell>
          <cell r="H21">
            <v>14.76</v>
          </cell>
          <cell r="J21">
            <v>56.16</v>
          </cell>
          <cell r="K21">
            <v>73.800000000000011</v>
          </cell>
        </row>
        <row r="22">
          <cell r="B22">
            <v>23.295833333333338</v>
          </cell>
          <cell r="C22">
            <v>29.4</v>
          </cell>
          <cell r="D22">
            <v>20.100000000000001</v>
          </cell>
          <cell r="E22">
            <v>73.7</v>
          </cell>
          <cell r="F22">
            <v>100</v>
          </cell>
          <cell r="G22">
            <v>58</v>
          </cell>
          <cell r="H22">
            <v>16.920000000000002</v>
          </cell>
          <cell r="J22">
            <v>32.4</v>
          </cell>
          <cell r="K22">
            <v>23.399999999999995</v>
          </cell>
        </row>
        <row r="23">
          <cell r="B23">
            <v>25.004166666666666</v>
          </cell>
          <cell r="C23">
            <v>30.8</v>
          </cell>
          <cell r="D23">
            <v>21.1</v>
          </cell>
          <cell r="E23">
            <v>76.400000000000006</v>
          </cell>
          <cell r="F23">
            <v>100</v>
          </cell>
          <cell r="G23">
            <v>57</v>
          </cell>
          <cell r="H23">
            <v>15.120000000000001</v>
          </cell>
          <cell r="J23">
            <v>33.840000000000003</v>
          </cell>
          <cell r="K23">
            <v>0</v>
          </cell>
        </row>
        <row r="24">
          <cell r="B24">
            <v>25.187500000000004</v>
          </cell>
          <cell r="C24">
            <v>30.9</v>
          </cell>
          <cell r="D24">
            <v>22</v>
          </cell>
          <cell r="E24">
            <v>75.214285714285708</v>
          </cell>
          <cell r="F24">
            <v>100</v>
          </cell>
          <cell r="G24">
            <v>46</v>
          </cell>
          <cell r="H24">
            <v>13.68</v>
          </cell>
          <cell r="J24">
            <v>44.28</v>
          </cell>
          <cell r="K24">
            <v>15.4</v>
          </cell>
        </row>
        <row r="25">
          <cell r="B25">
            <v>25.400000000000006</v>
          </cell>
          <cell r="C25">
            <v>32.4</v>
          </cell>
          <cell r="D25">
            <v>20.3</v>
          </cell>
          <cell r="E25">
            <v>59.769230769230766</v>
          </cell>
          <cell r="F25">
            <v>100</v>
          </cell>
          <cell r="G25">
            <v>37</v>
          </cell>
          <cell r="H25">
            <v>14.04</v>
          </cell>
          <cell r="J25">
            <v>33.840000000000003</v>
          </cell>
          <cell r="K25">
            <v>0</v>
          </cell>
        </row>
        <row r="26">
          <cell r="B26">
            <v>25.654166666666665</v>
          </cell>
          <cell r="C26">
            <v>31.7</v>
          </cell>
          <cell r="D26">
            <v>20.5</v>
          </cell>
          <cell r="E26">
            <v>70.421052631578945</v>
          </cell>
          <cell r="F26">
            <v>100</v>
          </cell>
          <cell r="G26">
            <v>48</v>
          </cell>
          <cell r="H26">
            <v>19.440000000000001</v>
          </cell>
          <cell r="J26">
            <v>42.480000000000004</v>
          </cell>
          <cell r="K26">
            <v>0</v>
          </cell>
        </row>
        <row r="27">
          <cell r="B27">
            <v>26.537499999999994</v>
          </cell>
          <cell r="C27">
            <v>33.799999999999997</v>
          </cell>
          <cell r="D27">
            <v>22.7</v>
          </cell>
          <cell r="E27">
            <v>76.047619047619051</v>
          </cell>
          <cell r="F27">
            <v>97</v>
          </cell>
          <cell r="G27">
            <v>47</v>
          </cell>
          <cell r="H27">
            <v>20.52</v>
          </cell>
          <cell r="J27">
            <v>42.12</v>
          </cell>
          <cell r="K27">
            <v>2.8000000000000003</v>
          </cell>
        </row>
        <row r="28">
          <cell r="B28">
            <v>25.779166666666669</v>
          </cell>
          <cell r="C28">
            <v>33.9</v>
          </cell>
          <cell r="D28">
            <v>21.6</v>
          </cell>
          <cell r="E28">
            <v>64.090909090909093</v>
          </cell>
          <cell r="F28">
            <v>100</v>
          </cell>
          <cell r="G28">
            <v>45</v>
          </cell>
          <cell r="H28">
            <v>16.920000000000002</v>
          </cell>
          <cell r="J28">
            <v>46.080000000000005</v>
          </cell>
          <cell r="K28">
            <v>1.4</v>
          </cell>
        </row>
        <row r="29">
          <cell r="B29">
            <v>26.508333333333336</v>
          </cell>
          <cell r="C29">
            <v>33.299999999999997</v>
          </cell>
          <cell r="D29">
            <v>21.9</v>
          </cell>
          <cell r="E29">
            <v>62.25</v>
          </cell>
          <cell r="F29">
            <v>93</v>
          </cell>
          <cell r="G29">
            <v>45</v>
          </cell>
          <cell r="H29">
            <v>11.520000000000001</v>
          </cell>
          <cell r="J29">
            <v>23.040000000000003</v>
          </cell>
          <cell r="K29">
            <v>0.2</v>
          </cell>
        </row>
        <row r="30">
          <cell r="B30">
            <v>28.125000000000004</v>
          </cell>
          <cell r="C30">
            <v>34.799999999999997</v>
          </cell>
          <cell r="D30">
            <v>23.1</v>
          </cell>
          <cell r="E30">
            <v>72</v>
          </cell>
          <cell r="F30">
            <v>100</v>
          </cell>
          <cell r="G30">
            <v>46</v>
          </cell>
          <cell r="H30">
            <v>9.3600000000000012</v>
          </cell>
          <cell r="J30">
            <v>34.92</v>
          </cell>
          <cell r="K30">
            <v>0</v>
          </cell>
        </row>
        <row r="31">
          <cell r="B31">
            <v>28.650000000000002</v>
          </cell>
          <cell r="C31">
            <v>34.9</v>
          </cell>
          <cell r="D31">
            <v>23.2</v>
          </cell>
          <cell r="E31">
            <v>58.526315789473685</v>
          </cell>
          <cell r="F31">
            <v>100</v>
          </cell>
          <cell r="G31">
            <v>28</v>
          </cell>
          <cell r="H31">
            <v>18.720000000000002</v>
          </cell>
          <cell r="J31">
            <v>33.119999999999997</v>
          </cell>
          <cell r="K31">
            <v>0</v>
          </cell>
        </row>
        <row r="32">
          <cell r="C32">
            <v>36.4</v>
          </cell>
          <cell r="D32">
            <v>20.5</v>
          </cell>
          <cell r="E32">
            <v>61.833333333333336</v>
          </cell>
          <cell r="F32">
            <v>98</v>
          </cell>
          <cell r="G32">
            <v>30</v>
          </cell>
          <cell r="H32">
            <v>11.520000000000001</v>
          </cell>
          <cell r="J32">
            <v>23.759999999999998</v>
          </cell>
          <cell r="K32">
            <v>0</v>
          </cell>
        </row>
        <row r="33">
          <cell r="B33">
            <v>28.683333333333334</v>
          </cell>
          <cell r="C33">
            <v>37.299999999999997</v>
          </cell>
          <cell r="D33">
            <v>21.9</v>
          </cell>
          <cell r="E33">
            <v>64.375</v>
          </cell>
          <cell r="F33">
            <v>100</v>
          </cell>
          <cell r="G33">
            <v>29</v>
          </cell>
          <cell r="H33">
            <v>10.44</v>
          </cell>
          <cell r="J33">
            <v>18.720000000000002</v>
          </cell>
          <cell r="K33">
            <v>0</v>
          </cell>
        </row>
        <row r="34">
          <cell r="B34">
            <v>25.841954022988503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24.004999999999999</v>
          </cell>
          <cell r="C5">
            <v>29.9</v>
          </cell>
          <cell r="D5">
            <v>19.399999999999999</v>
          </cell>
          <cell r="E5">
            <v>70.8</v>
          </cell>
          <cell r="F5">
            <v>90</v>
          </cell>
          <cell r="G5">
            <v>45</v>
          </cell>
          <cell r="H5">
            <v>18.36</v>
          </cell>
          <cell r="J5">
            <v>49.680000000000007</v>
          </cell>
          <cell r="K5">
            <v>0</v>
          </cell>
        </row>
        <row r="6">
          <cell r="B6">
            <v>25.06190476190476</v>
          </cell>
          <cell r="C6">
            <v>31.6</v>
          </cell>
          <cell r="D6">
            <v>20</v>
          </cell>
          <cell r="E6">
            <v>63.666666666666664</v>
          </cell>
          <cell r="F6">
            <v>86</v>
          </cell>
          <cell r="G6">
            <v>38</v>
          </cell>
          <cell r="H6">
            <v>18</v>
          </cell>
          <cell r="J6">
            <v>35.28</v>
          </cell>
          <cell r="K6">
            <v>0</v>
          </cell>
        </row>
        <row r="7">
          <cell r="B7">
            <v>22.5</v>
          </cell>
          <cell r="C7">
            <v>29.1</v>
          </cell>
          <cell r="D7">
            <v>18.899999999999999</v>
          </cell>
          <cell r="E7">
            <v>73.909090909090907</v>
          </cell>
          <cell r="F7">
            <v>90</v>
          </cell>
          <cell r="G7">
            <v>47</v>
          </cell>
          <cell r="H7">
            <v>22.32</v>
          </cell>
          <cell r="J7">
            <v>41.4</v>
          </cell>
          <cell r="K7">
            <v>3.4000000000000004</v>
          </cell>
        </row>
        <row r="8">
          <cell r="B8">
            <v>21.918181818181822</v>
          </cell>
          <cell r="C8">
            <v>26.7</v>
          </cell>
          <cell r="D8">
            <v>19.600000000000001</v>
          </cell>
          <cell r="E8">
            <v>82.86363636363636</v>
          </cell>
          <cell r="F8">
            <v>93</v>
          </cell>
          <cell r="G8">
            <v>59</v>
          </cell>
          <cell r="H8">
            <v>14.04</v>
          </cell>
          <cell r="J8">
            <v>28.08</v>
          </cell>
          <cell r="K8">
            <v>6.4</v>
          </cell>
        </row>
        <row r="9">
          <cell r="B9">
            <v>22.030434782608697</v>
          </cell>
          <cell r="C9">
            <v>28.2</v>
          </cell>
          <cell r="D9">
            <v>20.2</v>
          </cell>
          <cell r="E9">
            <v>85</v>
          </cell>
          <cell r="F9">
            <v>93</v>
          </cell>
          <cell r="G9">
            <v>57</v>
          </cell>
          <cell r="H9">
            <v>14.04</v>
          </cell>
          <cell r="J9">
            <v>30.96</v>
          </cell>
          <cell r="K9">
            <v>3.2</v>
          </cell>
        </row>
        <row r="10">
          <cell r="B10">
            <v>23.142857142857139</v>
          </cell>
          <cell r="C10">
            <v>29.2</v>
          </cell>
          <cell r="D10">
            <v>19.8</v>
          </cell>
          <cell r="E10">
            <v>81.38095238095238</v>
          </cell>
          <cell r="F10">
            <v>96</v>
          </cell>
          <cell r="G10">
            <v>52</v>
          </cell>
          <cell r="H10">
            <v>13.32</v>
          </cell>
          <cell r="J10">
            <v>30.240000000000002</v>
          </cell>
          <cell r="K10">
            <v>3.2000000000000006</v>
          </cell>
        </row>
        <row r="11">
          <cell r="B11">
            <v>24.190909090909091</v>
          </cell>
          <cell r="C11">
            <v>29.9</v>
          </cell>
          <cell r="D11">
            <v>20.7</v>
          </cell>
          <cell r="E11">
            <v>78.727272727272734</v>
          </cell>
          <cell r="F11">
            <v>94</v>
          </cell>
          <cell r="G11">
            <v>52</v>
          </cell>
          <cell r="H11">
            <v>14.4</v>
          </cell>
          <cell r="J11">
            <v>35.28</v>
          </cell>
          <cell r="K11">
            <v>32.799999999999997</v>
          </cell>
        </row>
        <row r="12">
          <cell r="B12">
            <v>22.186363636363637</v>
          </cell>
          <cell r="C12">
            <v>29.6</v>
          </cell>
          <cell r="D12">
            <v>19.8</v>
          </cell>
          <cell r="E12">
            <v>88.36363636363636</v>
          </cell>
          <cell r="F12">
            <v>96</v>
          </cell>
          <cell r="G12">
            <v>58</v>
          </cell>
          <cell r="H12">
            <v>26.28</v>
          </cell>
          <cell r="J12">
            <v>60.480000000000004</v>
          </cell>
          <cell r="K12">
            <v>6.6000000000000014</v>
          </cell>
        </row>
        <row r="13">
          <cell r="B13">
            <v>23.181818181818187</v>
          </cell>
          <cell r="C13">
            <v>29</v>
          </cell>
          <cell r="D13">
            <v>19.2</v>
          </cell>
          <cell r="E13">
            <v>79.727272727272734</v>
          </cell>
          <cell r="F13">
            <v>94</v>
          </cell>
          <cell r="G13">
            <v>54</v>
          </cell>
          <cell r="H13">
            <v>10.08</v>
          </cell>
          <cell r="J13">
            <v>43.2</v>
          </cell>
          <cell r="K13">
            <v>1</v>
          </cell>
        </row>
        <row r="14">
          <cell r="B14">
            <v>24.481818181818184</v>
          </cell>
          <cell r="C14">
            <v>30.7</v>
          </cell>
          <cell r="D14">
            <v>20.6</v>
          </cell>
          <cell r="E14">
            <v>77.909090909090907</v>
          </cell>
          <cell r="F14">
            <v>92</v>
          </cell>
          <cell r="G14">
            <v>54</v>
          </cell>
          <cell r="H14">
            <v>15.120000000000001</v>
          </cell>
          <cell r="J14">
            <v>37.080000000000005</v>
          </cell>
          <cell r="K14">
            <v>2.4000000000000004</v>
          </cell>
        </row>
        <row r="15">
          <cell r="B15">
            <v>24.369565217391308</v>
          </cell>
          <cell r="C15">
            <v>30.5</v>
          </cell>
          <cell r="D15">
            <v>19.8</v>
          </cell>
          <cell r="E15">
            <v>79.652173913043484</v>
          </cell>
          <cell r="F15">
            <v>93</v>
          </cell>
          <cell r="G15">
            <v>51</v>
          </cell>
          <cell r="H15">
            <v>16.2</v>
          </cell>
          <cell r="J15">
            <v>36</v>
          </cell>
          <cell r="K15">
            <v>4</v>
          </cell>
        </row>
        <row r="16">
          <cell r="B16">
            <v>24.774999999999999</v>
          </cell>
          <cell r="C16">
            <v>30.8</v>
          </cell>
          <cell r="D16">
            <v>20.8</v>
          </cell>
          <cell r="E16">
            <v>73.400000000000006</v>
          </cell>
          <cell r="F16">
            <v>93</v>
          </cell>
          <cell r="G16">
            <v>45</v>
          </cell>
          <cell r="H16">
            <v>22.68</v>
          </cell>
          <cell r="J16">
            <v>37.080000000000005</v>
          </cell>
          <cell r="K16">
            <v>0.2</v>
          </cell>
        </row>
        <row r="17">
          <cell r="B17">
            <v>25.699999999999992</v>
          </cell>
          <cell r="C17">
            <v>31.8</v>
          </cell>
          <cell r="D17">
            <v>20.6</v>
          </cell>
          <cell r="E17">
            <v>65.761904761904759</v>
          </cell>
          <cell r="F17">
            <v>86</v>
          </cell>
          <cell r="G17">
            <v>43</v>
          </cell>
          <cell r="H17">
            <v>11.16</v>
          </cell>
          <cell r="J17">
            <v>25.92</v>
          </cell>
          <cell r="K17">
            <v>0</v>
          </cell>
        </row>
        <row r="18">
          <cell r="B18">
            <v>25.295652173913041</v>
          </cell>
          <cell r="C18">
            <v>30.8</v>
          </cell>
          <cell r="D18">
            <v>21.7</v>
          </cell>
          <cell r="E18">
            <v>69.130434782608702</v>
          </cell>
          <cell r="F18">
            <v>84</v>
          </cell>
          <cell r="G18">
            <v>48</v>
          </cell>
          <cell r="H18">
            <v>14.04</v>
          </cell>
          <cell r="J18">
            <v>32.04</v>
          </cell>
          <cell r="K18">
            <v>2</v>
          </cell>
        </row>
        <row r="19">
          <cell r="B19">
            <v>23.686956521739127</v>
          </cell>
          <cell r="C19">
            <v>29.4</v>
          </cell>
          <cell r="D19">
            <v>21.1</v>
          </cell>
          <cell r="E19">
            <v>79.652173913043484</v>
          </cell>
          <cell r="F19">
            <v>91</v>
          </cell>
          <cell r="G19">
            <v>55</v>
          </cell>
          <cell r="H19">
            <v>12.24</v>
          </cell>
          <cell r="J19">
            <v>37.440000000000005</v>
          </cell>
          <cell r="K19">
            <v>5.4</v>
          </cell>
        </row>
        <row r="20">
          <cell r="B20">
            <v>25.57</v>
          </cell>
          <cell r="C20">
            <v>33.299999999999997</v>
          </cell>
          <cell r="D20">
            <v>21.1</v>
          </cell>
          <cell r="E20">
            <v>71.45</v>
          </cell>
          <cell r="F20">
            <v>93</v>
          </cell>
          <cell r="G20">
            <v>39</v>
          </cell>
          <cell r="H20">
            <v>16.559999999999999</v>
          </cell>
          <cell r="J20">
            <v>42.12</v>
          </cell>
          <cell r="K20">
            <v>0</v>
          </cell>
        </row>
        <row r="21">
          <cell r="B21">
            <v>25.016666666666662</v>
          </cell>
          <cell r="C21">
            <v>32.9</v>
          </cell>
          <cell r="D21">
            <v>21.2</v>
          </cell>
          <cell r="E21">
            <v>76.791666666666671</v>
          </cell>
          <cell r="F21">
            <v>94</v>
          </cell>
          <cell r="G21">
            <v>44</v>
          </cell>
          <cell r="H21">
            <v>21.96</v>
          </cell>
          <cell r="J21">
            <v>37.080000000000005</v>
          </cell>
          <cell r="K21">
            <v>8.6</v>
          </cell>
        </row>
        <row r="22">
          <cell r="B22">
            <v>22.354166666666668</v>
          </cell>
          <cell r="C22">
            <v>28.4</v>
          </cell>
          <cell r="D22">
            <v>19</v>
          </cell>
          <cell r="E22">
            <v>81.375</v>
          </cell>
          <cell r="F22">
            <v>93</v>
          </cell>
          <cell r="G22">
            <v>59</v>
          </cell>
          <cell r="H22">
            <v>18</v>
          </cell>
          <cell r="J22">
            <v>42.480000000000004</v>
          </cell>
          <cell r="K22">
            <v>1.2</v>
          </cell>
        </row>
        <row r="23">
          <cell r="B23">
            <v>23.826086956521745</v>
          </cell>
          <cell r="C23">
            <v>30.4</v>
          </cell>
          <cell r="D23">
            <v>19.7</v>
          </cell>
          <cell r="E23">
            <v>76.173913043478265</v>
          </cell>
          <cell r="F23">
            <v>89</v>
          </cell>
          <cell r="G23">
            <v>56</v>
          </cell>
          <cell r="H23">
            <v>14.04</v>
          </cell>
          <cell r="J23">
            <v>33.840000000000003</v>
          </cell>
          <cell r="K23">
            <v>0</v>
          </cell>
        </row>
        <row r="24">
          <cell r="B24">
            <v>24.004761904761899</v>
          </cell>
          <cell r="C24">
            <v>30.1</v>
          </cell>
          <cell r="D24">
            <v>20.5</v>
          </cell>
          <cell r="E24">
            <v>77.285714285714292</v>
          </cell>
          <cell r="F24">
            <v>93</v>
          </cell>
          <cell r="G24">
            <v>45</v>
          </cell>
          <cell r="H24">
            <v>14.4</v>
          </cell>
          <cell r="J24">
            <v>45.36</v>
          </cell>
          <cell r="K24">
            <v>0.8</v>
          </cell>
        </row>
        <row r="25">
          <cell r="B25">
            <v>24.387500000000003</v>
          </cell>
          <cell r="C25">
            <v>30.8</v>
          </cell>
          <cell r="D25">
            <v>18.7</v>
          </cell>
          <cell r="E25">
            <v>69.666666666666671</v>
          </cell>
          <cell r="F25">
            <v>93</v>
          </cell>
          <cell r="G25">
            <v>38</v>
          </cell>
          <cell r="H25">
            <v>11.16</v>
          </cell>
          <cell r="J25">
            <v>41.4</v>
          </cell>
          <cell r="K25">
            <v>0.2</v>
          </cell>
        </row>
        <row r="26">
          <cell r="B26">
            <v>24.652173913043484</v>
          </cell>
          <cell r="C26">
            <v>30.7</v>
          </cell>
          <cell r="D26">
            <v>20.399999999999999</v>
          </cell>
          <cell r="E26">
            <v>70.739130434782609</v>
          </cell>
          <cell r="F26">
            <v>90</v>
          </cell>
          <cell r="G26">
            <v>45</v>
          </cell>
          <cell r="H26">
            <v>16.920000000000002</v>
          </cell>
          <cell r="J26">
            <v>37.800000000000004</v>
          </cell>
          <cell r="K26">
            <v>0</v>
          </cell>
        </row>
        <row r="27">
          <cell r="B27">
            <v>24.452173913043477</v>
          </cell>
          <cell r="C27">
            <v>33</v>
          </cell>
          <cell r="D27">
            <v>19.399999999999999</v>
          </cell>
          <cell r="E27">
            <v>74.130434782608702</v>
          </cell>
          <cell r="F27">
            <v>96</v>
          </cell>
          <cell r="G27">
            <v>44</v>
          </cell>
          <cell r="H27">
            <v>19.440000000000001</v>
          </cell>
          <cell r="J27">
            <v>60.480000000000004</v>
          </cell>
          <cell r="K27">
            <v>34.799999999999997</v>
          </cell>
        </row>
        <row r="28">
          <cell r="B28">
            <v>24.842857142857138</v>
          </cell>
          <cell r="C28">
            <v>31.1</v>
          </cell>
          <cell r="D28">
            <v>21.4</v>
          </cell>
          <cell r="E28">
            <v>77.238095238095241</v>
          </cell>
          <cell r="F28">
            <v>92</v>
          </cell>
          <cell r="G28">
            <v>47</v>
          </cell>
          <cell r="H28">
            <v>24.12</v>
          </cell>
          <cell r="J28">
            <v>46.800000000000004</v>
          </cell>
          <cell r="K28">
            <v>6.4</v>
          </cell>
        </row>
        <row r="29">
          <cell r="B29">
            <v>25.395652173913039</v>
          </cell>
          <cell r="C29">
            <v>31.6</v>
          </cell>
          <cell r="D29">
            <v>19.8</v>
          </cell>
          <cell r="E29">
            <v>74.130434782608702</v>
          </cell>
          <cell r="F29">
            <v>95</v>
          </cell>
          <cell r="G29">
            <v>43</v>
          </cell>
          <cell r="H29">
            <v>11.879999999999999</v>
          </cell>
          <cell r="J29">
            <v>42.84</v>
          </cell>
          <cell r="K29">
            <v>0.2</v>
          </cell>
        </row>
        <row r="30">
          <cell r="B30">
            <v>26.517391304347822</v>
          </cell>
          <cell r="C30">
            <v>32.799999999999997</v>
          </cell>
          <cell r="D30">
            <v>22</v>
          </cell>
          <cell r="E30">
            <v>69.391304347826093</v>
          </cell>
          <cell r="F30">
            <v>87</v>
          </cell>
          <cell r="G30">
            <v>45</v>
          </cell>
          <cell r="H30">
            <v>12.24</v>
          </cell>
          <cell r="J30">
            <v>25.2</v>
          </cell>
          <cell r="K30">
            <v>0</v>
          </cell>
        </row>
        <row r="31">
          <cell r="B31">
            <v>26.927272727272722</v>
          </cell>
          <cell r="C31">
            <v>32.799999999999997</v>
          </cell>
          <cell r="D31">
            <v>22</v>
          </cell>
          <cell r="E31">
            <v>60.5</v>
          </cell>
          <cell r="F31">
            <v>87</v>
          </cell>
          <cell r="G31">
            <v>33</v>
          </cell>
          <cell r="H31">
            <v>17.28</v>
          </cell>
          <cell r="J31">
            <v>31.319999999999997</v>
          </cell>
          <cell r="K31">
            <v>0</v>
          </cell>
        </row>
        <row r="32">
          <cell r="B32">
            <v>27.530434782608697</v>
          </cell>
          <cell r="C32">
            <v>33.4</v>
          </cell>
          <cell r="D32">
            <v>21.5</v>
          </cell>
          <cell r="E32">
            <v>53.217391304347828</v>
          </cell>
          <cell r="F32">
            <v>85</v>
          </cell>
          <cell r="G32">
            <v>31</v>
          </cell>
          <cell r="H32">
            <v>14.76</v>
          </cell>
          <cell r="J32">
            <v>32.4</v>
          </cell>
          <cell r="K32">
            <v>0</v>
          </cell>
        </row>
        <row r="33">
          <cell r="B33">
            <v>28.049999999999997</v>
          </cell>
          <cell r="C33">
            <v>34.299999999999997</v>
          </cell>
          <cell r="D33">
            <v>22.7</v>
          </cell>
          <cell r="E33">
            <v>56.363636363636367</v>
          </cell>
          <cell r="F33">
            <v>77</v>
          </cell>
          <cell r="G33">
            <v>28</v>
          </cell>
          <cell r="H33">
            <v>10.08</v>
          </cell>
          <cell r="J33">
            <v>23.400000000000002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29.447619047619053</v>
          </cell>
          <cell r="C5">
            <v>37</v>
          </cell>
          <cell r="D5">
            <v>25</v>
          </cell>
          <cell r="E5">
            <v>62.142857142857146</v>
          </cell>
          <cell r="F5">
            <v>83</v>
          </cell>
          <cell r="G5">
            <v>40</v>
          </cell>
          <cell r="H5">
            <v>16.559999999999999</v>
          </cell>
          <cell r="J5">
            <v>55.080000000000005</v>
          </cell>
          <cell r="K5">
            <v>0</v>
          </cell>
        </row>
        <row r="6">
          <cell r="B6">
            <v>28.913636363636364</v>
          </cell>
          <cell r="C6">
            <v>36.200000000000003</v>
          </cell>
          <cell r="D6">
            <v>22.2</v>
          </cell>
          <cell r="E6">
            <v>64.13636363636364</v>
          </cell>
          <cell r="F6">
            <v>89</v>
          </cell>
          <cell r="G6">
            <v>34</v>
          </cell>
          <cell r="H6">
            <v>9.7200000000000006</v>
          </cell>
          <cell r="J6">
            <v>21.240000000000002</v>
          </cell>
          <cell r="K6">
            <v>0</v>
          </cell>
        </row>
        <row r="7">
          <cell r="B7">
            <v>29.805000000000007</v>
          </cell>
          <cell r="C7">
            <v>36.700000000000003</v>
          </cell>
          <cell r="D7">
            <v>24.6</v>
          </cell>
          <cell r="E7">
            <v>65.5</v>
          </cell>
          <cell r="F7">
            <v>87</v>
          </cell>
          <cell r="G7">
            <v>35</v>
          </cell>
          <cell r="H7">
            <v>13.32</v>
          </cell>
          <cell r="J7">
            <v>30.96</v>
          </cell>
          <cell r="K7">
            <v>0</v>
          </cell>
        </row>
        <row r="8">
          <cell r="B8">
            <v>30.136363636363637</v>
          </cell>
          <cell r="C8">
            <v>36.799999999999997</v>
          </cell>
          <cell r="D8">
            <v>25.7</v>
          </cell>
          <cell r="E8">
            <v>59.31818181818182</v>
          </cell>
          <cell r="F8">
            <v>75</v>
          </cell>
          <cell r="G8">
            <v>31</v>
          </cell>
          <cell r="H8">
            <v>11.520000000000001</v>
          </cell>
          <cell r="J8">
            <v>23.759999999999998</v>
          </cell>
          <cell r="K8">
            <v>0</v>
          </cell>
        </row>
        <row r="9">
          <cell r="B9">
            <v>29.826086956521738</v>
          </cell>
          <cell r="C9">
            <v>36.6</v>
          </cell>
          <cell r="D9">
            <v>25.3</v>
          </cell>
          <cell r="E9">
            <v>62.652173913043477</v>
          </cell>
          <cell r="F9">
            <v>80</v>
          </cell>
          <cell r="G9">
            <v>39</v>
          </cell>
          <cell r="H9">
            <v>10.08</v>
          </cell>
          <cell r="J9">
            <v>23.400000000000002</v>
          </cell>
          <cell r="K9">
            <v>0</v>
          </cell>
        </row>
        <row r="10">
          <cell r="B10">
            <v>28.012500000000003</v>
          </cell>
          <cell r="C10">
            <v>32.9</v>
          </cell>
          <cell r="D10">
            <v>25.5</v>
          </cell>
          <cell r="E10">
            <v>71.041666666666671</v>
          </cell>
          <cell r="F10">
            <v>81</v>
          </cell>
          <cell r="G10">
            <v>52</v>
          </cell>
          <cell r="H10">
            <v>13.32</v>
          </cell>
          <cell r="J10">
            <v>30.6</v>
          </cell>
          <cell r="K10">
            <v>0</v>
          </cell>
        </row>
        <row r="11">
          <cell r="B11">
            <v>27.991304347826084</v>
          </cell>
          <cell r="C11">
            <v>34.5</v>
          </cell>
          <cell r="D11">
            <v>24.5</v>
          </cell>
          <cell r="E11">
            <v>73.043478260869563</v>
          </cell>
          <cell r="F11">
            <v>87</v>
          </cell>
          <cell r="G11">
            <v>49</v>
          </cell>
          <cell r="H11">
            <v>9.7200000000000006</v>
          </cell>
          <cell r="J11">
            <v>29.880000000000003</v>
          </cell>
          <cell r="K11">
            <v>2</v>
          </cell>
        </row>
        <row r="12">
          <cell r="B12">
            <v>27.790909090909096</v>
          </cell>
          <cell r="C12">
            <v>33</v>
          </cell>
          <cell r="D12">
            <v>24.7</v>
          </cell>
          <cell r="E12">
            <v>73.772727272727266</v>
          </cell>
          <cell r="F12">
            <v>87</v>
          </cell>
          <cell r="G12">
            <v>56</v>
          </cell>
          <cell r="H12">
            <v>16.920000000000002</v>
          </cell>
          <cell r="J12">
            <v>49.32</v>
          </cell>
          <cell r="K12">
            <v>4</v>
          </cell>
        </row>
        <row r="13">
          <cell r="B13">
            <v>29.445000000000004</v>
          </cell>
          <cell r="C13">
            <v>36.299999999999997</v>
          </cell>
          <cell r="D13">
            <v>25.5</v>
          </cell>
          <cell r="E13">
            <v>69.55</v>
          </cell>
          <cell r="F13">
            <v>84</v>
          </cell>
          <cell r="G13">
            <v>41</v>
          </cell>
          <cell r="H13">
            <v>18.36</v>
          </cell>
          <cell r="J13">
            <v>31.680000000000003</v>
          </cell>
          <cell r="K13">
            <v>5.4</v>
          </cell>
        </row>
        <row r="14">
          <cell r="B14">
            <v>26.420833333333334</v>
          </cell>
          <cell r="C14">
            <v>29.5</v>
          </cell>
          <cell r="D14">
            <v>23.6</v>
          </cell>
          <cell r="E14">
            <v>81</v>
          </cell>
          <cell r="F14">
            <v>91</v>
          </cell>
          <cell r="G14">
            <v>65</v>
          </cell>
          <cell r="H14">
            <v>16.920000000000002</v>
          </cell>
          <cell r="J14">
            <v>34.92</v>
          </cell>
          <cell r="K14">
            <v>56.8</v>
          </cell>
        </row>
        <row r="15">
          <cell r="B15">
            <v>28.16363636363636</v>
          </cell>
          <cell r="C15">
            <v>33.1</v>
          </cell>
          <cell r="D15">
            <v>24.8</v>
          </cell>
          <cell r="E15">
            <v>73.318181818181813</v>
          </cell>
          <cell r="F15">
            <v>88</v>
          </cell>
          <cell r="G15">
            <v>48</v>
          </cell>
          <cell r="H15">
            <v>9.7200000000000006</v>
          </cell>
          <cell r="J15">
            <v>24.48</v>
          </cell>
          <cell r="K15">
            <v>0</v>
          </cell>
        </row>
        <row r="16">
          <cell r="B16">
            <v>27.771428571428569</v>
          </cell>
          <cell r="C16">
            <v>32.200000000000003</v>
          </cell>
          <cell r="D16">
            <v>25.5</v>
          </cell>
          <cell r="E16">
            <v>74.857142857142861</v>
          </cell>
          <cell r="F16">
            <v>87</v>
          </cell>
          <cell r="G16">
            <v>54</v>
          </cell>
          <cell r="H16">
            <v>19.440000000000001</v>
          </cell>
          <cell r="J16">
            <v>52.2</v>
          </cell>
          <cell r="K16">
            <v>0</v>
          </cell>
        </row>
        <row r="17">
          <cell r="B17">
            <v>28.073913043478267</v>
          </cell>
          <cell r="C17">
            <v>34.299999999999997</v>
          </cell>
          <cell r="D17">
            <v>25.1</v>
          </cell>
          <cell r="E17">
            <v>72.826086956521735</v>
          </cell>
          <cell r="F17">
            <v>89</v>
          </cell>
          <cell r="G17">
            <v>50</v>
          </cell>
          <cell r="H17">
            <v>14.4</v>
          </cell>
          <cell r="J17">
            <v>42.480000000000004</v>
          </cell>
          <cell r="K17">
            <v>2.6</v>
          </cell>
        </row>
        <row r="18">
          <cell r="B18">
            <v>27.242857142857144</v>
          </cell>
          <cell r="C18">
            <v>32.4</v>
          </cell>
          <cell r="D18">
            <v>24.1</v>
          </cell>
          <cell r="E18">
            <v>75</v>
          </cell>
          <cell r="F18">
            <v>88</v>
          </cell>
          <cell r="G18">
            <v>53</v>
          </cell>
          <cell r="H18">
            <v>9.3600000000000012</v>
          </cell>
          <cell r="J18">
            <v>25.56</v>
          </cell>
          <cell r="K18">
            <v>0</v>
          </cell>
        </row>
        <row r="19">
          <cell r="B19">
            <v>28.7695652173913</v>
          </cell>
          <cell r="C19">
            <v>35.4</v>
          </cell>
          <cell r="D19">
            <v>23.3</v>
          </cell>
          <cell r="E19">
            <v>68.913043478260875</v>
          </cell>
          <cell r="F19">
            <v>90</v>
          </cell>
          <cell r="G19">
            <v>42</v>
          </cell>
          <cell r="H19">
            <v>8.2799999999999994</v>
          </cell>
          <cell r="J19">
            <v>21.240000000000002</v>
          </cell>
          <cell r="K19">
            <v>0</v>
          </cell>
        </row>
        <row r="20">
          <cell r="B20">
            <v>28.895454545454548</v>
          </cell>
          <cell r="C20">
            <v>36</v>
          </cell>
          <cell r="D20">
            <v>25.7</v>
          </cell>
          <cell r="E20">
            <v>72.36363636363636</v>
          </cell>
          <cell r="F20">
            <v>89</v>
          </cell>
          <cell r="G20">
            <v>45</v>
          </cell>
          <cell r="H20">
            <v>19.8</v>
          </cell>
          <cell r="J20">
            <v>45</v>
          </cell>
          <cell r="K20">
            <v>0</v>
          </cell>
        </row>
        <row r="21">
          <cell r="B21">
            <v>28.522727272727273</v>
          </cell>
          <cell r="C21">
            <v>35.6</v>
          </cell>
          <cell r="D21">
            <v>24.5</v>
          </cell>
          <cell r="E21">
            <v>72.181818181818187</v>
          </cell>
          <cell r="F21">
            <v>89</v>
          </cell>
          <cell r="G21">
            <v>47</v>
          </cell>
          <cell r="H21">
            <v>16.559999999999999</v>
          </cell>
          <cell r="J21">
            <v>43.56</v>
          </cell>
          <cell r="K21">
            <v>1.2</v>
          </cell>
        </row>
        <row r="22">
          <cell r="B22">
            <v>26.816666666666674</v>
          </cell>
          <cell r="C22">
            <v>29</v>
          </cell>
          <cell r="D22">
            <v>24.5</v>
          </cell>
          <cell r="E22">
            <v>80.125</v>
          </cell>
          <cell r="F22">
            <v>89</v>
          </cell>
          <cell r="G22">
            <v>70</v>
          </cell>
          <cell r="H22">
            <v>13.68</v>
          </cell>
          <cell r="J22">
            <v>44.64</v>
          </cell>
          <cell r="K22">
            <v>10.8</v>
          </cell>
        </row>
        <row r="23">
          <cell r="B23">
            <v>26.749999999999996</v>
          </cell>
          <cell r="C23">
            <v>32.700000000000003</v>
          </cell>
          <cell r="D23">
            <v>22.8</v>
          </cell>
          <cell r="E23">
            <v>77.454545454545453</v>
          </cell>
          <cell r="F23">
            <v>91</v>
          </cell>
          <cell r="G23">
            <v>50</v>
          </cell>
          <cell r="H23">
            <v>11.879999999999999</v>
          </cell>
          <cell r="J23">
            <v>42.84</v>
          </cell>
          <cell r="K23">
            <v>15.399999999999999</v>
          </cell>
        </row>
        <row r="24">
          <cell r="B24">
            <v>27.478260869565219</v>
          </cell>
          <cell r="C24">
            <v>35</v>
          </cell>
          <cell r="D24">
            <v>23.7</v>
          </cell>
          <cell r="E24">
            <v>76.956521739130437</v>
          </cell>
          <cell r="F24">
            <v>90</v>
          </cell>
          <cell r="G24">
            <v>38</v>
          </cell>
          <cell r="H24">
            <v>12.6</v>
          </cell>
          <cell r="J24">
            <v>51.84</v>
          </cell>
          <cell r="K24">
            <v>3.4</v>
          </cell>
        </row>
        <row r="25">
          <cell r="B25">
            <v>27.670833333333334</v>
          </cell>
          <cell r="C25">
            <v>35.200000000000003</v>
          </cell>
          <cell r="D25">
            <v>22.4</v>
          </cell>
          <cell r="E25">
            <v>75.416666666666671</v>
          </cell>
          <cell r="F25">
            <v>92</v>
          </cell>
          <cell r="G25">
            <v>45</v>
          </cell>
          <cell r="H25">
            <v>10.44</v>
          </cell>
          <cell r="J25">
            <v>70.92</v>
          </cell>
          <cell r="K25">
            <v>27.400000000000002</v>
          </cell>
        </row>
        <row r="26">
          <cell r="B26">
            <v>27.852173913043476</v>
          </cell>
          <cell r="C26">
            <v>34.5</v>
          </cell>
          <cell r="D26">
            <v>23.9</v>
          </cell>
          <cell r="E26">
            <v>72.347826086956516</v>
          </cell>
          <cell r="F26">
            <v>87</v>
          </cell>
          <cell r="G26">
            <v>49</v>
          </cell>
          <cell r="H26">
            <v>13.68</v>
          </cell>
          <cell r="J26">
            <v>28.44</v>
          </cell>
          <cell r="K26">
            <v>0</v>
          </cell>
        </row>
        <row r="27">
          <cell r="B27">
            <v>28.169565217391298</v>
          </cell>
          <cell r="C27">
            <v>33.5</v>
          </cell>
          <cell r="D27">
            <v>25.4</v>
          </cell>
          <cell r="E27">
            <v>70.869565217391298</v>
          </cell>
          <cell r="F27">
            <v>86</v>
          </cell>
          <cell r="G27">
            <v>49</v>
          </cell>
          <cell r="H27">
            <v>10.8</v>
          </cell>
          <cell r="J27">
            <v>44.64</v>
          </cell>
          <cell r="K27">
            <v>0.6</v>
          </cell>
        </row>
        <row r="28">
          <cell r="B28">
            <v>28.108333333333334</v>
          </cell>
          <cell r="C28">
            <v>32.6</v>
          </cell>
          <cell r="D28">
            <v>25.1</v>
          </cell>
          <cell r="E28">
            <v>75.125</v>
          </cell>
          <cell r="F28">
            <v>86</v>
          </cell>
          <cell r="G28">
            <v>55</v>
          </cell>
          <cell r="H28">
            <v>7.5600000000000005</v>
          </cell>
          <cell r="J28">
            <v>28.08</v>
          </cell>
          <cell r="K28">
            <v>4.4000000000000004</v>
          </cell>
        </row>
        <row r="29">
          <cell r="B29">
            <v>27.413043478260871</v>
          </cell>
          <cell r="C29">
            <v>32.6</v>
          </cell>
          <cell r="D29">
            <v>25.4</v>
          </cell>
          <cell r="E29">
            <v>80.434782608695656</v>
          </cell>
          <cell r="F29">
            <v>90</v>
          </cell>
          <cell r="G29">
            <v>56</v>
          </cell>
          <cell r="H29">
            <v>11.520000000000001</v>
          </cell>
          <cell r="J29">
            <v>34.56</v>
          </cell>
          <cell r="K29">
            <v>2.6</v>
          </cell>
        </row>
        <row r="30">
          <cell r="B30">
            <v>28.695833333333329</v>
          </cell>
          <cell r="C30">
            <v>35.9</v>
          </cell>
          <cell r="D30">
            <v>24</v>
          </cell>
          <cell r="E30">
            <v>73.666666666666671</v>
          </cell>
          <cell r="F30">
            <v>91</v>
          </cell>
          <cell r="G30">
            <v>41</v>
          </cell>
          <cell r="H30">
            <v>6.48</v>
          </cell>
          <cell r="J30">
            <v>13.68</v>
          </cell>
          <cell r="K30">
            <v>0</v>
          </cell>
        </row>
        <row r="31">
          <cell r="B31">
            <v>29.018181818181816</v>
          </cell>
          <cell r="C31">
            <v>36.200000000000003</v>
          </cell>
          <cell r="D31">
            <v>25.2</v>
          </cell>
          <cell r="E31">
            <v>70.409090909090907</v>
          </cell>
          <cell r="F31">
            <v>87</v>
          </cell>
          <cell r="G31">
            <v>47</v>
          </cell>
          <cell r="H31">
            <v>22.32</v>
          </cell>
          <cell r="J31">
            <v>45</v>
          </cell>
          <cell r="K31">
            <v>0.4</v>
          </cell>
        </row>
        <row r="32">
          <cell r="B32">
            <v>28.608695652173925</v>
          </cell>
          <cell r="C32">
            <v>36</v>
          </cell>
          <cell r="D32">
            <v>23.5</v>
          </cell>
          <cell r="E32">
            <v>68.565217391304344</v>
          </cell>
          <cell r="F32">
            <v>89</v>
          </cell>
          <cell r="G32">
            <v>37</v>
          </cell>
          <cell r="H32">
            <v>12.96</v>
          </cell>
          <cell r="J32">
            <v>27.720000000000002</v>
          </cell>
          <cell r="K32">
            <v>0</v>
          </cell>
        </row>
        <row r="33">
          <cell r="B33">
            <v>30.569565217391304</v>
          </cell>
          <cell r="C33">
            <v>37.200000000000003</v>
          </cell>
          <cell r="D33">
            <v>26.4</v>
          </cell>
          <cell r="E33">
            <v>63.130434782608695</v>
          </cell>
          <cell r="F33">
            <v>86</v>
          </cell>
          <cell r="G33">
            <v>37</v>
          </cell>
          <cell r="H33">
            <v>11.879999999999999</v>
          </cell>
          <cell r="J33">
            <v>20.88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24.5625</v>
          </cell>
          <cell r="C5">
            <v>32.700000000000003</v>
          </cell>
          <cell r="D5">
            <v>20.3</v>
          </cell>
          <cell r="E5">
            <v>74.166666666666671</v>
          </cell>
          <cell r="F5">
            <v>94</v>
          </cell>
          <cell r="G5">
            <v>44</v>
          </cell>
          <cell r="H5">
            <v>21.96</v>
          </cell>
          <cell r="J5">
            <v>47.16</v>
          </cell>
          <cell r="K5">
            <v>0</v>
          </cell>
        </row>
        <row r="6">
          <cell r="B6">
            <v>23.958333333333339</v>
          </cell>
          <cell r="C6">
            <v>33.299999999999997</v>
          </cell>
          <cell r="D6">
            <v>19.7</v>
          </cell>
          <cell r="E6">
            <v>75.916666666666671</v>
          </cell>
          <cell r="F6">
            <v>97</v>
          </cell>
          <cell r="G6">
            <v>34</v>
          </cell>
          <cell r="H6">
            <v>16.2</v>
          </cell>
          <cell r="J6">
            <v>54</v>
          </cell>
          <cell r="K6">
            <v>13.399999999999999</v>
          </cell>
        </row>
        <row r="7">
          <cell r="B7">
            <v>23.087499999999995</v>
          </cell>
          <cell r="C7">
            <v>29.6</v>
          </cell>
          <cell r="D7">
            <v>19.100000000000001</v>
          </cell>
          <cell r="E7">
            <v>77.541666666666671</v>
          </cell>
          <cell r="F7">
            <v>100</v>
          </cell>
          <cell r="G7">
            <v>51</v>
          </cell>
          <cell r="H7">
            <v>24.840000000000003</v>
          </cell>
          <cell r="J7">
            <v>44.28</v>
          </cell>
          <cell r="K7">
            <v>19</v>
          </cell>
        </row>
        <row r="8">
          <cell r="B8">
            <v>22.274999999999995</v>
          </cell>
          <cell r="C8">
            <v>28.7</v>
          </cell>
          <cell r="D8">
            <v>19.899999999999999</v>
          </cell>
          <cell r="E8">
            <v>88.583333333333329</v>
          </cell>
          <cell r="F8">
            <v>100</v>
          </cell>
          <cell r="G8">
            <v>58</v>
          </cell>
          <cell r="H8">
            <v>16.920000000000002</v>
          </cell>
          <cell r="J8">
            <v>28.44</v>
          </cell>
          <cell r="K8">
            <v>3.8000000000000003</v>
          </cell>
        </row>
        <row r="9">
          <cell r="B9">
            <v>22.754166666666666</v>
          </cell>
          <cell r="C9">
            <v>30.3</v>
          </cell>
          <cell r="D9">
            <v>20.6</v>
          </cell>
          <cell r="E9">
            <v>85.833333333333329</v>
          </cell>
          <cell r="F9">
            <v>97</v>
          </cell>
          <cell r="G9">
            <v>52</v>
          </cell>
          <cell r="H9">
            <v>24.12</v>
          </cell>
          <cell r="J9">
            <v>45</v>
          </cell>
          <cell r="K9">
            <v>0.2</v>
          </cell>
        </row>
        <row r="10">
          <cell r="B10">
            <v>23.433333333333337</v>
          </cell>
          <cell r="C10">
            <v>30.3</v>
          </cell>
          <cell r="D10">
            <v>20.100000000000001</v>
          </cell>
          <cell r="E10">
            <v>84</v>
          </cell>
          <cell r="F10">
            <v>100</v>
          </cell>
          <cell r="G10">
            <v>51</v>
          </cell>
          <cell r="H10">
            <v>16.559999999999999</v>
          </cell>
          <cell r="J10">
            <v>34.56</v>
          </cell>
          <cell r="K10">
            <v>3.4</v>
          </cell>
        </row>
        <row r="11">
          <cell r="B11">
            <v>25.308333333333326</v>
          </cell>
          <cell r="C11">
            <v>32</v>
          </cell>
          <cell r="D11">
            <v>21.1</v>
          </cell>
          <cell r="E11">
            <v>79.125</v>
          </cell>
          <cell r="F11">
            <v>100</v>
          </cell>
          <cell r="G11">
            <v>47</v>
          </cell>
          <cell r="H11">
            <v>19.8</v>
          </cell>
          <cell r="J11">
            <v>33.119999999999997</v>
          </cell>
          <cell r="K11">
            <v>0.2</v>
          </cell>
        </row>
        <row r="12">
          <cell r="B12">
            <v>22.979166666666661</v>
          </cell>
          <cell r="C12">
            <v>30.8</v>
          </cell>
          <cell r="D12">
            <v>20.2</v>
          </cell>
          <cell r="E12">
            <v>89.458333333333329</v>
          </cell>
          <cell r="F12">
            <v>100</v>
          </cell>
          <cell r="G12">
            <v>53</v>
          </cell>
          <cell r="H12">
            <v>25.2</v>
          </cell>
          <cell r="J12">
            <v>53.64</v>
          </cell>
          <cell r="K12">
            <v>5.2</v>
          </cell>
        </row>
        <row r="13">
          <cell r="B13">
            <v>23.8</v>
          </cell>
          <cell r="C13">
            <v>30.7</v>
          </cell>
          <cell r="D13">
            <v>19.2</v>
          </cell>
          <cell r="E13">
            <v>81.25</v>
          </cell>
          <cell r="F13">
            <v>100</v>
          </cell>
          <cell r="G13">
            <v>51</v>
          </cell>
          <cell r="H13">
            <v>14.4</v>
          </cell>
          <cell r="J13">
            <v>27.720000000000002</v>
          </cell>
          <cell r="K13">
            <v>0</v>
          </cell>
        </row>
        <row r="14">
          <cell r="B14">
            <v>24.983333333333338</v>
          </cell>
          <cell r="C14">
            <v>32.4</v>
          </cell>
          <cell r="D14">
            <v>21.5</v>
          </cell>
          <cell r="E14">
            <v>78.791666666666671</v>
          </cell>
          <cell r="F14">
            <v>95</v>
          </cell>
          <cell r="G14">
            <v>49</v>
          </cell>
          <cell r="H14">
            <v>18</v>
          </cell>
          <cell r="J14">
            <v>38.519999999999996</v>
          </cell>
          <cell r="K14">
            <v>0</v>
          </cell>
        </row>
        <row r="15">
          <cell r="B15">
            <v>24.729166666666661</v>
          </cell>
          <cell r="C15">
            <v>31.6</v>
          </cell>
          <cell r="D15">
            <v>20.6</v>
          </cell>
          <cell r="E15">
            <v>82.458333333333329</v>
          </cell>
          <cell r="F15">
            <v>100</v>
          </cell>
          <cell r="G15">
            <v>50</v>
          </cell>
          <cell r="H15">
            <v>23.400000000000002</v>
          </cell>
          <cell r="J15">
            <v>46.080000000000005</v>
          </cell>
          <cell r="K15">
            <v>0.2</v>
          </cell>
        </row>
        <row r="16">
          <cell r="B16">
            <v>24.516666666666666</v>
          </cell>
          <cell r="C16">
            <v>32.4</v>
          </cell>
          <cell r="D16">
            <v>21</v>
          </cell>
          <cell r="E16">
            <v>80.875</v>
          </cell>
          <cell r="F16">
            <v>96</v>
          </cell>
          <cell r="G16">
            <v>44</v>
          </cell>
          <cell r="H16">
            <v>21.6</v>
          </cell>
          <cell r="J16">
            <v>36.36</v>
          </cell>
          <cell r="K16">
            <v>2.8000000000000003</v>
          </cell>
        </row>
        <row r="17">
          <cell r="B17">
            <v>24.720833333333331</v>
          </cell>
          <cell r="C17">
            <v>32.700000000000003</v>
          </cell>
          <cell r="D17">
            <v>19.3</v>
          </cell>
          <cell r="E17">
            <v>78.5</v>
          </cell>
          <cell r="F17">
            <v>95</v>
          </cell>
          <cell r="G17">
            <v>46</v>
          </cell>
          <cell r="H17">
            <v>12.96</v>
          </cell>
          <cell r="J17">
            <v>78.84</v>
          </cell>
          <cell r="K17">
            <v>10</v>
          </cell>
        </row>
        <row r="18">
          <cell r="B18">
            <v>25.370833333333337</v>
          </cell>
          <cell r="C18">
            <v>33.5</v>
          </cell>
          <cell r="D18">
            <v>20.6</v>
          </cell>
          <cell r="E18">
            <v>74.958333333333329</v>
          </cell>
          <cell r="F18">
            <v>93</v>
          </cell>
          <cell r="G18">
            <v>43</v>
          </cell>
          <cell r="H18">
            <v>15.840000000000002</v>
          </cell>
          <cell r="J18">
            <v>61.560000000000009</v>
          </cell>
          <cell r="K18">
            <v>6.2</v>
          </cell>
        </row>
        <row r="19">
          <cell r="B19">
            <v>24.054166666666671</v>
          </cell>
          <cell r="C19">
            <v>32</v>
          </cell>
          <cell r="D19">
            <v>21.1</v>
          </cell>
          <cell r="E19">
            <v>86.291666666666671</v>
          </cell>
          <cell r="F19">
            <v>100</v>
          </cell>
          <cell r="G19">
            <v>52</v>
          </cell>
          <cell r="H19">
            <v>15.48</v>
          </cell>
          <cell r="J19">
            <v>39.24</v>
          </cell>
          <cell r="K19">
            <v>2</v>
          </cell>
        </row>
        <row r="20">
          <cell r="B20">
            <v>25.975000000000005</v>
          </cell>
          <cell r="C20">
            <v>33.700000000000003</v>
          </cell>
          <cell r="D20">
            <v>20.9</v>
          </cell>
          <cell r="E20">
            <v>73.166666666666671</v>
          </cell>
          <cell r="F20">
            <v>99</v>
          </cell>
          <cell r="G20">
            <v>35</v>
          </cell>
          <cell r="H20">
            <v>15.48</v>
          </cell>
          <cell r="J20">
            <v>30.96</v>
          </cell>
          <cell r="K20">
            <v>0</v>
          </cell>
        </row>
        <row r="21">
          <cell r="B21">
            <v>25.754166666666666</v>
          </cell>
          <cell r="C21">
            <v>33.200000000000003</v>
          </cell>
          <cell r="D21">
            <v>21.2</v>
          </cell>
          <cell r="E21">
            <v>79.291666666666671</v>
          </cell>
          <cell r="F21">
            <v>100</v>
          </cell>
          <cell r="G21">
            <v>50</v>
          </cell>
          <cell r="H21">
            <v>21.96</v>
          </cell>
          <cell r="J21">
            <v>40.32</v>
          </cell>
          <cell r="K21">
            <v>20.2</v>
          </cell>
        </row>
        <row r="22">
          <cell r="B22">
            <v>22.929166666666664</v>
          </cell>
          <cell r="C22">
            <v>26.9</v>
          </cell>
          <cell r="D22">
            <v>19.8</v>
          </cell>
          <cell r="E22">
            <v>89.166666666666671</v>
          </cell>
          <cell r="F22">
            <v>100</v>
          </cell>
          <cell r="G22">
            <v>68</v>
          </cell>
          <cell r="H22">
            <v>23.400000000000002</v>
          </cell>
          <cell r="J22">
            <v>79.92</v>
          </cell>
          <cell r="K22">
            <v>10</v>
          </cell>
        </row>
        <row r="23">
          <cell r="B23">
            <v>23.058333333333337</v>
          </cell>
          <cell r="C23">
            <v>28.4</v>
          </cell>
          <cell r="D23">
            <v>19.600000000000001</v>
          </cell>
          <cell r="E23">
            <v>86</v>
          </cell>
          <cell r="F23">
            <v>100</v>
          </cell>
          <cell r="G23">
            <v>67</v>
          </cell>
          <cell r="H23">
            <v>21.240000000000002</v>
          </cell>
          <cell r="J23">
            <v>34.200000000000003</v>
          </cell>
          <cell r="K23">
            <v>0</v>
          </cell>
        </row>
        <row r="24">
          <cell r="B24">
            <v>23.774999999999991</v>
          </cell>
          <cell r="C24">
            <v>30</v>
          </cell>
          <cell r="D24">
            <v>20.3</v>
          </cell>
          <cell r="E24">
            <v>88.041666666666671</v>
          </cell>
          <cell r="F24">
            <v>100</v>
          </cell>
          <cell r="G24">
            <v>44</v>
          </cell>
          <cell r="H24">
            <v>20.16</v>
          </cell>
          <cell r="J24">
            <v>36</v>
          </cell>
          <cell r="K24">
            <v>9.7999999999999989</v>
          </cell>
        </row>
        <row r="25">
          <cell r="B25">
            <v>23.954166666666676</v>
          </cell>
          <cell r="C25">
            <v>32.1</v>
          </cell>
          <cell r="D25">
            <v>19.3</v>
          </cell>
          <cell r="E25">
            <v>80.25</v>
          </cell>
          <cell r="F25">
            <v>100</v>
          </cell>
          <cell r="G25">
            <v>39</v>
          </cell>
          <cell r="H25">
            <v>19.8</v>
          </cell>
          <cell r="J25">
            <v>38.159999999999997</v>
          </cell>
          <cell r="K25">
            <v>1</v>
          </cell>
        </row>
        <row r="26">
          <cell r="B26">
            <v>23.750000000000004</v>
          </cell>
          <cell r="C26">
            <v>29.1</v>
          </cell>
          <cell r="D26">
            <v>20.5</v>
          </cell>
          <cell r="E26">
            <v>84.333333333333329</v>
          </cell>
          <cell r="F26">
            <v>100</v>
          </cell>
          <cell r="G26">
            <v>58</v>
          </cell>
          <cell r="H26">
            <v>18.720000000000002</v>
          </cell>
          <cell r="J26">
            <v>44.28</v>
          </cell>
          <cell r="K26">
            <v>8.7999999999999989</v>
          </cell>
        </row>
        <row r="27">
          <cell r="B27">
            <v>23.591666666666658</v>
          </cell>
          <cell r="C27">
            <v>28.9</v>
          </cell>
          <cell r="D27">
            <v>20.6</v>
          </cell>
          <cell r="E27">
            <v>85.125</v>
          </cell>
          <cell r="F27">
            <v>100</v>
          </cell>
          <cell r="G27">
            <v>60</v>
          </cell>
          <cell r="H27">
            <v>18</v>
          </cell>
          <cell r="J27">
            <v>34.56</v>
          </cell>
          <cell r="K27">
            <v>35.799999999999997</v>
          </cell>
        </row>
        <row r="28">
          <cell r="B28">
            <v>25.116666666666664</v>
          </cell>
          <cell r="C28">
            <v>32.299999999999997</v>
          </cell>
          <cell r="D28">
            <v>20.5</v>
          </cell>
          <cell r="E28">
            <v>80.875</v>
          </cell>
          <cell r="F28">
            <v>100</v>
          </cell>
          <cell r="G28">
            <v>49</v>
          </cell>
          <cell r="H28">
            <v>26.28</v>
          </cell>
          <cell r="J28">
            <v>45.36</v>
          </cell>
          <cell r="K28">
            <v>24.4</v>
          </cell>
        </row>
        <row r="29">
          <cell r="B29">
            <v>25.108333333333338</v>
          </cell>
          <cell r="C29">
            <v>33.799999999999997</v>
          </cell>
          <cell r="D29">
            <v>20</v>
          </cell>
          <cell r="E29">
            <v>77.904761904761898</v>
          </cell>
          <cell r="F29">
            <v>100</v>
          </cell>
          <cell r="G29">
            <v>39</v>
          </cell>
          <cell r="H29">
            <v>17.28</v>
          </cell>
          <cell r="J29">
            <v>45.36</v>
          </cell>
          <cell r="K29">
            <v>19.599999999999998</v>
          </cell>
        </row>
        <row r="30">
          <cell r="B30">
            <v>25.083333333333339</v>
          </cell>
          <cell r="C30">
            <v>32.299999999999997</v>
          </cell>
          <cell r="D30">
            <v>21</v>
          </cell>
          <cell r="E30">
            <v>80.375</v>
          </cell>
          <cell r="F30">
            <v>100</v>
          </cell>
          <cell r="G30">
            <v>48</v>
          </cell>
          <cell r="H30">
            <v>27.720000000000002</v>
          </cell>
          <cell r="J30">
            <v>53.64</v>
          </cell>
          <cell r="K30">
            <v>0.2</v>
          </cell>
        </row>
        <row r="31">
          <cell r="B31">
            <v>25.866666666666671</v>
          </cell>
          <cell r="C31">
            <v>34</v>
          </cell>
          <cell r="D31">
            <v>19.8</v>
          </cell>
          <cell r="E31">
            <v>73.826086956521735</v>
          </cell>
          <cell r="F31">
            <v>100</v>
          </cell>
          <cell r="G31">
            <v>32</v>
          </cell>
          <cell r="H31">
            <v>19.079999999999998</v>
          </cell>
          <cell r="J31">
            <v>39.96</v>
          </cell>
          <cell r="K31">
            <v>4.8</v>
          </cell>
        </row>
        <row r="32">
          <cell r="B32">
            <v>26.924999999999997</v>
          </cell>
          <cell r="C32">
            <v>34.200000000000003</v>
          </cell>
          <cell r="D32">
            <v>21.2</v>
          </cell>
          <cell r="E32">
            <v>69.291666666666671</v>
          </cell>
          <cell r="F32">
            <v>100</v>
          </cell>
          <cell r="G32">
            <v>32</v>
          </cell>
          <cell r="H32">
            <v>14.76</v>
          </cell>
          <cell r="J32">
            <v>29.52</v>
          </cell>
          <cell r="K32">
            <v>0</v>
          </cell>
        </row>
        <row r="33">
          <cell r="B33">
            <v>27.416666666666661</v>
          </cell>
          <cell r="C33">
            <v>34.4</v>
          </cell>
          <cell r="D33">
            <v>21</v>
          </cell>
          <cell r="E33">
            <v>62.958333333333336</v>
          </cell>
          <cell r="F33">
            <v>85</v>
          </cell>
          <cell r="G33">
            <v>39</v>
          </cell>
          <cell r="H33">
            <v>15.48</v>
          </cell>
          <cell r="J33">
            <v>23.040000000000003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28.122727272727275</v>
          </cell>
          <cell r="C5">
            <v>36.1</v>
          </cell>
          <cell r="D5">
            <v>21.6</v>
          </cell>
          <cell r="E5">
            <v>66.727272727272734</v>
          </cell>
          <cell r="F5">
            <v>90</v>
          </cell>
          <cell r="G5">
            <v>33</v>
          </cell>
          <cell r="H5">
            <v>16.920000000000002</v>
          </cell>
          <cell r="J5">
            <v>47.88</v>
          </cell>
          <cell r="K5">
            <v>4</v>
          </cell>
        </row>
        <row r="6">
          <cell r="B6">
            <v>27.576190476190476</v>
          </cell>
          <cell r="C6">
            <v>34.9</v>
          </cell>
          <cell r="D6">
            <v>22.1</v>
          </cell>
          <cell r="E6">
            <v>75.19047619047619</v>
          </cell>
          <cell r="F6">
            <v>99</v>
          </cell>
          <cell r="G6">
            <v>36</v>
          </cell>
          <cell r="H6">
            <v>7.2</v>
          </cell>
          <cell r="J6">
            <v>21.96</v>
          </cell>
          <cell r="K6">
            <v>0.4</v>
          </cell>
        </row>
        <row r="7">
          <cell r="B7">
            <v>25.823809523809526</v>
          </cell>
          <cell r="C7">
            <v>30.2</v>
          </cell>
          <cell r="D7">
            <v>21.7</v>
          </cell>
          <cell r="E7">
            <v>75.714285714285708</v>
          </cell>
          <cell r="F7">
            <v>98</v>
          </cell>
          <cell r="G7">
            <v>49</v>
          </cell>
          <cell r="H7">
            <v>18.720000000000002</v>
          </cell>
          <cell r="J7">
            <v>35.64</v>
          </cell>
          <cell r="K7">
            <v>4.8</v>
          </cell>
        </row>
        <row r="8">
          <cell r="B8">
            <v>25.509523809523806</v>
          </cell>
          <cell r="C8">
            <v>33</v>
          </cell>
          <cell r="D8">
            <v>21.9</v>
          </cell>
          <cell r="E8">
            <v>82.19047619047619</v>
          </cell>
          <cell r="F8">
            <v>98</v>
          </cell>
          <cell r="G8">
            <v>45</v>
          </cell>
          <cell r="H8">
            <v>14.76</v>
          </cell>
          <cell r="J8">
            <v>34.56</v>
          </cell>
          <cell r="K8">
            <v>5.4</v>
          </cell>
        </row>
        <row r="9">
          <cell r="B9">
            <v>25.520833333333329</v>
          </cell>
          <cell r="C9">
            <v>31.1</v>
          </cell>
          <cell r="D9">
            <v>22.9</v>
          </cell>
          <cell r="E9">
            <v>87.291666666666671</v>
          </cell>
          <cell r="F9">
            <v>98</v>
          </cell>
          <cell r="G9">
            <v>57</v>
          </cell>
          <cell r="H9">
            <v>7.5600000000000005</v>
          </cell>
          <cell r="J9">
            <v>28.08</v>
          </cell>
          <cell r="K9">
            <v>1</v>
          </cell>
        </row>
        <row r="10">
          <cell r="B10">
            <v>25.368181818181814</v>
          </cell>
          <cell r="C10">
            <v>30.1</v>
          </cell>
          <cell r="D10">
            <v>22.2</v>
          </cell>
          <cell r="E10">
            <v>85.772727272727266</v>
          </cell>
          <cell r="F10">
            <v>98</v>
          </cell>
          <cell r="G10">
            <v>63</v>
          </cell>
          <cell r="H10">
            <v>8.64</v>
          </cell>
          <cell r="J10">
            <v>20.16</v>
          </cell>
          <cell r="K10">
            <v>0</v>
          </cell>
        </row>
        <row r="11">
          <cell r="B11">
            <v>27.686363636363641</v>
          </cell>
          <cell r="C11">
            <v>35.4</v>
          </cell>
          <cell r="D11">
            <v>22.9</v>
          </cell>
          <cell r="E11">
            <v>76.36363636363636</v>
          </cell>
          <cell r="F11">
            <v>98</v>
          </cell>
          <cell r="G11">
            <v>38</v>
          </cell>
          <cell r="H11">
            <v>11.520000000000001</v>
          </cell>
          <cell r="J11">
            <v>29.16</v>
          </cell>
          <cell r="K11">
            <v>0</v>
          </cell>
        </row>
        <row r="12">
          <cell r="B12">
            <v>24.863636363636363</v>
          </cell>
          <cell r="C12">
            <v>27.6</v>
          </cell>
          <cell r="D12">
            <v>22.6</v>
          </cell>
          <cell r="E12">
            <v>86.590909090909093</v>
          </cell>
          <cell r="F12">
            <v>98</v>
          </cell>
          <cell r="G12">
            <v>72</v>
          </cell>
          <cell r="H12">
            <v>10.8</v>
          </cell>
          <cell r="J12">
            <v>25.2</v>
          </cell>
          <cell r="K12">
            <v>2.8000000000000003</v>
          </cell>
        </row>
        <row r="13">
          <cell r="B13">
            <v>26.080952380952379</v>
          </cell>
          <cell r="C13">
            <v>34.299999999999997</v>
          </cell>
          <cell r="D13">
            <v>21.7</v>
          </cell>
          <cell r="E13">
            <v>80.904761904761898</v>
          </cell>
          <cell r="F13">
            <v>99</v>
          </cell>
          <cell r="G13">
            <v>44</v>
          </cell>
          <cell r="H13">
            <v>8.64</v>
          </cell>
          <cell r="J13">
            <v>28.44</v>
          </cell>
          <cell r="K13">
            <v>0.2</v>
          </cell>
        </row>
        <row r="14">
          <cell r="B14">
            <v>26.630000000000003</v>
          </cell>
          <cell r="C14">
            <v>34.299999999999997</v>
          </cell>
          <cell r="D14">
            <v>22.8</v>
          </cell>
          <cell r="E14">
            <v>78.900000000000006</v>
          </cell>
          <cell r="F14">
            <v>97</v>
          </cell>
          <cell r="G14">
            <v>42</v>
          </cell>
          <cell r="H14">
            <v>25.56</v>
          </cell>
          <cell r="J14">
            <v>50.76</v>
          </cell>
          <cell r="K14">
            <v>0.2</v>
          </cell>
        </row>
        <row r="15">
          <cell r="B15">
            <v>27.216666666666669</v>
          </cell>
          <cell r="C15">
            <v>34.700000000000003</v>
          </cell>
          <cell r="D15">
            <v>22.5</v>
          </cell>
          <cell r="E15">
            <v>78.125</v>
          </cell>
          <cell r="F15">
            <v>98</v>
          </cell>
          <cell r="G15">
            <v>44</v>
          </cell>
          <cell r="H15">
            <v>9.7200000000000006</v>
          </cell>
          <cell r="J15">
            <v>27.36</v>
          </cell>
          <cell r="K15">
            <v>1.6</v>
          </cell>
        </row>
        <row r="16">
          <cell r="B16">
            <v>27.43809523809524</v>
          </cell>
          <cell r="C16">
            <v>34.6</v>
          </cell>
          <cell r="D16">
            <v>23.5</v>
          </cell>
          <cell r="E16">
            <v>77.333333333333329</v>
          </cell>
          <cell r="F16">
            <v>98</v>
          </cell>
          <cell r="G16">
            <v>43</v>
          </cell>
          <cell r="H16">
            <v>11.879999999999999</v>
          </cell>
          <cell r="J16">
            <v>29.880000000000003</v>
          </cell>
          <cell r="K16">
            <v>0.2</v>
          </cell>
        </row>
        <row r="17">
          <cell r="B17">
            <v>28.464999999999996</v>
          </cell>
          <cell r="C17">
            <v>36.1</v>
          </cell>
          <cell r="D17">
            <v>22</v>
          </cell>
          <cell r="E17">
            <v>71.25</v>
          </cell>
          <cell r="F17">
            <v>98</v>
          </cell>
          <cell r="G17">
            <v>37</v>
          </cell>
          <cell r="H17">
            <v>12.6</v>
          </cell>
          <cell r="J17">
            <v>29.16</v>
          </cell>
          <cell r="K17">
            <v>0</v>
          </cell>
        </row>
        <row r="18">
          <cell r="B18">
            <v>29.609999999999996</v>
          </cell>
          <cell r="C18">
            <v>36.1</v>
          </cell>
          <cell r="D18">
            <v>23.3</v>
          </cell>
          <cell r="E18">
            <v>66.7</v>
          </cell>
          <cell r="F18">
            <v>95</v>
          </cell>
          <cell r="G18">
            <v>40</v>
          </cell>
          <cell r="H18">
            <v>9.3600000000000012</v>
          </cell>
          <cell r="J18">
            <v>23.759999999999998</v>
          </cell>
          <cell r="K18">
            <v>0</v>
          </cell>
        </row>
        <row r="19">
          <cell r="B19">
            <v>29.039130434782614</v>
          </cell>
          <cell r="C19">
            <v>36.1</v>
          </cell>
          <cell r="D19">
            <v>23.1</v>
          </cell>
          <cell r="E19">
            <v>67.086956521739125</v>
          </cell>
          <cell r="F19">
            <v>94</v>
          </cell>
          <cell r="G19">
            <v>36</v>
          </cell>
          <cell r="H19">
            <v>10.8</v>
          </cell>
          <cell r="J19">
            <v>25.56</v>
          </cell>
          <cell r="K19">
            <v>0</v>
          </cell>
        </row>
        <row r="20">
          <cell r="B20">
            <v>29.234782608695649</v>
          </cell>
          <cell r="C20">
            <v>37.799999999999997</v>
          </cell>
          <cell r="D20">
            <v>22.3</v>
          </cell>
          <cell r="E20">
            <v>67.043478260869563</v>
          </cell>
          <cell r="F20">
            <v>98</v>
          </cell>
          <cell r="G20">
            <v>30</v>
          </cell>
          <cell r="H20">
            <v>13.32</v>
          </cell>
          <cell r="J20">
            <v>27.720000000000002</v>
          </cell>
          <cell r="K20">
            <v>0</v>
          </cell>
        </row>
        <row r="21">
          <cell r="B21">
            <v>28.294999999999998</v>
          </cell>
          <cell r="C21">
            <v>36.299999999999997</v>
          </cell>
          <cell r="D21">
            <v>23</v>
          </cell>
          <cell r="E21">
            <v>75.3</v>
          </cell>
          <cell r="F21">
            <v>97</v>
          </cell>
          <cell r="G21">
            <v>42</v>
          </cell>
          <cell r="H21">
            <v>15.840000000000002</v>
          </cell>
          <cell r="J21">
            <v>41.04</v>
          </cell>
          <cell r="K21">
            <v>17.799999999999997</v>
          </cell>
        </row>
        <row r="22">
          <cell r="B22">
            <v>23.695238095238096</v>
          </cell>
          <cell r="C22">
            <v>24.9</v>
          </cell>
          <cell r="D22">
            <v>22.6</v>
          </cell>
          <cell r="E22">
            <v>94.857142857142861</v>
          </cell>
          <cell r="F22">
            <v>98</v>
          </cell>
          <cell r="G22">
            <v>82</v>
          </cell>
          <cell r="H22">
            <v>9.3600000000000012</v>
          </cell>
          <cell r="J22">
            <v>40.680000000000007</v>
          </cell>
          <cell r="K22">
            <v>46.8</v>
          </cell>
        </row>
        <row r="23">
          <cell r="B23">
            <v>25.457142857142859</v>
          </cell>
          <cell r="C23">
            <v>29.9</v>
          </cell>
          <cell r="D23">
            <v>21.5</v>
          </cell>
          <cell r="E23">
            <v>85.38095238095238</v>
          </cell>
          <cell r="F23">
            <v>99</v>
          </cell>
          <cell r="G23">
            <v>67</v>
          </cell>
          <cell r="H23">
            <v>11.520000000000001</v>
          </cell>
          <cell r="J23">
            <v>24.48</v>
          </cell>
          <cell r="K23">
            <v>1.8</v>
          </cell>
        </row>
        <row r="24">
          <cell r="B24">
            <v>27.404545454545453</v>
          </cell>
          <cell r="C24">
            <v>32.9</v>
          </cell>
          <cell r="D24">
            <v>23.8</v>
          </cell>
          <cell r="E24">
            <v>75.86363636363636</v>
          </cell>
          <cell r="F24">
            <v>95</v>
          </cell>
          <cell r="G24">
            <v>48</v>
          </cell>
          <cell r="H24">
            <v>14.4</v>
          </cell>
          <cell r="J24">
            <v>29.52</v>
          </cell>
          <cell r="K24">
            <v>0</v>
          </cell>
        </row>
        <row r="25">
          <cell r="B25">
            <v>25.886363636363637</v>
          </cell>
          <cell r="C25">
            <v>32.4</v>
          </cell>
          <cell r="D25">
            <v>21.3</v>
          </cell>
          <cell r="E25">
            <v>80.045454545454547</v>
          </cell>
          <cell r="F25">
            <v>98</v>
          </cell>
          <cell r="G25">
            <v>57</v>
          </cell>
          <cell r="H25">
            <v>16.920000000000002</v>
          </cell>
          <cell r="J25">
            <v>37.440000000000005</v>
          </cell>
          <cell r="K25">
            <v>0</v>
          </cell>
        </row>
        <row r="26">
          <cell r="B26">
            <v>25.962499999999995</v>
          </cell>
          <cell r="C26">
            <v>32.799999999999997</v>
          </cell>
          <cell r="D26">
            <v>21.8</v>
          </cell>
          <cell r="E26">
            <v>81.75</v>
          </cell>
          <cell r="F26">
            <v>99</v>
          </cell>
          <cell r="G26">
            <v>49</v>
          </cell>
          <cell r="H26">
            <v>9.3600000000000012</v>
          </cell>
          <cell r="J26">
            <v>20.88</v>
          </cell>
          <cell r="K26">
            <v>1.4</v>
          </cell>
        </row>
        <row r="27">
          <cell r="B27">
            <v>26.809090909090909</v>
          </cell>
          <cell r="C27">
            <v>33.4</v>
          </cell>
          <cell r="D27">
            <v>23</v>
          </cell>
          <cell r="E27">
            <v>82.545454545454547</v>
          </cell>
          <cell r="F27">
            <v>98</v>
          </cell>
          <cell r="G27">
            <v>51</v>
          </cell>
          <cell r="H27">
            <v>13.68</v>
          </cell>
          <cell r="J27">
            <v>47.88</v>
          </cell>
          <cell r="K27">
            <v>2</v>
          </cell>
        </row>
        <row r="28">
          <cell r="B28">
            <v>27.922727272727276</v>
          </cell>
          <cell r="C28">
            <v>34.4</v>
          </cell>
          <cell r="D28">
            <v>24</v>
          </cell>
          <cell r="E28">
            <v>79.227272727272734</v>
          </cell>
          <cell r="F28">
            <v>98</v>
          </cell>
          <cell r="G28">
            <v>45</v>
          </cell>
          <cell r="H28">
            <v>14.76</v>
          </cell>
          <cell r="J28">
            <v>28.44</v>
          </cell>
          <cell r="K28">
            <v>0</v>
          </cell>
        </row>
        <row r="29">
          <cell r="B29">
            <v>27.645000000000003</v>
          </cell>
          <cell r="C29">
            <v>34.5</v>
          </cell>
          <cell r="D29">
            <v>22.5</v>
          </cell>
          <cell r="E29">
            <v>77.2</v>
          </cell>
          <cell r="F29">
            <v>98</v>
          </cell>
          <cell r="G29">
            <v>41</v>
          </cell>
          <cell r="H29">
            <v>6.84</v>
          </cell>
          <cell r="J29">
            <v>19.440000000000001</v>
          </cell>
          <cell r="K29">
            <v>2.8000000000000003</v>
          </cell>
        </row>
        <row r="30">
          <cell r="B30">
            <v>29.156521739130429</v>
          </cell>
          <cell r="C30">
            <v>36.799999999999997</v>
          </cell>
          <cell r="D30">
            <v>23.4</v>
          </cell>
          <cell r="E30">
            <v>73.869565217391298</v>
          </cell>
          <cell r="F30">
            <v>98</v>
          </cell>
          <cell r="G30">
            <v>35</v>
          </cell>
          <cell r="H30">
            <v>9.7200000000000006</v>
          </cell>
          <cell r="J30">
            <v>23.759999999999998</v>
          </cell>
          <cell r="K30">
            <v>0</v>
          </cell>
        </row>
        <row r="31">
          <cell r="B31">
            <v>29.068181818181813</v>
          </cell>
          <cell r="C31">
            <v>35.700000000000003</v>
          </cell>
          <cell r="D31">
            <v>23.7</v>
          </cell>
          <cell r="E31">
            <v>72.545454545454547</v>
          </cell>
          <cell r="F31">
            <v>98</v>
          </cell>
          <cell r="G31">
            <v>44</v>
          </cell>
          <cell r="H31">
            <v>11.520000000000001</v>
          </cell>
          <cell r="J31">
            <v>31.680000000000003</v>
          </cell>
          <cell r="K31">
            <v>7.2</v>
          </cell>
        </row>
        <row r="32">
          <cell r="B32">
            <v>27.937500000000004</v>
          </cell>
          <cell r="C32">
            <v>35.6</v>
          </cell>
          <cell r="D32">
            <v>22</v>
          </cell>
          <cell r="E32">
            <v>74.333333333333329</v>
          </cell>
          <cell r="F32">
            <v>98</v>
          </cell>
          <cell r="G32">
            <v>38</v>
          </cell>
          <cell r="H32">
            <v>19.440000000000001</v>
          </cell>
          <cell r="J32">
            <v>36.72</v>
          </cell>
          <cell r="K32">
            <v>5.4</v>
          </cell>
        </row>
        <row r="33">
          <cell r="B33">
            <v>29.418181818181825</v>
          </cell>
          <cell r="C33">
            <v>36.5</v>
          </cell>
          <cell r="D33">
            <v>23.6</v>
          </cell>
          <cell r="E33">
            <v>72.86363636363636</v>
          </cell>
          <cell r="F33">
            <v>98</v>
          </cell>
          <cell r="G33">
            <v>37</v>
          </cell>
          <cell r="H33">
            <v>7.5600000000000005</v>
          </cell>
          <cell r="J33">
            <v>17.64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25.820833333333329</v>
          </cell>
          <cell r="C5">
            <v>35.200000000000003</v>
          </cell>
          <cell r="D5">
            <v>18.100000000000001</v>
          </cell>
          <cell r="E5">
            <v>62.625</v>
          </cell>
          <cell r="F5">
            <v>93</v>
          </cell>
          <cell r="G5">
            <v>31</v>
          </cell>
          <cell r="H5">
            <v>11.16</v>
          </cell>
          <cell r="J5">
            <v>38.159999999999997</v>
          </cell>
          <cell r="K5">
            <v>0</v>
          </cell>
        </row>
        <row r="6">
          <cell r="B6">
            <v>28.483333333333338</v>
          </cell>
          <cell r="C6">
            <v>35.1</v>
          </cell>
          <cell r="D6">
            <v>23</v>
          </cell>
          <cell r="E6">
            <v>53.958333333333336</v>
          </cell>
          <cell r="F6">
            <v>79</v>
          </cell>
          <cell r="G6">
            <v>36</v>
          </cell>
          <cell r="H6">
            <v>12.96</v>
          </cell>
          <cell r="J6">
            <v>27.720000000000002</v>
          </cell>
          <cell r="K6">
            <v>3</v>
          </cell>
        </row>
        <row r="7">
          <cell r="B7">
            <v>28.266666666666666</v>
          </cell>
          <cell r="C7">
            <v>34.6</v>
          </cell>
          <cell r="D7">
            <v>22.2</v>
          </cell>
          <cell r="E7">
            <v>56.666666666666664</v>
          </cell>
          <cell r="F7">
            <v>80</v>
          </cell>
          <cell r="G7">
            <v>36</v>
          </cell>
          <cell r="H7">
            <v>14.4</v>
          </cell>
          <cell r="J7">
            <v>28.8</v>
          </cell>
          <cell r="K7">
            <v>0</v>
          </cell>
        </row>
        <row r="8">
          <cell r="B8">
            <v>26.358333333333338</v>
          </cell>
          <cell r="C8">
            <v>33</v>
          </cell>
          <cell r="D8">
            <v>21.3</v>
          </cell>
          <cell r="E8">
            <v>69.041666666666671</v>
          </cell>
          <cell r="F8">
            <v>90</v>
          </cell>
          <cell r="G8">
            <v>42</v>
          </cell>
          <cell r="H8">
            <v>14.04</v>
          </cell>
          <cell r="J8">
            <v>33.119999999999997</v>
          </cell>
          <cell r="K8">
            <v>0</v>
          </cell>
        </row>
        <row r="9">
          <cell r="B9">
            <v>27.720833333333335</v>
          </cell>
          <cell r="C9">
            <v>34.299999999999997</v>
          </cell>
          <cell r="D9">
            <v>22.2</v>
          </cell>
          <cell r="E9">
            <v>60.041666666666664</v>
          </cell>
          <cell r="F9">
            <v>85</v>
          </cell>
          <cell r="G9">
            <v>33</v>
          </cell>
          <cell r="H9">
            <v>12.96</v>
          </cell>
          <cell r="J9">
            <v>32.4</v>
          </cell>
          <cell r="K9">
            <v>0</v>
          </cell>
        </row>
        <row r="10">
          <cell r="B10">
            <v>27.491666666666656</v>
          </cell>
          <cell r="C10">
            <v>34.1</v>
          </cell>
          <cell r="D10">
            <v>22.6</v>
          </cell>
          <cell r="E10">
            <v>63.958333333333336</v>
          </cell>
          <cell r="F10">
            <v>86</v>
          </cell>
          <cell r="G10">
            <v>37</v>
          </cell>
          <cell r="H10">
            <v>10.44</v>
          </cell>
          <cell r="J10">
            <v>24.840000000000003</v>
          </cell>
          <cell r="K10">
            <v>0</v>
          </cell>
        </row>
        <row r="11">
          <cell r="B11">
            <v>26.054166666666671</v>
          </cell>
          <cell r="C11">
            <v>33.200000000000003</v>
          </cell>
          <cell r="D11">
            <v>22.7</v>
          </cell>
          <cell r="E11">
            <v>75.125</v>
          </cell>
          <cell r="F11">
            <v>91</v>
          </cell>
          <cell r="G11">
            <v>41</v>
          </cell>
          <cell r="H11">
            <v>14.4</v>
          </cell>
          <cell r="J11">
            <v>36.72</v>
          </cell>
          <cell r="K11">
            <v>4.3999999999999995</v>
          </cell>
        </row>
        <row r="12">
          <cell r="B12">
            <v>24.037500000000005</v>
          </cell>
          <cell r="C12">
            <v>29.7</v>
          </cell>
          <cell r="D12">
            <v>22.1</v>
          </cell>
          <cell r="E12">
            <v>89.416666666666671</v>
          </cell>
          <cell r="F12">
            <v>98</v>
          </cell>
          <cell r="G12">
            <v>62</v>
          </cell>
          <cell r="H12">
            <v>11.16</v>
          </cell>
          <cell r="J12">
            <v>36.36</v>
          </cell>
          <cell r="K12">
            <v>23.8</v>
          </cell>
        </row>
        <row r="13">
          <cell r="B13">
            <v>25.262499999999999</v>
          </cell>
          <cell r="C13">
            <v>32.200000000000003</v>
          </cell>
          <cell r="D13">
            <v>21.4</v>
          </cell>
          <cell r="E13">
            <v>80.333333333333329</v>
          </cell>
          <cell r="F13">
            <v>98</v>
          </cell>
          <cell r="G13">
            <v>46</v>
          </cell>
          <cell r="H13">
            <v>20.88</v>
          </cell>
          <cell r="J13">
            <v>39.24</v>
          </cell>
          <cell r="K13">
            <v>0.4</v>
          </cell>
        </row>
        <row r="14">
          <cell r="B14">
            <v>27.695833333333336</v>
          </cell>
          <cell r="C14">
            <v>33.299999999999997</v>
          </cell>
          <cell r="D14">
            <v>23.2</v>
          </cell>
          <cell r="E14">
            <v>67.208333333333329</v>
          </cell>
          <cell r="F14">
            <v>90</v>
          </cell>
          <cell r="G14">
            <v>45</v>
          </cell>
          <cell r="H14">
            <v>14.04</v>
          </cell>
          <cell r="J14">
            <v>30.96</v>
          </cell>
          <cell r="K14">
            <v>0</v>
          </cell>
        </row>
        <row r="15">
          <cell r="B15">
            <v>28.8</v>
          </cell>
          <cell r="C15">
            <v>35.4</v>
          </cell>
          <cell r="D15">
            <v>23.5</v>
          </cell>
          <cell r="E15">
            <v>64.416666666666671</v>
          </cell>
          <cell r="F15">
            <v>90</v>
          </cell>
          <cell r="G15">
            <v>31</v>
          </cell>
          <cell r="H15">
            <v>18.720000000000002</v>
          </cell>
          <cell r="J15">
            <v>38.519999999999996</v>
          </cell>
          <cell r="K15">
            <v>0</v>
          </cell>
        </row>
        <row r="16">
          <cell r="B16">
            <v>27.899999999999995</v>
          </cell>
          <cell r="C16">
            <v>33.9</v>
          </cell>
          <cell r="D16">
            <v>23.4</v>
          </cell>
          <cell r="E16">
            <v>67.458333333333329</v>
          </cell>
          <cell r="F16">
            <v>87</v>
          </cell>
          <cell r="G16">
            <v>45</v>
          </cell>
          <cell r="H16">
            <v>18.36</v>
          </cell>
          <cell r="J16">
            <v>37.440000000000005</v>
          </cell>
          <cell r="K16">
            <v>0</v>
          </cell>
        </row>
        <row r="17">
          <cell r="B17">
            <v>27.754166666666674</v>
          </cell>
          <cell r="C17">
            <v>35.5</v>
          </cell>
          <cell r="D17">
            <v>22.2</v>
          </cell>
          <cell r="E17">
            <v>69.833333333333329</v>
          </cell>
          <cell r="F17">
            <v>96</v>
          </cell>
          <cell r="G17">
            <v>38</v>
          </cell>
          <cell r="H17">
            <v>21.240000000000002</v>
          </cell>
          <cell r="J17">
            <v>46.440000000000005</v>
          </cell>
          <cell r="K17">
            <v>0</v>
          </cell>
        </row>
        <row r="18">
          <cell r="B18">
            <v>27.4375</v>
          </cell>
          <cell r="C18">
            <v>35.299999999999997</v>
          </cell>
          <cell r="D18">
            <v>23</v>
          </cell>
          <cell r="E18">
            <v>72.166666666666671</v>
          </cell>
          <cell r="F18">
            <v>95</v>
          </cell>
          <cell r="G18">
            <v>40</v>
          </cell>
          <cell r="H18">
            <v>24.12</v>
          </cell>
          <cell r="J18">
            <v>47.88</v>
          </cell>
          <cell r="K18">
            <v>0</v>
          </cell>
        </row>
        <row r="19">
          <cell r="B19">
            <v>26.054166666666664</v>
          </cell>
          <cell r="C19">
            <v>32.6</v>
          </cell>
          <cell r="D19">
            <v>20.9</v>
          </cell>
          <cell r="E19">
            <v>74.458333333333329</v>
          </cell>
          <cell r="F19">
            <v>98</v>
          </cell>
          <cell r="G19">
            <v>42</v>
          </cell>
          <cell r="H19">
            <v>15.840000000000002</v>
          </cell>
          <cell r="J19">
            <v>36.72</v>
          </cell>
          <cell r="K19">
            <v>0</v>
          </cell>
        </row>
        <row r="20">
          <cell r="B20">
            <v>27.520833333333332</v>
          </cell>
          <cell r="C20">
            <v>36</v>
          </cell>
          <cell r="D20">
            <v>21.5</v>
          </cell>
          <cell r="E20">
            <v>61.458333333333336</v>
          </cell>
          <cell r="F20">
            <v>92</v>
          </cell>
          <cell r="G20">
            <v>28</v>
          </cell>
          <cell r="H20">
            <v>12.96</v>
          </cell>
          <cell r="J20">
            <v>38.159999999999997</v>
          </cell>
          <cell r="K20">
            <v>0</v>
          </cell>
        </row>
        <row r="21">
          <cell r="B21">
            <v>28.025000000000002</v>
          </cell>
          <cell r="C21">
            <v>35.5</v>
          </cell>
          <cell r="D21">
            <v>21.6</v>
          </cell>
          <cell r="E21">
            <v>55.916666666666664</v>
          </cell>
          <cell r="F21">
            <v>78</v>
          </cell>
          <cell r="G21">
            <v>32</v>
          </cell>
          <cell r="H21">
            <v>12.96</v>
          </cell>
          <cell r="J21">
            <v>42.84</v>
          </cell>
          <cell r="K21">
            <v>0</v>
          </cell>
        </row>
        <row r="22">
          <cell r="B22">
            <v>24.183333333333337</v>
          </cell>
          <cell r="C22">
            <v>27.8</v>
          </cell>
          <cell r="D22">
            <v>20.9</v>
          </cell>
          <cell r="E22">
            <v>84.125</v>
          </cell>
          <cell r="F22">
            <v>98</v>
          </cell>
          <cell r="G22">
            <v>63</v>
          </cell>
          <cell r="H22">
            <v>15.48</v>
          </cell>
          <cell r="J22">
            <v>32.04</v>
          </cell>
          <cell r="K22">
            <v>29.400000000000002</v>
          </cell>
        </row>
        <row r="23">
          <cell r="B23">
            <v>25.358333333333331</v>
          </cell>
          <cell r="C23">
            <v>33.299999999999997</v>
          </cell>
          <cell r="D23">
            <v>20.8</v>
          </cell>
          <cell r="E23">
            <v>75.458333333333329</v>
          </cell>
          <cell r="F23">
            <v>100</v>
          </cell>
          <cell r="G23">
            <v>33</v>
          </cell>
          <cell r="H23">
            <v>18.720000000000002</v>
          </cell>
          <cell r="J23">
            <v>36</v>
          </cell>
          <cell r="K23">
            <v>0</v>
          </cell>
        </row>
        <row r="24">
          <cell r="B24">
            <v>25.4375</v>
          </cell>
          <cell r="C24">
            <v>33.200000000000003</v>
          </cell>
          <cell r="D24">
            <v>19.7</v>
          </cell>
          <cell r="E24">
            <v>67.625</v>
          </cell>
          <cell r="F24">
            <v>93</v>
          </cell>
          <cell r="G24">
            <v>32</v>
          </cell>
          <cell r="H24">
            <v>15.48</v>
          </cell>
          <cell r="J24">
            <v>45.72</v>
          </cell>
          <cell r="K24">
            <v>0</v>
          </cell>
        </row>
        <row r="25">
          <cell r="B25">
            <v>25.558333333333334</v>
          </cell>
          <cell r="C25">
            <v>33.5</v>
          </cell>
          <cell r="D25">
            <v>18.600000000000001</v>
          </cell>
          <cell r="E25">
            <v>66.625</v>
          </cell>
          <cell r="F25">
            <v>96</v>
          </cell>
          <cell r="G25">
            <v>33</v>
          </cell>
          <cell r="H25">
            <v>13.68</v>
          </cell>
          <cell r="J25">
            <v>30.240000000000002</v>
          </cell>
          <cell r="K25">
            <v>0</v>
          </cell>
        </row>
        <row r="26">
          <cell r="B26">
            <v>27.208333333333329</v>
          </cell>
          <cell r="C26">
            <v>34.6</v>
          </cell>
          <cell r="D26">
            <v>22</v>
          </cell>
          <cell r="E26">
            <v>65.708333333333329</v>
          </cell>
          <cell r="F26">
            <v>88</v>
          </cell>
          <cell r="G26">
            <v>37</v>
          </cell>
          <cell r="H26">
            <v>16.920000000000002</v>
          </cell>
          <cell r="J26">
            <v>45</v>
          </cell>
          <cell r="K26">
            <v>0</v>
          </cell>
        </row>
        <row r="27">
          <cell r="B27">
            <v>27.791666666666671</v>
          </cell>
          <cell r="C27">
            <v>36.4</v>
          </cell>
          <cell r="D27">
            <v>22.2</v>
          </cell>
          <cell r="E27">
            <v>67.875</v>
          </cell>
          <cell r="F27">
            <v>92</v>
          </cell>
          <cell r="G27">
            <v>33</v>
          </cell>
          <cell r="H27">
            <v>12.24</v>
          </cell>
          <cell r="J27">
            <v>33.840000000000003</v>
          </cell>
          <cell r="K27">
            <v>0.2</v>
          </cell>
        </row>
        <row r="28">
          <cell r="B28">
            <v>26.354166666666668</v>
          </cell>
          <cell r="C28">
            <v>35.700000000000003</v>
          </cell>
          <cell r="D28">
            <v>21.6</v>
          </cell>
          <cell r="E28">
            <v>77.75</v>
          </cell>
          <cell r="F28">
            <v>99</v>
          </cell>
          <cell r="G28">
            <v>35</v>
          </cell>
          <cell r="H28">
            <v>15.120000000000001</v>
          </cell>
          <cell r="J28">
            <v>36.36</v>
          </cell>
          <cell r="K28">
            <v>50.400000000000006</v>
          </cell>
        </row>
        <row r="29">
          <cell r="B29">
            <v>25.912499999999998</v>
          </cell>
          <cell r="C29">
            <v>32.799999999999997</v>
          </cell>
          <cell r="D29">
            <v>21.5</v>
          </cell>
          <cell r="E29">
            <v>78.291666666666671</v>
          </cell>
          <cell r="F29">
            <v>98</v>
          </cell>
          <cell r="G29">
            <v>47</v>
          </cell>
          <cell r="H29">
            <v>15.840000000000002</v>
          </cell>
          <cell r="J29">
            <v>34.56</v>
          </cell>
          <cell r="K29">
            <v>20.8</v>
          </cell>
        </row>
        <row r="30">
          <cell r="B30">
            <v>28.054166666666664</v>
          </cell>
          <cell r="C30">
            <v>34.9</v>
          </cell>
          <cell r="D30">
            <v>22.3</v>
          </cell>
          <cell r="E30">
            <v>66.791666666666671</v>
          </cell>
          <cell r="F30">
            <v>92</v>
          </cell>
          <cell r="G30">
            <v>37</v>
          </cell>
          <cell r="H30">
            <v>10.8</v>
          </cell>
          <cell r="J30">
            <v>22.32</v>
          </cell>
          <cell r="K30">
            <v>0</v>
          </cell>
        </row>
        <row r="31">
          <cell r="B31">
            <v>29.583333333333339</v>
          </cell>
          <cell r="C31">
            <v>36.4</v>
          </cell>
          <cell r="D31">
            <v>24.5</v>
          </cell>
          <cell r="E31">
            <v>60.291666666666664</v>
          </cell>
          <cell r="F31">
            <v>83</v>
          </cell>
          <cell r="G31">
            <v>32</v>
          </cell>
          <cell r="H31">
            <v>14.04</v>
          </cell>
          <cell r="J31">
            <v>37.800000000000004</v>
          </cell>
          <cell r="K31">
            <v>0</v>
          </cell>
        </row>
        <row r="32">
          <cell r="B32">
            <v>27.612499999999997</v>
          </cell>
          <cell r="C32">
            <v>36.700000000000003</v>
          </cell>
          <cell r="D32">
            <v>22.8</v>
          </cell>
          <cell r="E32">
            <v>69.416666666666671</v>
          </cell>
          <cell r="F32">
            <v>91</v>
          </cell>
          <cell r="G32">
            <v>37</v>
          </cell>
          <cell r="H32">
            <v>23.040000000000003</v>
          </cell>
          <cell r="J32">
            <v>54</v>
          </cell>
          <cell r="K32">
            <v>0</v>
          </cell>
        </row>
        <row r="33">
          <cell r="B33">
            <v>28.541666666666668</v>
          </cell>
          <cell r="C33">
            <v>37.1</v>
          </cell>
          <cell r="D33">
            <v>23.3</v>
          </cell>
          <cell r="E33">
            <v>64.833333333333329</v>
          </cell>
          <cell r="F33">
            <v>90</v>
          </cell>
          <cell r="G33">
            <v>30</v>
          </cell>
          <cell r="H33">
            <v>11.16</v>
          </cell>
          <cell r="J33">
            <v>27</v>
          </cell>
          <cell r="K33">
            <v>0.4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26.629166666666674</v>
          </cell>
          <cell r="C5">
            <v>36</v>
          </cell>
          <cell r="D5">
            <v>18.8</v>
          </cell>
          <cell r="E5">
            <v>66.25</v>
          </cell>
          <cell r="F5">
            <v>96</v>
          </cell>
          <cell r="G5">
            <v>35</v>
          </cell>
          <cell r="H5">
            <v>15.48</v>
          </cell>
          <cell r="J5">
            <v>48.96</v>
          </cell>
          <cell r="K5">
            <v>0</v>
          </cell>
        </row>
        <row r="6">
          <cell r="B6">
            <v>28.804166666666671</v>
          </cell>
          <cell r="C6">
            <v>36.6</v>
          </cell>
          <cell r="D6">
            <v>22.1</v>
          </cell>
          <cell r="E6">
            <v>57.375</v>
          </cell>
          <cell r="F6">
            <v>83</v>
          </cell>
          <cell r="G6">
            <v>32</v>
          </cell>
          <cell r="H6">
            <v>20.16</v>
          </cell>
          <cell r="J6">
            <v>29.16</v>
          </cell>
          <cell r="K6">
            <v>0</v>
          </cell>
        </row>
        <row r="7">
          <cell r="B7">
            <v>28.595833333333342</v>
          </cell>
          <cell r="C7">
            <v>35.5</v>
          </cell>
          <cell r="D7">
            <v>22.3</v>
          </cell>
          <cell r="E7">
            <v>61.583333333333336</v>
          </cell>
          <cell r="F7">
            <v>87</v>
          </cell>
          <cell r="G7">
            <v>37</v>
          </cell>
          <cell r="H7">
            <v>16.920000000000002</v>
          </cell>
          <cell r="J7">
            <v>31.319999999999997</v>
          </cell>
          <cell r="K7">
            <v>0</v>
          </cell>
        </row>
        <row r="8">
          <cell r="B8">
            <v>26.873913043478261</v>
          </cell>
          <cell r="C8">
            <v>34.5</v>
          </cell>
          <cell r="D8">
            <v>21.2</v>
          </cell>
          <cell r="E8">
            <v>70.695652173913047</v>
          </cell>
          <cell r="F8">
            <v>98</v>
          </cell>
          <cell r="G8">
            <v>41</v>
          </cell>
          <cell r="H8">
            <v>20.88</v>
          </cell>
          <cell r="J8">
            <v>37.800000000000004</v>
          </cell>
          <cell r="K8">
            <v>0</v>
          </cell>
        </row>
        <row r="9">
          <cell r="B9">
            <v>28.112499999999994</v>
          </cell>
          <cell r="C9">
            <v>36.4</v>
          </cell>
          <cell r="D9">
            <v>21.3</v>
          </cell>
          <cell r="E9">
            <v>65.5</v>
          </cell>
          <cell r="F9">
            <v>98</v>
          </cell>
          <cell r="G9">
            <v>36</v>
          </cell>
          <cell r="H9">
            <v>17.64</v>
          </cell>
          <cell r="J9">
            <v>31.680000000000003</v>
          </cell>
          <cell r="K9">
            <v>0</v>
          </cell>
        </row>
        <row r="10">
          <cell r="B10">
            <v>28.099999999999998</v>
          </cell>
          <cell r="C10">
            <v>36.1</v>
          </cell>
          <cell r="D10">
            <v>22.1</v>
          </cell>
          <cell r="E10">
            <v>68.25</v>
          </cell>
          <cell r="F10">
            <v>97</v>
          </cell>
          <cell r="G10">
            <v>38</v>
          </cell>
          <cell r="H10">
            <v>16.2</v>
          </cell>
          <cell r="J10">
            <v>37.080000000000005</v>
          </cell>
          <cell r="K10">
            <v>0</v>
          </cell>
        </row>
        <row r="11">
          <cell r="B11">
            <v>26.7</v>
          </cell>
          <cell r="C11">
            <v>35</v>
          </cell>
          <cell r="D11">
            <v>24</v>
          </cell>
          <cell r="E11">
            <v>80.875</v>
          </cell>
          <cell r="F11">
            <v>99</v>
          </cell>
          <cell r="G11">
            <v>45</v>
          </cell>
          <cell r="H11">
            <v>10.44</v>
          </cell>
          <cell r="J11">
            <v>31.680000000000003</v>
          </cell>
          <cell r="K11">
            <v>0.4</v>
          </cell>
        </row>
        <row r="12">
          <cell r="B12">
            <v>24.721739130434784</v>
          </cell>
          <cell r="C12">
            <v>31.1</v>
          </cell>
          <cell r="D12">
            <v>22.5</v>
          </cell>
          <cell r="E12">
            <v>92.043478260869563</v>
          </cell>
          <cell r="F12">
            <v>100</v>
          </cell>
          <cell r="G12">
            <v>62</v>
          </cell>
          <cell r="H12">
            <v>27</v>
          </cell>
          <cell r="J12">
            <v>50.04</v>
          </cell>
          <cell r="K12">
            <v>1.4</v>
          </cell>
        </row>
        <row r="13">
          <cell r="B13">
            <v>26.658333333333335</v>
          </cell>
          <cell r="C13">
            <v>34.799999999999997</v>
          </cell>
          <cell r="D13">
            <v>21.3</v>
          </cell>
          <cell r="E13">
            <v>78.333333333333329</v>
          </cell>
          <cell r="F13">
            <v>100</v>
          </cell>
          <cell r="G13">
            <v>41</v>
          </cell>
          <cell r="H13">
            <v>19.440000000000001</v>
          </cell>
          <cell r="J13">
            <v>47.16</v>
          </cell>
          <cell r="K13">
            <v>0.4</v>
          </cell>
        </row>
        <row r="14">
          <cell r="B14">
            <v>28.741666666666664</v>
          </cell>
          <cell r="C14">
            <v>36.5</v>
          </cell>
          <cell r="D14">
            <v>22.6</v>
          </cell>
          <cell r="E14">
            <v>70.083333333333329</v>
          </cell>
          <cell r="F14">
            <v>97</v>
          </cell>
          <cell r="G14">
            <v>38</v>
          </cell>
          <cell r="H14">
            <v>21.96</v>
          </cell>
          <cell r="J14">
            <v>36</v>
          </cell>
          <cell r="K14">
            <v>0</v>
          </cell>
        </row>
        <row r="15">
          <cell r="B15">
            <v>29.279166666666665</v>
          </cell>
          <cell r="C15">
            <v>38.1</v>
          </cell>
          <cell r="D15">
            <v>22.6</v>
          </cell>
          <cell r="E15">
            <v>70</v>
          </cell>
          <cell r="F15">
            <v>100</v>
          </cell>
          <cell r="G15">
            <v>32</v>
          </cell>
          <cell r="H15">
            <v>22.68</v>
          </cell>
          <cell r="J15">
            <v>43.92</v>
          </cell>
          <cell r="K15">
            <v>2.8000000000000007</v>
          </cell>
        </row>
        <row r="16">
          <cell r="B16">
            <v>28.916666666666668</v>
          </cell>
          <cell r="C16">
            <v>36.200000000000003</v>
          </cell>
          <cell r="D16">
            <v>23</v>
          </cell>
          <cell r="E16">
            <v>67.291666666666671</v>
          </cell>
          <cell r="F16">
            <v>97</v>
          </cell>
          <cell r="G16">
            <v>43</v>
          </cell>
          <cell r="H16">
            <v>26.64</v>
          </cell>
          <cell r="J16">
            <v>39.96</v>
          </cell>
          <cell r="K16">
            <v>0</v>
          </cell>
        </row>
        <row r="17">
          <cell r="B17">
            <v>28.637499999999992</v>
          </cell>
          <cell r="C17">
            <v>36.9</v>
          </cell>
          <cell r="D17">
            <v>22.9</v>
          </cell>
          <cell r="E17">
            <v>73.666666666666671</v>
          </cell>
          <cell r="F17">
            <v>100</v>
          </cell>
          <cell r="G17">
            <v>39</v>
          </cell>
          <cell r="H17">
            <v>29.16</v>
          </cell>
          <cell r="J17">
            <v>44.28</v>
          </cell>
          <cell r="K17">
            <v>0</v>
          </cell>
        </row>
        <row r="18">
          <cell r="B18">
            <v>28.712500000000006</v>
          </cell>
          <cell r="C18">
            <v>37.1</v>
          </cell>
          <cell r="D18">
            <v>23.3</v>
          </cell>
          <cell r="E18">
            <v>73.833333333333329</v>
          </cell>
          <cell r="F18">
            <v>100</v>
          </cell>
          <cell r="G18">
            <v>38</v>
          </cell>
          <cell r="H18">
            <v>23.759999999999998</v>
          </cell>
          <cell r="J18">
            <v>48.96</v>
          </cell>
          <cell r="K18">
            <v>0</v>
          </cell>
        </row>
        <row r="19">
          <cell r="B19">
            <v>27.717391304347824</v>
          </cell>
          <cell r="C19">
            <v>34.200000000000003</v>
          </cell>
          <cell r="D19">
            <v>22.7</v>
          </cell>
          <cell r="E19">
            <v>75.869565217391298</v>
          </cell>
          <cell r="F19">
            <v>100</v>
          </cell>
          <cell r="G19">
            <v>44</v>
          </cell>
          <cell r="H19">
            <v>12.6</v>
          </cell>
          <cell r="J19">
            <v>27</v>
          </cell>
          <cell r="K19">
            <v>0</v>
          </cell>
        </row>
        <row r="20">
          <cell r="B20">
            <v>28.570833333333329</v>
          </cell>
          <cell r="C20">
            <v>37.200000000000003</v>
          </cell>
          <cell r="D20">
            <v>22.3</v>
          </cell>
          <cell r="E20">
            <v>64.416666666666671</v>
          </cell>
          <cell r="F20">
            <v>98</v>
          </cell>
          <cell r="G20">
            <v>27</v>
          </cell>
          <cell r="H20">
            <v>18.36</v>
          </cell>
          <cell r="J20">
            <v>39.24</v>
          </cell>
          <cell r="K20">
            <v>0</v>
          </cell>
        </row>
        <row r="21">
          <cell r="B21">
            <v>28.299999999999997</v>
          </cell>
          <cell r="C21">
            <v>38.9</v>
          </cell>
          <cell r="D21">
            <v>20.3</v>
          </cell>
          <cell r="E21">
            <v>60.958333333333336</v>
          </cell>
          <cell r="F21">
            <v>91</v>
          </cell>
          <cell r="G21">
            <v>30</v>
          </cell>
          <cell r="H21">
            <v>14.4</v>
          </cell>
          <cell r="J21">
            <v>35.64</v>
          </cell>
          <cell r="K21">
            <v>0</v>
          </cell>
        </row>
        <row r="22">
          <cell r="B22">
            <v>25.570833333333329</v>
          </cell>
          <cell r="C22">
            <v>29.8</v>
          </cell>
          <cell r="D22">
            <v>22.8</v>
          </cell>
          <cell r="E22">
            <v>82.083333333333329</v>
          </cell>
          <cell r="F22">
            <v>99</v>
          </cell>
          <cell r="G22">
            <v>58</v>
          </cell>
          <cell r="H22">
            <v>22.68</v>
          </cell>
          <cell r="J22">
            <v>39.6</v>
          </cell>
          <cell r="K22">
            <v>2</v>
          </cell>
        </row>
        <row r="23">
          <cell r="B23">
            <v>25.920833333333334</v>
          </cell>
          <cell r="C23">
            <v>35.700000000000003</v>
          </cell>
          <cell r="D23">
            <v>20.3</v>
          </cell>
          <cell r="E23">
            <v>76.708333333333329</v>
          </cell>
          <cell r="F23">
            <v>100</v>
          </cell>
          <cell r="G23">
            <v>35</v>
          </cell>
          <cell r="H23">
            <v>16.559999999999999</v>
          </cell>
          <cell r="J23">
            <v>33.840000000000003</v>
          </cell>
          <cell r="K23">
            <v>0</v>
          </cell>
        </row>
        <row r="24">
          <cell r="B24">
            <v>25.454166666666669</v>
          </cell>
          <cell r="C24">
            <v>35.799999999999997</v>
          </cell>
          <cell r="D24">
            <v>20.100000000000001</v>
          </cell>
          <cell r="E24">
            <v>72.583333333333329</v>
          </cell>
          <cell r="F24">
            <v>99</v>
          </cell>
          <cell r="G24">
            <v>34</v>
          </cell>
          <cell r="H24">
            <v>29.880000000000003</v>
          </cell>
          <cell r="J24">
            <v>49.680000000000007</v>
          </cell>
          <cell r="K24">
            <v>10.799999999999999</v>
          </cell>
        </row>
        <row r="25">
          <cell r="B25">
            <v>25.791666666666661</v>
          </cell>
          <cell r="C25">
            <v>34.9</v>
          </cell>
          <cell r="D25">
            <v>19.8</v>
          </cell>
          <cell r="E25">
            <v>72.583333333333329</v>
          </cell>
          <cell r="F25">
            <v>100</v>
          </cell>
          <cell r="G25">
            <v>30</v>
          </cell>
          <cell r="H25">
            <v>17.28</v>
          </cell>
          <cell r="J25">
            <v>35.64</v>
          </cell>
          <cell r="K25">
            <v>0</v>
          </cell>
        </row>
        <row r="26">
          <cell r="B26">
            <v>27.754166666666663</v>
          </cell>
          <cell r="C26">
            <v>36.700000000000003</v>
          </cell>
          <cell r="D26">
            <v>21.9</v>
          </cell>
          <cell r="E26">
            <v>68.583333333333329</v>
          </cell>
          <cell r="F26">
            <v>97</v>
          </cell>
          <cell r="G26">
            <v>36</v>
          </cell>
          <cell r="J26">
            <v>35.64</v>
          </cell>
          <cell r="K26">
            <v>0</v>
          </cell>
        </row>
        <row r="27">
          <cell r="B27">
            <v>27.979166666666661</v>
          </cell>
          <cell r="C27">
            <v>36.200000000000003</v>
          </cell>
          <cell r="D27">
            <v>23</v>
          </cell>
          <cell r="E27">
            <v>75.666666666666671</v>
          </cell>
          <cell r="F27">
            <v>100</v>
          </cell>
          <cell r="G27">
            <v>39</v>
          </cell>
          <cell r="H27">
            <v>25.56</v>
          </cell>
          <cell r="J27">
            <v>42.84</v>
          </cell>
          <cell r="K27">
            <v>12.799999999999999</v>
          </cell>
        </row>
        <row r="28">
          <cell r="B28">
            <v>27.374999999999989</v>
          </cell>
          <cell r="C28">
            <v>36.700000000000003</v>
          </cell>
          <cell r="D28">
            <v>23</v>
          </cell>
          <cell r="E28">
            <v>79.833333333333329</v>
          </cell>
          <cell r="F28">
            <v>100</v>
          </cell>
          <cell r="G28">
            <v>43</v>
          </cell>
          <cell r="H28">
            <v>23.040000000000003</v>
          </cell>
          <cell r="J28">
            <v>42.84</v>
          </cell>
          <cell r="K28">
            <v>12.8</v>
          </cell>
        </row>
        <row r="29">
          <cell r="B29">
            <v>27.525000000000006</v>
          </cell>
          <cell r="C29">
            <v>35.1</v>
          </cell>
          <cell r="D29">
            <v>22.5</v>
          </cell>
          <cell r="E29">
            <v>78.458333333333329</v>
          </cell>
          <cell r="F29">
            <v>100</v>
          </cell>
          <cell r="G29">
            <v>45</v>
          </cell>
          <cell r="H29">
            <v>27</v>
          </cell>
          <cell r="J29">
            <v>42.480000000000004</v>
          </cell>
          <cell r="K29">
            <v>0.60000000000000009</v>
          </cell>
        </row>
        <row r="30">
          <cell r="B30">
            <v>29.275000000000006</v>
          </cell>
          <cell r="C30">
            <v>36.4</v>
          </cell>
          <cell r="D30">
            <v>24.3</v>
          </cell>
          <cell r="E30">
            <v>71.25</v>
          </cell>
          <cell r="F30">
            <v>95</v>
          </cell>
          <cell r="G30">
            <v>43</v>
          </cell>
          <cell r="H30">
            <v>15.840000000000002</v>
          </cell>
          <cell r="J30">
            <v>27.36</v>
          </cell>
          <cell r="K30">
            <v>0</v>
          </cell>
        </row>
        <row r="31">
          <cell r="B31">
            <v>30.220833333333335</v>
          </cell>
          <cell r="C31">
            <v>38.5</v>
          </cell>
          <cell r="D31">
            <v>23.7</v>
          </cell>
          <cell r="E31">
            <v>67.458333333333329</v>
          </cell>
          <cell r="F31">
            <v>98</v>
          </cell>
          <cell r="G31">
            <v>35</v>
          </cell>
          <cell r="H31">
            <v>21.96</v>
          </cell>
          <cell r="J31">
            <v>41.4</v>
          </cell>
          <cell r="K31">
            <v>0</v>
          </cell>
        </row>
        <row r="32">
          <cell r="B32">
            <v>27.866666666666664</v>
          </cell>
          <cell r="C32">
            <v>37.299999999999997</v>
          </cell>
          <cell r="D32">
            <v>22.9</v>
          </cell>
          <cell r="E32">
            <v>76.391304347826093</v>
          </cell>
          <cell r="F32">
            <v>99</v>
          </cell>
          <cell r="G32">
            <v>40</v>
          </cell>
          <cell r="H32">
            <v>28.44</v>
          </cell>
          <cell r="J32">
            <v>42.84</v>
          </cell>
          <cell r="K32">
            <v>13.2</v>
          </cell>
        </row>
        <row r="33">
          <cell r="B33">
            <v>29.124999999999996</v>
          </cell>
          <cell r="C33">
            <v>38.200000000000003</v>
          </cell>
          <cell r="D33">
            <v>23.8</v>
          </cell>
          <cell r="E33">
            <v>74.916666666666671</v>
          </cell>
          <cell r="F33">
            <v>100</v>
          </cell>
          <cell r="G33">
            <v>39</v>
          </cell>
          <cell r="H33">
            <v>15.840000000000002</v>
          </cell>
          <cell r="J33">
            <v>35.28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26.782608695652179</v>
          </cell>
          <cell r="C5">
            <v>35.200000000000003</v>
          </cell>
          <cell r="D5">
            <v>18.5</v>
          </cell>
          <cell r="E5">
            <v>63.347826086956523</v>
          </cell>
          <cell r="F5">
            <v>93</v>
          </cell>
          <cell r="G5">
            <v>36</v>
          </cell>
          <cell r="H5">
            <v>20.16</v>
          </cell>
          <cell r="J5">
            <v>38.880000000000003</v>
          </cell>
        </row>
        <row r="6">
          <cell r="B6">
            <v>27.650000000000009</v>
          </cell>
          <cell r="C6">
            <v>35.9</v>
          </cell>
          <cell r="D6">
            <v>20.2</v>
          </cell>
          <cell r="E6">
            <v>64.291666666666671</v>
          </cell>
          <cell r="F6">
            <v>94</v>
          </cell>
          <cell r="G6">
            <v>37</v>
          </cell>
          <cell r="H6">
            <v>24.48</v>
          </cell>
          <cell r="J6">
            <v>43.2</v>
          </cell>
          <cell r="K6">
            <v>3.2</v>
          </cell>
        </row>
        <row r="7">
          <cell r="B7">
            <v>27.766666666666669</v>
          </cell>
          <cell r="C7">
            <v>35.9</v>
          </cell>
          <cell r="D7">
            <v>20.8</v>
          </cell>
          <cell r="E7">
            <v>63.083333333333336</v>
          </cell>
          <cell r="F7">
            <v>88</v>
          </cell>
          <cell r="G7">
            <v>39</v>
          </cell>
          <cell r="H7">
            <v>25.2</v>
          </cell>
          <cell r="J7">
            <v>37.080000000000005</v>
          </cell>
          <cell r="K7">
            <v>0</v>
          </cell>
        </row>
        <row r="8">
          <cell r="B8">
            <v>27.041666666666671</v>
          </cell>
          <cell r="C8">
            <v>35.200000000000003</v>
          </cell>
          <cell r="D8">
            <v>20.2</v>
          </cell>
          <cell r="E8">
            <v>68.458333333333329</v>
          </cell>
          <cell r="F8">
            <v>92</v>
          </cell>
          <cell r="G8">
            <v>41</v>
          </cell>
          <cell r="H8">
            <v>23.759999999999998</v>
          </cell>
          <cell r="J8">
            <v>42.84</v>
          </cell>
          <cell r="K8">
            <v>0.4</v>
          </cell>
        </row>
        <row r="9">
          <cell r="B9">
            <v>27.420833333333334</v>
          </cell>
          <cell r="C9">
            <v>35.799999999999997</v>
          </cell>
          <cell r="D9">
            <v>20.3</v>
          </cell>
          <cell r="E9">
            <v>68.125</v>
          </cell>
          <cell r="F9">
            <v>94</v>
          </cell>
          <cell r="G9">
            <v>35</v>
          </cell>
          <cell r="H9">
            <v>24.48</v>
          </cell>
          <cell r="J9">
            <v>61.560000000000009</v>
          </cell>
          <cell r="K9">
            <v>2.4</v>
          </cell>
        </row>
        <row r="10">
          <cell r="B10">
            <v>26.625</v>
          </cell>
          <cell r="C10">
            <v>34.4</v>
          </cell>
          <cell r="D10">
            <v>20.399999999999999</v>
          </cell>
          <cell r="E10">
            <v>71.958333333333329</v>
          </cell>
          <cell r="F10">
            <v>95</v>
          </cell>
          <cell r="G10">
            <v>42</v>
          </cell>
          <cell r="H10">
            <v>21.6</v>
          </cell>
          <cell r="J10">
            <v>38.880000000000003</v>
          </cell>
          <cell r="K10">
            <v>0.8</v>
          </cell>
        </row>
        <row r="11">
          <cell r="B11">
            <v>25.333333333333332</v>
          </cell>
          <cell r="C11">
            <v>34.4</v>
          </cell>
          <cell r="D11">
            <v>21.2</v>
          </cell>
          <cell r="E11">
            <v>81.958333333333329</v>
          </cell>
          <cell r="F11">
            <v>96</v>
          </cell>
          <cell r="G11">
            <v>48</v>
          </cell>
          <cell r="H11">
            <v>19.440000000000001</v>
          </cell>
          <cell r="J11">
            <v>42.84</v>
          </cell>
          <cell r="K11">
            <v>0.4</v>
          </cell>
        </row>
        <row r="12">
          <cell r="B12">
            <v>23.879166666666663</v>
          </cell>
          <cell r="C12">
            <v>34.299999999999997</v>
          </cell>
          <cell r="D12">
            <v>19.600000000000001</v>
          </cell>
          <cell r="E12">
            <v>86.75</v>
          </cell>
          <cell r="F12">
            <v>96</v>
          </cell>
          <cell r="G12">
            <v>47</v>
          </cell>
          <cell r="H12">
            <v>27.36</v>
          </cell>
          <cell r="J12">
            <v>46.800000000000004</v>
          </cell>
          <cell r="K12">
            <v>34.200000000000003</v>
          </cell>
        </row>
        <row r="13">
          <cell r="B13">
            <v>26.129166666666663</v>
          </cell>
          <cell r="C13">
            <v>34.299999999999997</v>
          </cell>
          <cell r="D13">
            <v>21.5</v>
          </cell>
          <cell r="E13">
            <v>80.75</v>
          </cell>
          <cell r="F13">
            <v>97</v>
          </cell>
          <cell r="G13">
            <v>46</v>
          </cell>
          <cell r="H13">
            <v>17.64</v>
          </cell>
          <cell r="J13">
            <v>30.6</v>
          </cell>
          <cell r="K13">
            <v>0.2</v>
          </cell>
        </row>
        <row r="14">
          <cell r="B14">
            <v>27.92916666666666</v>
          </cell>
          <cell r="C14">
            <v>35.1</v>
          </cell>
          <cell r="D14">
            <v>22.3</v>
          </cell>
          <cell r="E14">
            <v>75.208333333333329</v>
          </cell>
          <cell r="F14">
            <v>96</v>
          </cell>
          <cell r="G14">
            <v>47</v>
          </cell>
          <cell r="H14">
            <v>23.040000000000003</v>
          </cell>
          <cell r="J14">
            <v>40.32</v>
          </cell>
          <cell r="K14">
            <v>0</v>
          </cell>
        </row>
        <row r="15">
          <cell r="B15">
            <v>29.291666666666668</v>
          </cell>
          <cell r="C15">
            <v>36.9</v>
          </cell>
          <cell r="D15">
            <v>22.9</v>
          </cell>
          <cell r="E15">
            <v>65.916666666666671</v>
          </cell>
          <cell r="F15">
            <v>95</v>
          </cell>
          <cell r="G15">
            <v>34</v>
          </cell>
          <cell r="H15">
            <v>23.759999999999998</v>
          </cell>
          <cell r="J15">
            <v>45</v>
          </cell>
          <cell r="K15">
            <v>0</v>
          </cell>
        </row>
        <row r="16">
          <cell r="B16">
            <v>28.766666666666669</v>
          </cell>
          <cell r="C16">
            <v>36.4</v>
          </cell>
          <cell r="D16">
            <v>21.7</v>
          </cell>
          <cell r="E16">
            <v>64.708333333333329</v>
          </cell>
          <cell r="F16">
            <v>90</v>
          </cell>
          <cell r="G16">
            <v>43</v>
          </cell>
          <cell r="H16">
            <v>24.48</v>
          </cell>
          <cell r="J16">
            <v>38.880000000000003</v>
          </cell>
          <cell r="K16">
            <v>0</v>
          </cell>
        </row>
        <row r="17">
          <cell r="B17">
            <v>28.412500000000005</v>
          </cell>
          <cell r="C17">
            <v>34.200000000000003</v>
          </cell>
          <cell r="D17">
            <v>23.8</v>
          </cell>
          <cell r="E17">
            <v>71</v>
          </cell>
          <cell r="F17">
            <v>90</v>
          </cell>
          <cell r="G17">
            <v>50</v>
          </cell>
          <cell r="H17">
            <v>19.8</v>
          </cell>
          <cell r="J17">
            <v>37.440000000000005</v>
          </cell>
          <cell r="K17">
            <v>0</v>
          </cell>
        </row>
        <row r="18">
          <cell r="B18">
            <v>26.709090909090914</v>
          </cell>
          <cell r="C18">
            <v>34.299999999999997</v>
          </cell>
          <cell r="D18">
            <v>21.5</v>
          </cell>
          <cell r="E18">
            <v>81.318181818181813</v>
          </cell>
          <cell r="F18">
            <v>97</v>
          </cell>
          <cell r="G18">
            <v>50</v>
          </cell>
          <cell r="H18">
            <v>17.28</v>
          </cell>
          <cell r="J18">
            <v>38.519999999999996</v>
          </cell>
          <cell r="K18">
            <v>0</v>
          </cell>
        </row>
        <row r="19">
          <cell r="B19">
            <v>28.277777777777779</v>
          </cell>
          <cell r="C19">
            <v>30.3</v>
          </cell>
          <cell r="D19">
            <v>24.7</v>
          </cell>
          <cell r="E19">
            <v>66.222222222222229</v>
          </cell>
          <cell r="F19">
            <v>84</v>
          </cell>
          <cell r="G19">
            <v>58</v>
          </cell>
          <cell r="H19">
            <v>12.96</v>
          </cell>
          <cell r="J19">
            <v>26.64</v>
          </cell>
          <cell r="K19">
            <v>0</v>
          </cell>
        </row>
        <row r="20">
          <cell r="C20" t="str">
            <v>*</v>
          </cell>
          <cell r="D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</row>
        <row r="28">
          <cell r="B28" t="str">
            <v>*</v>
          </cell>
          <cell r="C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</row>
        <row r="29">
          <cell r="B29" t="str">
            <v>*</v>
          </cell>
          <cell r="C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</row>
        <row r="30">
          <cell r="B30" t="str">
            <v>*</v>
          </cell>
          <cell r="C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</row>
        <row r="31">
          <cell r="B31" t="str">
            <v>*</v>
          </cell>
          <cell r="C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</row>
        <row r="32">
          <cell r="B32" t="str">
            <v>*</v>
          </cell>
          <cell r="C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</row>
        <row r="33">
          <cell r="F3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25.229166666666671</v>
          </cell>
          <cell r="C5">
            <v>34.4</v>
          </cell>
          <cell r="D5">
            <v>17.600000000000001</v>
          </cell>
          <cell r="E5">
            <v>67.083333333333329</v>
          </cell>
          <cell r="F5">
            <v>100</v>
          </cell>
          <cell r="G5">
            <v>28</v>
          </cell>
          <cell r="H5" t="str">
            <v>*</v>
          </cell>
          <cell r="J5">
            <v>22.68</v>
          </cell>
          <cell r="K5">
            <v>0</v>
          </cell>
        </row>
        <row r="6">
          <cell r="B6">
            <v>26.749999999999996</v>
          </cell>
          <cell r="C6">
            <v>35.9</v>
          </cell>
          <cell r="D6">
            <v>18.7</v>
          </cell>
          <cell r="E6">
            <v>61.166666666666664</v>
          </cell>
          <cell r="F6">
            <v>92</v>
          </cell>
          <cell r="G6">
            <v>24</v>
          </cell>
          <cell r="H6" t="str">
            <v>*</v>
          </cell>
          <cell r="J6">
            <v>33.119999999999997</v>
          </cell>
          <cell r="K6">
            <v>0</v>
          </cell>
        </row>
        <row r="7">
          <cell r="B7">
            <v>26.995833333333334</v>
          </cell>
          <cell r="C7">
            <v>35.700000000000003</v>
          </cell>
          <cell r="D7">
            <v>19.5</v>
          </cell>
          <cell r="E7">
            <v>60.125</v>
          </cell>
          <cell r="F7">
            <v>90</v>
          </cell>
          <cell r="G7">
            <v>27</v>
          </cell>
          <cell r="H7" t="str">
            <v>*</v>
          </cell>
          <cell r="J7">
            <v>27.36</v>
          </cell>
          <cell r="K7">
            <v>0</v>
          </cell>
        </row>
        <row r="8">
          <cell r="B8">
            <v>26.916666666666671</v>
          </cell>
          <cell r="C8">
            <v>34.9</v>
          </cell>
          <cell r="D8">
            <v>20.3</v>
          </cell>
          <cell r="E8">
            <v>63.458333333333336</v>
          </cell>
          <cell r="F8">
            <v>91</v>
          </cell>
          <cell r="G8">
            <v>30</v>
          </cell>
          <cell r="H8" t="str">
            <v>*</v>
          </cell>
          <cell r="J8">
            <v>33.480000000000004</v>
          </cell>
          <cell r="K8">
            <v>0</v>
          </cell>
        </row>
        <row r="9">
          <cell r="B9">
            <v>27.262500000000003</v>
          </cell>
          <cell r="C9">
            <v>35.4</v>
          </cell>
          <cell r="D9">
            <v>20.7</v>
          </cell>
          <cell r="E9">
            <v>61.291666666666664</v>
          </cell>
          <cell r="F9">
            <v>88</v>
          </cell>
          <cell r="G9">
            <v>27</v>
          </cell>
          <cell r="H9" t="str">
            <v>*</v>
          </cell>
          <cell r="J9">
            <v>28.8</v>
          </cell>
          <cell r="K9">
            <v>0</v>
          </cell>
        </row>
        <row r="10">
          <cell r="B10">
            <v>27.908333333333331</v>
          </cell>
          <cell r="C10">
            <v>35.799999999999997</v>
          </cell>
          <cell r="D10">
            <v>21</v>
          </cell>
          <cell r="E10">
            <v>59.583333333333336</v>
          </cell>
          <cell r="F10">
            <v>89</v>
          </cell>
          <cell r="G10">
            <v>30</v>
          </cell>
          <cell r="H10" t="str">
            <v>*</v>
          </cell>
          <cell r="J10">
            <v>25.56</v>
          </cell>
          <cell r="K10">
            <v>0</v>
          </cell>
        </row>
        <row r="11">
          <cell r="B11">
            <v>24.924999999999997</v>
          </cell>
          <cell r="C11">
            <v>34.4</v>
          </cell>
          <cell r="D11">
            <v>21.6</v>
          </cell>
          <cell r="E11">
            <v>76.291666666666671</v>
          </cell>
          <cell r="F11">
            <v>100</v>
          </cell>
          <cell r="G11">
            <v>38</v>
          </cell>
          <cell r="H11" t="str">
            <v>*</v>
          </cell>
          <cell r="J11">
            <v>39.96</v>
          </cell>
          <cell r="K11">
            <v>18.8</v>
          </cell>
        </row>
        <row r="12">
          <cell r="B12">
            <v>23.787499999999998</v>
          </cell>
          <cell r="C12">
            <v>32.200000000000003</v>
          </cell>
          <cell r="D12">
            <v>21.8</v>
          </cell>
          <cell r="E12">
            <v>88.916666666666671</v>
          </cell>
          <cell r="F12">
            <v>100</v>
          </cell>
          <cell r="G12">
            <v>52</v>
          </cell>
          <cell r="H12" t="str">
            <v>*</v>
          </cell>
          <cell r="J12">
            <v>36.72</v>
          </cell>
          <cell r="K12">
            <v>9.7999999999999989</v>
          </cell>
        </row>
        <row r="13">
          <cell r="B13">
            <v>24.000000000000004</v>
          </cell>
          <cell r="C13">
            <v>31.4</v>
          </cell>
          <cell r="D13">
            <v>20.8</v>
          </cell>
          <cell r="E13">
            <v>89.55</v>
          </cell>
          <cell r="F13">
            <v>100</v>
          </cell>
          <cell r="G13">
            <v>52</v>
          </cell>
          <cell r="H13" t="str">
            <v>*</v>
          </cell>
          <cell r="J13">
            <v>23.400000000000002</v>
          </cell>
          <cell r="K13">
            <v>21</v>
          </cell>
        </row>
        <row r="14">
          <cell r="B14">
            <v>26.716666666666665</v>
          </cell>
          <cell r="C14">
            <v>34.4</v>
          </cell>
          <cell r="D14">
            <v>21.7</v>
          </cell>
          <cell r="E14">
            <v>76.25</v>
          </cell>
          <cell r="F14">
            <v>100</v>
          </cell>
          <cell r="G14">
            <v>36</v>
          </cell>
          <cell r="H14" t="str">
            <v>*</v>
          </cell>
          <cell r="J14">
            <v>32.4</v>
          </cell>
          <cell r="K14">
            <v>0.4</v>
          </cell>
        </row>
        <row r="15">
          <cell r="B15">
            <v>27.620833333333334</v>
          </cell>
          <cell r="C15">
            <v>35.5</v>
          </cell>
          <cell r="D15">
            <v>21.9</v>
          </cell>
          <cell r="E15">
            <v>72.416666666666671</v>
          </cell>
          <cell r="F15">
            <v>100</v>
          </cell>
          <cell r="G15">
            <v>28</v>
          </cell>
          <cell r="H15" t="str">
            <v>*</v>
          </cell>
          <cell r="J15">
            <v>35.28</v>
          </cell>
          <cell r="K15">
            <v>2.8</v>
          </cell>
        </row>
        <row r="16">
          <cell r="B16">
            <v>27.612500000000008</v>
          </cell>
          <cell r="C16">
            <v>35.1</v>
          </cell>
          <cell r="D16">
            <v>21.1</v>
          </cell>
          <cell r="E16">
            <v>66.5</v>
          </cell>
          <cell r="F16">
            <v>96</v>
          </cell>
          <cell r="G16">
            <v>37</v>
          </cell>
          <cell r="H16" t="str">
            <v>*</v>
          </cell>
          <cell r="J16">
            <v>30.6</v>
          </cell>
          <cell r="K16">
            <v>0</v>
          </cell>
        </row>
        <row r="17">
          <cell r="B17">
            <v>27.120833333333326</v>
          </cell>
          <cell r="C17">
            <v>33.700000000000003</v>
          </cell>
          <cell r="D17">
            <v>22.3</v>
          </cell>
          <cell r="E17">
            <v>70.625</v>
          </cell>
          <cell r="F17">
            <v>92</v>
          </cell>
          <cell r="G17">
            <v>42</v>
          </cell>
          <cell r="H17" t="str">
            <v>*</v>
          </cell>
          <cell r="J17">
            <v>30.96</v>
          </cell>
          <cell r="K17">
            <v>0</v>
          </cell>
        </row>
        <row r="18">
          <cell r="B18">
            <v>26.020833333333332</v>
          </cell>
          <cell r="C18">
            <v>34.9</v>
          </cell>
          <cell r="D18">
            <v>21.5</v>
          </cell>
          <cell r="E18">
            <v>77.583333333333329</v>
          </cell>
          <cell r="F18">
            <v>100</v>
          </cell>
          <cell r="G18">
            <v>42</v>
          </cell>
          <cell r="H18" t="str">
            <v>*</v>
          </cell>
          <cell r="J18">
            <v>33.480000000000004</v>
          </cell>
          <cell r="K18">
            <v>0</v>
          </cell>
        </row>
        <row r="19">
          <cell r="B19">
            <v>25.241666666666671</v>
          </cell>
          <cell r="C19">
            <v>31.5</v>
          </cell>
          <cell r="D19">
            <v>21</v>
          </cell>
          <cell r="E19">
            <v>73.25</v>
          </cell>
          <cell r="F19">
            <v>93</v>
          </cell>
          <cell r="G19">
            <v>47</v>
          </cell>
          <cell r="H19" t="str">
            <v>*</v>
          </cell>
          <cell r="J19">
            <v>27</v>
          </cell>
          <cell r="K19">
            <v>0</v>
          </cell>
        </row>
        <row r="20">
          <cell r="B20">
            <v>25.849999999999991</v>
          </cell>
          <cell r="C20">
            <v>34.200000000000003</v>
          </cell>
          <cell r="D20">
            <v>18.8</v>
          </cell>
          <cell r="E20">
            <v>66.125</v>
          </cell>
          <cell r="F20">
            <v>100</v>
          </cell>
          <cell r="G20">
            <v>25</v>
          </cell>
          <cell r="H20" t="str">
            <v>*</v>
          </cell>
          <cell r="J20">
            <v>29.880000000000003</v>
          </cell>
          <cell r="K20">
            <v>0</v>
          </cell>
        </row>
        <row r="21">
          <cell r="B21">
            <v>26.408333333333331</v>
          </cell>
          <cell r="C21">
            <v>36.9</v>
          </cell>
          <cell r="D21">
            <v>18.399999999999999</v>
          </cell>
          <cell r="E21">
            <v>61.125</v>
          </cell>
          <cell r="F21">
            <v>89</v>
          </cell>
          <cell r="G21">
            <v>28</v>
          </cell>
          <cell r="H21" t="str">
            <v>*</v>
          </cell>
          <cell r="J21">
            <v>22.68</v>
          </cell>
          <cell r="K21">
            <v>0</v>
          </cell>
        </row>
        <row r="22">
          <cell r="B22">
            <v>24.166666666666661</v>
          </cell>
          <cell r="C22">
            <v>28.4</v>
          </cell>
          <cell r="D22">
            <v>20.7</v>
          </cell>
          <cell r="E22">
            <v>78.958333333333329</v>
          </cell>
          <cell r="F22">
            <v>100</v>
          </cell>
          <cell r="G22">
            <v>55</v>
          </cell>
          <cell r="H22" t="str">
            <v>*</v>
          </cell>
          <cell r="J22">
            <v>28.44</v>
          </cell>
          <cell r="K22">
            <v>8.7999999999999989</v>
          </cell>
        </row>
        <row r="23">
          <cell r="B23">
            <v>25.499999999999996</v>
          </cell>
          <cell r="C23">
            <v>32.9</v>
          </cell>
          <cell r="D23">
            <v>20.5</v>
          </cell>
          <cell r="E23">
            <v>75.416666666666671</v>
          </cell>
          <cell r="F23">
            <v>100</v>
          </cell>
          <cell r="G23">
            <v>38</v>
          </cell>
          <cell r="H23" t="str">
            <v>*</v>
          </cell>
          <cell r="J23">
            <v>29.16</v>
          </cell>
          <cell r="K23">
            <v>0</v>
          </cell>
        </row>
        <row r="24">
          <cell r="B24">
            <v>25.375000000000004</v>
          </cell>
          <cell r="C24">
            <v>33.6</v>
          </cell>
          <cell r="D24">
            <v>19.3</v>
          </cell>
          <cell r="E24">
            <v>65.875</v>
          </cell>
          <cell r="F24">
            <v>92</v>
          </cell>
          <cell r="G24">
            <v>28</v>
          </cell>
          <cell r="H24" t="str">
            <v>*</v>
          </cell>
          <cell r="J24">
            <v>29.52</v>
          </cell>
          <cell r="K24">
            <v>0</v>
          </cell>
        </row>
        <row r="25">
          <cell r="B25">
            <v>24.295833333333331</v>
          </cell>
          <cell r="C25">
            <v>34.700000000000003</v>
          </cell>
          <cell r="D25">
            <v>17.600000000000001</v>
          </cell>
          <cell r="E25">
            <v>68.833333333333329</v>
          </cell>
          <cell r="F25">
            <v>100</v>
          </cell>
          <cell r="G25">
            <v>29</v>
          </cell>
          <cell r="H25" t="str">
            <v>*</v>
          </cell>
          <cell r="J25">
            <v>24.48</v>
          </cell>
          <cell r="K25">
            <v>0</v>
          </cell>
        </row>
        <row r="26">
          <cell r="B26">
            <v>26.037499999999998</v>
          </cell>
          <cell r="C26">
            <v>35.5</v>
          </cell>
          <cell r="D26">
            <v>19.399999999999999</v>
          </cell>
          <cell r="E26">
            <v>65.666666666666671</v>
          </cell>
          <cell r="F26">
            <v>91</v>
          </cell>
          <cell r="G26">
            <v>32</v>
          </cell>
          <cell r="H26" t="str">
            <v>*</v>
          </cell>
          <cell r="J26">
            <v>25.56</v>
          </cell>
          <cell r="K26">
            <v>0</v>
          </cell>
        </row>
        <row r="27">
          <cell r="B27">
            <v>26.854166666666661</v>
          </cell>
          <cell r="C27">
            <v>37.1</v>
          </cell>
          <cell r="D27">
            <v>20.8</v>
          </cell>
          <cell r="E27">
            <v>72.125</v>
          </cell>
          <cell r="F27">
            <v>100</v>
          </cell>
          <cell r="G27">
            <v>27</v>
          </cell>
          <cell r="H27" t="str">
            <v>*</v>
          </cell>
          <cell r="J27">
            <v>32.04</v>
          </cell>
          <cell r="K27">
            <v>3.2</v>
          </cell>
        </row>
        <row r="28">
          <cell r="B28">
            <v>25.812500000000004</v>
          </cell>
          <cell r="C28">
            <v>34.299999999999997</v>
          </cell>
          <cell r="D28">
            <v>21.5</v>
          </cell>
          <cell r="E28">
            <v>78.083333333333329</v>
          </cell>
          <cell r="F28">
            <v>94</v>
          </cell>
          <cell r="G28">
            <v>43</v>
          </cell>
          <cell r="H28" t="str">
            <v>*</v>
          </cell>
          <cell r="J28">
            <v>27.36</v>
          </cell>
          <cell r="K28">
            <v>0.2</v>
          </cell>
        </row>
        <row r="29">
          <cell r="B29">
            <v>26.412499999999994</v>
          </cell>
          <cell r="C29">
            <v>33.9</v>
          </cell>
          <cell r="D29">
            <v>21.9</v>
          </cell>
          <cell r="E29">
            <v>77.416666666666671</v>
          </cell>
          <cell r="F29">
            <v>100</v>
          </cell>
          <cell r="G29">
            <v>38</v>
          </cell>
          <cell r="H29" t="str">
            <v>*</v>
          </cell>
          <cell r="J29">
            <v>25.2</v>
          </cell>
          <cell r="K29">
            <v>19</v>
          </cell>
        </row>
        <row r="30">
          <cell r="B30">
            <v>27.383333333333329</v>
          </cell>
          <cell r="C30">
            <v>36.5</v>
          </cell>
          <cell r="D30">
            <v>21.6</v>
          </cell>
          <cell r="E30">
            <v>72.916666666666671</v>
          </cell>
          <cell r="F30">
            <v>100</v>
          </cell>
          <cell r="G30">
            <v>31</v>
          </cell>
          <cell r="H30" t="str">
            <v>*</v>
          </cell>
          <cell r="J30">
            <v>23.040000000000003</v>
          </cell>
          <cell r="K30">
            <v>5.4</v>
          </cell>
        </row>
        <row r="31">
          <cell r="B31">
            <v>27.337500000000006</v>
          </cell>
          <cell r="C31">
            <v>36.200000000000003</v>
          </cell>
          <cell r="D31">
            <v>22.2</v>
          </cell>
          <cell r="E31">
            <v>73.208333333333329</v>
          </cell>
          <cell r="F31">
            <v>94</v>
          </cell>
          <cell r="G31">
            <v>33</v>
          </cell>
          <cell r="H31" t="str">
            <v>*</v>
          </cell>
          <cell r="J31">
            <v>24.840000000000003</v>
          </cell>
          <cell r="K31">
            <v>8.6</v>
          </cell>
        </row>
        <row r="32">
          <cell r="B32">
            <v>26.958333333333339</v>
          </cell>
          <cell r="C32">
            <v>35.9</v>
          </cell>
          <cell r="D32">
            <v>22.5</v>
          </cell>
          <cell r="E32">
            <v>72.041666666666671</v>
          </cell>
          <cell r="F32">
            <v>91</v>
          </cell>
          <cell r="G32">
            <v>33</v>
          </cell>
          <cell r="H32" t="str">
            <v>*</v>
          </cell>
          <cell r="J32">
            <v>30.240000000000002</v>
          </cell>
          <cell r="K32">
            <v>0</v>
          </cell>
        </row>
        <row r="33">
          <cell r="B33">
            <v>26.191666666666666</v>
          </cell>
          <cell r="C33">
            <v>37</v>
          </cell>
          <cell r="D33">
            <v>22.2</v>
          </cell>
          <cell r="E33">
            <v>77.75</v>
          </cell>
          <cell r="F33">
            <v>94</v>
          </cell>
          <cell r="G33">
            <v>32</v>
          </cell>
          <cell r="H33" t="str">
            <v>*</v>
          </cell>
          <cell r="J33">
            <v>44.64</v>
          </cell>
          <cell r="K33">
            <v>7.1999999999999993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26.037499999999998</v>
          </cell>
          <cell r="C5">
            <v>35.1</v>
          </cell>
          <cell r="D5">
            <v>18.5</v>
          </cell>
          <cell r="E5">
            <v>69.625</v>
          </cell>
          <cell r="F5">
            <v>100</v>
          </cell>
          <cell r="G5">
            <v>38</v>
          </cell>
          <cell r="H5">
            <v>8.2799999999999994</v>
          </cell>
          <cell r="J5">
            <v>34.200000000000003</v>
          </cell>
          <cell r="K5">
            <v>0.2</v>
          </cell>
        </row>
        <row r="6">
          <cell r="B6">
            <v>28.191666666666666</v>
          </cell>
          <cell r="C6">
            <v>34.9</v>
          </cell>
          <cell r="D6">
            <v>22.4</v>
          </cell>
          <cell r="E6">
            <v>61.791666666666664</v>
          </cell>
          <cell r="F6">
            <v>85</v>
          </cell>
          <cell r="G6">
            <v>38</v>
          </cell>
          <cell r="H6">
            <v>10.8</v>
          </cell>
          <cell r="J6">
            <v>29.52</v>
          </cell>
          <cell r="K6">
            <v>0</v>
          </cell>
        </row>
        <row r="7">
          <cell r="B7">
            <v>27.745833333333326</v>
          </cell>
          <cell r="C7">
            <v>34.4</v>
          </cell>
          <cell r="D7">
            <v>21.9</v>
          </cell>
          <cell r="E7">
            <v>64.583333333333329</v>
          </cell>
          <cell r="F7">
            <v>88</v>
          </cell>
          <cell r="G7">
            <v>41</v>
          </cell>
          <cell r="H7">
            <v>14.4</v>
          </cell>
          <cell r="J7">
            <v>28.08</v>
          </cell>
          <cell r="K7">
            <v>0</v>
          </cell>
        </row>
        <row r="8">
          <cell r="B8">
            <v>26.8</v>
          </cell>
          <cell r="C8">
            <v>32.799999999999997</v>
          </cell>
          <cell r="D8">
            <v>21.2</v>
          </cell>
          <cell r="E8">
            <v>73.416666666666671</v>
          </cell>
          <cell r="F8">
            <v>100</v>
          </cell>
          <cell r="G8">
            <v>45</v>
          </cell>
          <cell r="H8">
            <v>15.120000000000001</v>
          </cell>
          <cell r="J8">
            <v>30.96</v>
          </cell>
          <cell r="K8">
            <v>0.2</v>
          </cell>
        </row>
        <row r="9">
          <cell r="B9">
            <v>27.779166666666665</v>
          </cell>
          <cell r="C9">
            <v>34.299999999999997</v>
          </cell>
          <cell r="D9">
            <v>21.9</v>
          </cell>
          <cell r="E9">
            <v>66.083333333333329</v>
          </cell>
          <cell r="F9">
            <v>100</v>
          </cell>
          <cell r="G9">
            <v>40</v>
          </cell>
          <cell r="H9">
            <v>10.44</v>
          </cell>
          <cell r="J9">
            <v>25.56</v>
          </cell>
          <cell r="K9">
            <v>0</v>
          </cell>
        </row>
        <row r="10">
          <cell r="B10">
            <v>27.57083333333334</v>
          </cell>
          <cell r="C10">
            <v>34.299999999999997</v>
          </cell>
          <cell r="D10">
            <v>21.6</v>
          </cell>
          <cell r="E10">
            <v>71.25</v>
          </cell>
          <cell r="F10">
            <v>100</v>
          </cell>
          <cell r="G10">
            <v>41</v>
          </cell>
          <cell r="H10">
            <v>13.32</v>
          </cell>
          <cell r="J10">
            <v>35.64</v>
          </cell>
          <cell r="K10">
            <v>0</v>
          </cell>
        </row>
        <row r="11">
          <cell r="B11">
            <v>26.358333333333334</v>
          </cell>
          <cell r="C11">
            <v>33.299999999999997</v>
          </cell>
          <cell r="D11">
            <v>23.3</v>
          </cell>
          <cell r="E11">
            <v>82.125</v>
          </cell>
          <cell r="F11">
            <v>100</v>
          </cell>
          <cell r="G11">
            <v>48</v>
          </cell>
          <cell r="H11">
            <v>10.8</v>
          </cell>
          <cell r="J11">
            <v>25.56</v>
          </cell>
          <cell r="K11">
            <v>5.2</v>
          </cell>
        </row>
        <row r="12">
          <cell r="B12">
            <v>24.554166666666664</v>
          </cell>
          <cell r="C12">
            <v>28.6</v>
          </cell>
          <cell r="D12">
            <v>22</v>
          </cell>
          <cell r="E12">
            <v>93.375</v>
          </cell>
          <cell r="F12">
            <v>100</v>
          </cell>
          <cell r="G12">
            <v>71</v>
          </cell>
          <cell r="H12">
            <v>11.520000000000001</v>
          </cell>
          <cell r="J12">
            <v>39.96</v>
          </cell>
          <cell r="K12">
            <v>47.6</v>
          </cell>
        </row>
        <row r="13">
          <cell r="B13">
            <v>26.083333333333339</v>
          </cell>
          <cell r="C13">
            <v>32.6</v>
          </cell>
          <cell r="D13">
            <v>22</v>
          </cell>
          <cell r="E13">
            <v>82.458333333333329</v>
          </cell>
          <cell r="F13">
            <v>100</v>
          </cell>
          <cell r="G13">
            <v>48</v>
          </cell>
          <cell r="H13">
            <v>19.440000000000001</v>
          </cell>
          <cell r="J13">
            <v>40.32</v>
          </cell>
          <cell r="K13">
            <v>0</v>
          </cell>
        </row>
        <row r="14">
          <cell r="B14">
            <v>27.620833333333334</v>
          </cell>
          <cell r="C14">
            <v>33.9</v>
          </cell>
          <cell r="D14">
            <v>23.3</v>
          </cell>
          <cell r="E14">
            <v>77.666666666666671</v>
          </cell>
          <cell r="F14">
            <v>100</v>
          </cell>
          <cell r="G14">
            <v>49</v>
          </cell>
          <cell r="H14">
            <v>12.96</v>
          </cell>
          <cell r="J14">
            <v>32.04</v>
          </cell>
          <cell r="K14">
            <v>0</v>
          </cell>
        </row>
        <row r="15">
          <cell r="B15">
            <v>28.658333333333331</v>
          </cell>
          <cell r="C15">
            <v>35.799999999999997</v>
          </cell>
          <cell r="D15">
            <v>22.2</v>
          </cell>
          <cell r="E15">
            <v>72.75</v>
          </cell>
          <cell r="F15">
            <v>100</v>
          </cell>
          <cell r="G15">
            <v>35</v>
          </cell>
          <cell r="H15">
            <v>15.120000000000001</v>
          </cell>
          <cell r="J15">
            <v>34.92</v>
          </cell>
          <cell r="K15">
            <v>0</v>
          </cell>
        </row>
        <row r="16">
          <cell r="B16">
            <v>27.987500000000001</v>
          </cell>
          <cell r="C16">
            <v>34</v>
          </cell>
          <cell r="D16">
            <v>22.2</v>
          </cell>
          <cell r="E16">
            <v>73.708333333333329</v>
          </cell>
          <cell r="F16">
            <v>100</v>
          </cell>
          <cell r="G16">
            <v>49</v>
          </cell>
          <cell r="H16">
            <v>22.32</v>
          </cell>
          <cell r="J16">
            <v>39.96</v>
          </cell>
          <cell r="K16">
            <v>0</v>
          </cell>
        </row>
        <row r="17">
          <cell r="B17">
            <v>28.033333333333331</v>
          </cell>
          <cell r="C17">
            <v>35.6</v>
          </cell>
          <cell r="D17">
            <v>23</v>
          </cell>
          <cell r="E17">
            <v>75.666666666666671</v>
          </cell>
          <cell r="F17">
            <v>100</v>
          </cell>
          <cell r="G17">
            <v>45</v>
          </cell>
          <cell r="H17">
            <v>20.16</v>
          </cell>
          <cell r="J17">
            <v>41.4</v>
          </cell>
          <cell r="K17">
            <v>0</v>
          </cell>
        </row>
        <row r="18">
          <cell r="B18">
            <v>28.320833333333329</v>
          </cell>
          <cell r="C18">
            <v>36.299999999999997</v>
          </cell>
          <cell r="D18">
            <v>23.1</v>
          </cell>
          <cell r="E18">
            <v>75.833333333333329</v>
          </cell>
          <cell r="F18">
            <v>100</v>
          </cell>
          <cell r="G18">
            <v>42</v>
          </cell>
          <cell r="H18">
            <v>25.92</v>
          </cell>
          <cell r="J18">
            <v>44.28</v>
          </cell>
          <cell r="K18">
            <v>0.2</v>
          </cell>
        </row>
        <row r="19">
          <cell r="B19">
            <v>27.029166666666669</v>
          </cell>
          <cell r="C19">
            <v>34.700000000000003</v>
          </cell>
          <cell r="D19">
            <v>22</v>
          </cell>
          <cell r="E19">
            <v>77.625</v>
          </cell>
          <cell r="F19">
            <v>100</v>
          </cell>
          <cell r="G19">
            <v>44</v>
          </cell>
          <cell r="H19">
            <v>17.28</v>
          </cell>
          <cell r="J19">
            <v>35.64</v>
          </cell>
          <cell r="K19">
            <v>0</v>
          </cell>
        </row>
        <row r="20">
          <cell r="B20">
            <v>28.329166666666669</v>
          </cell>
          <cell r="C20">
            <v>35.200000000000003</v>
          </cell>
          <cell r="D20">
            <v>21.5</v>
          </cell>
          <cell r="E20">
            <v>64.958333333333329</v>
          </cell>
          <cell r="F20">
            <v>100</v>
          </cell>
          <cell r="G20">
            <v>33</v>
          </cell>
          <cell r="H20">
            <v>21.6</v>
          </cell>
          <cell r="J20">
            <v>39.24</v>
          </cell>
          <cell r="K20">
            <v>0</v>
          </cell>
        </row>
        <row r="21">
          <cell r="B21">
            <v>28.162499999999998</v>
          </cell>
          <cell r="C21">
            <v>35.4</v>
          </cell>
          <cell r="D21">
            <v>19.600000000000001</v>
          </cell>
          <cell r="E21">
            <v>61</v>
          </cell>
          <cell r="F21">
            <v>100</v>
          </cell>
          <cell r="G21">
            <v>40</v>
          </cell>
          <cell r="H21">
            <v>22.68</v>
          </cell>
          <cell r="J21">
            <v>52.2</v>
          </cell>
          <cell r="K21">
            <v>0</v>
          </cell>
        </row>
        <row r="22">
          <cell r="B22">
            <v>24.25</v>
          </cell>
          <cell r="C22">
            <v>28.8</v>
          </cell>
          <cell r="D22">
            <v>21.5</v>
          </cell>
          <cell r="E22">
            <v>92.75</v>
          </cell>
          <cell r="F22">
            <v>100</v>
          </cell>
          <cell r="G22">
            <v>68</v>
          </cell>
          <cell r="H22">
            <v>19.8</v>
          </cell>
          <cell r="J22">
            <v>38.159999999999997</v>
          </cell>
          <cell r="K22">
            <v>24.999999999999996</v>
          </cell>
        </row>
        <row r="23">
          <cell r="B23">
            <v>25.791666666666668</v>
          </cell>
          <cell r="C23">
            <v>33.299999999999997</v>
          </cell>
          <cell r="D23">
            <v>20.8</v>
          </cell>
          <cell r="E23">
            <v>78.791666666666671</v>
          </cell>
          <cell r="F23">
            <v>100</v>
          </cell>
          <cell r="G23">
            <v>41</v>
          </cell>
          <cell r="H23">
            <v>17.64</v>
          </cell>
          <cell r="J23">
            <v>36.36</v>
          </cell>
          <cell r="K23">
            <v>0</v>
          </cell>
        </row>
        <row r="24">
          <cell r="B24">
            <v>26.112500000000001</v>
          </cell>
          <cell r="C24">
            <v>32.799999999999997</v>
          </cell>
          <cell r="D24">
            <v>20.6</v>
          </cell>
          <cell r="E24">
            <v>69.666666666666671</v>
          </cell>
          <cell r="F24">
            <v>100</v>
          </cell>
          <cell r="G24">
            <v>38</v>
          </cell>
          <cell r="H24">
            <v>20.88</v>
          </cell>
          <cell r="J24">
            <v>37.080000000000005</v>
          </cell>
          <cell r="K24">
            <v>0</v>
          </cell>
        </row>
        <row r="25">
          <cell r="B25">
            <v>25.945833333333336</v>
          </cell>
          <cell r="C25">
            <v>34.299999999999997</v>
          </cell>
          <cell r="D25">
            <v>18.7</v>
          </cell>
          <cell r="E25">
            <v>70.291666666666671</v>
          </cell>
          <cell r="F25">
            <v>100</v>
          </cell>
          <cell r="G25">
            <v>36</v>
          </cell>
          <cell r="H25">
            <v>14.76</v>
          </cell>
          <cell r="J25">
            <v>28.44</v>
          </cell>
          <cell r="K25">
            <v>0</v>
          </cell>
        </row>
        <row r="26">
          <cell r="B26">
            <v>27.620833333333337</v>
          </cell>
          <cell r="C26">
            <v>34.4</v>
          </cell>
          <cell r="D26">
            <v>22.4</v>
          </cell>
          <cell r="E26">
            <v>70.958333333333329</v>
          </cell>
          <cell r="F26">
            <v>100</v>
          </cell>
          <cell r="G26">
            <v>43</v>
          </cell>
          <cell r="H26">
            <v>19.440000000000001</v>
          </cell>
          <cell r="J26">
            <v>36.36</v>
          </cell>
          <cell r="K26">
            <v>0</v>
          </cell>
        </row>
        <row r="27">
          <cell r="B27">
            <v>28.391666666666662</v>
          </cell>
          <cell r="C27">
            <v>36.299999999999997</v>
          </cell>
          <cell r="D27">
            <v>22.8</v>
          </cell>
          <cell r="E27">
            <v>71.416666666666671</v>
          </cell>
          <cell r="F27">
            <v>100</v>
          </cell>
          <cell r="G27">
            <v>39</v>
          </cell>
          <cell r="H27">
            <v>15.48</v>
          </cell>
          <cell r="J27">
            <v>40.32</v>
          </cell>
          <cell r="K27">
            <v>2.6</v>
          </cell>
        </row>
        <row r="28">
          <cell r="B28">
            <v>27.129166666666666</v>
          </cell>
          <cell r="C28">
            <v>35.6</v>
          </cell>
          <cell r="D28">
            <v>22.8</v>
          </cell>
          <cell r="E28">
            <v>82.166666666666671</v>
          </cell>
          <cell r="F28">
            <v>100</v>
          </cell>
          <cell r="G28">
            <v>44</v>
          </cell>
          <cell r="H28">
            <v>12.24</v>
          </cell>
          <cell r="J28">
            <v>36.72</v>
          </cell>
          <cell r="K28">
            <v>5.4</v>
          </cell>
        </row>
        <row r="29">
          <cell r="B29">
            <v>26.608333333333331</v>
          </cell>
          <cell r="C29">
            <v>33.799999999999997</v>
          </cell>
          <cell r="D29">
            <v>21.9</v>
          </cell>
          <cell r="E29">
            <v>81.083333333333329</v>
          </cell>
          <cell r="F29">
            <v>100</v>
          </cell>
          <cell r="G29">
            <v>48</v>
          </cell>
          <cell r="H29">
            <v>12.96</v>
          </cell>
          <cell r="J29">
            <v>38.159999999999997</v>
          </cell>
          <cell r="K29">
            <v>17</v>
          </cell>
        </row>
        <row r="30">
          <cell r="B30">
            <v>29.141666666666666</v>
          </cell>
          <cell r="C30">
            <v>36</v>
          </cell>
          <cell r="D30">
            <v>22.4</v>
          </cell>
          <cell r="E30">
            <v>66.583333333333329</v>
          </cell>
          <cell r="F30">
            <v>100</v>
          </cell>
          <cell r="G30">
            <v>38</v>
          </cell>
          <cell r="H30">
            <v>11.520000000000001</v>
          </cell>
          <cell r="J30">
            <v>22.32</v>
          </cell>
          <cell r="K30">
            <v>0</v>
          </cell>
        </row>
        <row r="31">
          <cell r="B31">
            <v>30.033333333333335</v>
          </cell>
          <cell r="C31">
            <v>37.9</v>
          </cell>
          <cell r="D31">
            <v>23.6</v>
          </cell>
          <cell r="E31">
            <v>66.125</v>
          </cell>
          <cell r="F31">
            <v>100</v>
          </cell>
          <cell r="G31">
            <v>33</v>
          </cell>
          <cell r="H31">
            <v>17.28</v>
          </cell>
          <cell r="J31">
            <v>45.36</v>
          </cell>
          <cell r="K31">
            <v>0.2</v>
          </cell>
        </row>
        <row r="32">
          <cell r="B32">
            <v>28.508333333333336</v>
          </cell>
          <cell r="C32">
            <v>37.799999999999997</v>
          </cell>
          <cell r="D32">
            <v>22.9</v>
          </cell>
          <cell r="E32">
            <v>70.875</v>
          </cell>
          <cell r="F32">
            <v>100</v>
          </cell>
          <cell r="G32">
            <v>37</v>
          </cell>
          <cell r="H32">
            <v>18</v>
          </cell>
          <cell r="J32">
            <v>54.72</v>
          </cell>
          <cell r="K32">
            <v>0</v>
          </cell>
        </row>
        <row r="33">
          <cell r="B33">
            <v>29.120833333333334</v>
          </cell>
          <cell r="C33">
            <v>38.1</v>
          </cell>
          <cell r="D33">
            <v>23.2</v>
          </cell>
          <cell r="E33">
            <v>70.666666666666671</v>
          </cell>
          <cell r="F33">
            <v>100</v>
          </cell>
          <cell r="G33">
            <v>34</v>
          </cell>
          <cell r="H33">
            <v>12.24</v>
          </cell>
          <cell r="J33">
            <v>30.96</v>
          </cell>
          <cell r="K33">
            <v>0.4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26.329166666666666</v>
          </cell>
          <cell r="C5">
            <v>33.4</v>
          </cell>
          <cell r="D5">
            <v>19.2</v>
          </cell>
          <cell r="E5">
            <v>65.5</v>
          </cell>
          <cell r="F5">
            <v>100</v>
          </cell>
          <cell r="G5">
            <v>38</v>
          </cell>
          <cell r="H5">
            <v>10.44</v>
          </cell>
          <cell r="J5">
            <v>54</v>
          </cell>
          <cell r="K5">
            <v>0</v>
          </cell>
        </row>
        <row r="6">
          <cell r="B6">
            <v>27.316666666666674</v>
          </cell>
          <cell r="C6">
            <v>33.799999999999997</v>
          </cell>
          <cell r="D6">
            <v>21.5</v>
          </cell>
          <cell r="E6">
            <v>64.75</v>
          </cell>
          <cell r="F6">
            <v>91</v>
          </cell>
          <cell r="G6">
            <v>38</v>
          </cell>
          <cell r="H6">
            <v>12.24</v>
          </cell>
          <cell r="J6">
            <v>30.240000000000002</v>
          </cell>
          <cell r="K6">
            <v>0</v>
          </cell>
        </row>
        <row r="7">
          <cell r="B7">
            <v>26.895833333333329</v>
          </cell>
          <cell r="C7">
            <v>33.200000000000003</v>
          </cell>
          <cell r="D7">
            <v>21.4</v>
          </cell>
          <cell r="E7">
            <v>66.541666666666671</v>
          </cell>
          <cell r="F7">
            <v>89</v>
          </cell>
          <cell r="G7">
            <v>41</v>
          </cell>
          <cell r="H7">
            <v>16.559999999999999</v>
          </cell>
          <cell r="J7">
            <v>28.08</v>
          </cell>
          <cell r="K7">
            <v>0</v>
          </cell>
        </row>
        <row r="8">
          <cell r="B8">
            <v>26.937500000000004</v>
          </cell>
          <cell r="C8">
            <v>33.200000000000003</v>
          </cell>
          <cell r="D8">
            <v>20.9</v>
          </cell>
          <cell r="E8">
            <v>67.625</v>
          </cell>
          <cell r="F8">
            <v>100</v>
          </cell>
          <cell r="G8">
            <v>43</v>
          </cell>
          <cell r="H8">
            <v>16.920000000000002</v>
          </cell>
          <cell r="J8">
            <v>34.200000000000003</v>
          </cell>
          <cell r="K8">
            <v>0</v>
          </cell>
        </row>
        <row r="9">
          <cell r="B9">
            <v>27.416666666666671</v>
          </cell>
          <cell r="C9">
            <v>34.4</v>
          </cell>
          <cell r="D9">
            <v>21.5</v>
          </cell>
          <cell r="E9">
            <v>66.666666666666671</v>
          </cell>
          <cell r="F9">
            <v>95</v>
          </cell>
          <cell r="G9">
            <v>36</v>
          </cell>
          <cell r="H9">
            <v>17.28</v>
          </cell>
          <cell r="J9">
            <v>54</v>
          </cell>
          <cell r="K9">
            <v>0</v>
          </cell>
        </row>
        <row r="10">
          <cell r="B10">
            <v>26.316666666666663</v>
          </cell>
          <cell r="C10">
            <v>33</v>
          </cell>
          <cell r="D10">
            <v>21.6</v>
          </cell>
          <cell r="E10">
            <v>74.625</v>
          </cell>
          <cell r="F10">
            <v>100</v>
          </cell>
          <cell r="G10">
            <v>46</v>
          </cell>
          <cell r="H10">
            <v>24.12</v>
          </cell>
          <cell r="J10">
            <v>57.24</v>
          </cell>
          <cell r="K10">
            <v>0</v>
          </cell>
        </row>
        <row r="11">
          <cell r="B11">
            <v>25.104166666666671</v>
          </cell>
          <cell r="C11">
            <v>32.5</v>
          </cell>
          <cell r="D11">
            <v>21.5</v>
          </cell>
          <cell r="E11">
            <v>83.285714285714292</v>
          </cell>
          <cell r="F11">
            <v>100</v>
          </cell>
          <cell r="G11">
            <v>54</v>
          </cell>
          <cell r="H11">
            <v>20.52</v>
          </cell>
          <cell r="J11">
            <v>47.519999999999996</v>
          </cell>
          <cell r="K11">
            <v>4.2</v>
          </cell>
        </row>
        <row r="12">
          <cell r="B12">
            <v>23.950000000000003</v>
          </cell>
          <cell r="C12">
            <v>32.5</v>
          </cell>
          <cell r="D12">
            <v>20.3</v>
          </cell>
          <cell r="E12">
            <v>76.7</v>
          </cell>
          <cell r="F12">
            <v>100</v>
          </cell>
          <cell r="G12">
            <v>53</v>
          </cell>
          <cell r="H12">
            <v>15.840000000000002</v>
          </cell>
          <cell r="J12">
            <v>47.519999999999996</v>
          </cell>
          <cell r="K12">
            <v>12.6</v>
          </cell>
        </row>
        <row r="13">
          <cell r="B13">
            <v>25.9375</v>
          </cell>
          <cell r="C13">
            <v>33.700000000000003</v>
          </cell>
          <cell r="D13">
            <v>21.4</v>
          </cell>
          <cell r="E13">
            <v>67</v>
          </cell>
          <cell r="F13">
            <v>100</v>
          </cell>
          <cell r="G13">
            <v>46</v>
          </cell>
          <cell r="H13">
            <v>10.8</v>
          </cell>
          <cell r="J13">
            <v>27.720000000000002</v>
          </cell>
          <cell r="K13">
            <v>0.60000000000000009</v>
          </cell>
        </row>
        <row r="14">
          <cell r="B14">
            <v>27.849999999999994</v>
          </cell>
          <cell r="C14">
            <v>34.4</v>
          </cell>
          <cell r="D14">
            <v>22.8</v>
          </cell>
          <cell r="E14">
            <v>70.578947368421055</v>
          </cell>
          <cell r="F14">
            <v>100</v>
          </cell>
          <cell r="G14">
            <v>42</v>
          </cell>
          <cell r="H14">
            <v>14.04</v>
          </cell>
          <cell r="J14">
            <v>31.680000000000003</v>
          </cell>
          <cell r="K14">
            <v>0</v>
          </cell>
        </row>
        <row r="15">
          <cell r="B15">
            <v>29.175000000000008</v>
          </cell>
          <cell r="C15">
            <v>35.5</v>
          </cell>
          <cell r="D15">
            <v>22.9</v>
          </cell>
          <cell r="E15">
            <v>61.238095238095241</v>
          </cell>
          <cell r="F15">
            <v>100</v>
          </cell>
          <cell r="G15">
            <v>32</v>
          </cell>
          <cell r="H15">
            <v>19.440000000000001</v>
          </cell>
          <cell r="J15">
            <v>41.04</v>
          </cell>
          <cell r="K15">
            <v>0</v>
          </cell>
        </row>
        <row r="16">
          <cell r="B16">
            <v>29.387500000000003</v>
          </cell>
          <cell r="C16">
            <v>35.4</v>
          </cell>
          <cell r="D16">
            <v>23.3</v>
          </cell>
          <cell r="E16">
            <v>60.583333333333336</v>
          </cell>
          <cell r="F16">
            <v>87</v>
          </cell>
          <cell r="G16">
            <v>43</v>
          </cell>
          <cell r="H16">
            <v>15.120000000000001</v>
          </cell>
          <cell r="J16">
            <v>36.36</v>
          </cell>
          <cell r="K16">
            <v>0</v>
          </cell>
        </row>
        <row r="17">
          <cell r="B17">
            <v>27.570833333333326</v>
          </cell>
          <cell r="C17">
            <v>35.1</v>
          </cell>
          <cell r="D17">
            <v>22.5</v>
          </cell>
          <cell r="E17">
            <v>76.739130434782609</v>
          </cell>
          <cell r="F17">
            <v>100</v>
          </cell>
          <cell r="G17">
            <v>43</v>
          </cell>
          <cell r="H17">
            <v>20.88</v>
          </cell>
          <cell r="J17">
            <v>57.24</v>
          </cell>
          <cell r="K17">
            <v>19</v>
          </cell>
        </row>
        <row r="18">
          <cell r="B18">
            <v>25.974999999999998</v>
          </cell>
          <cell r="C18">
            <v>33.200000000000003</v>
          </cell>
          <cell r="D18">
            <v>23.1</v>
          </cell>
          <cell r="E18">
            <v>76.333333333333329</v>
          </cell>
          <cell r="F18">
            <v>100</v>
          </cell>
          <cell r="G18">
            <v>52</v>
          </cell>
          <cell r="H18">
            <v>7.5600000000000005</v>
          </cell>
          <cell r="J18">
            <v>61.2</v>
          </cell>
          <cell r="K18">
            <v>18</v>
          </cell>
        </row>
        <row r="19">
          <cell r="B19">
            <v>26.216666666666669</v>
          </cell>
          <cell r="C19">
            <v>30.9</v>
          </cell>
          <cell r="D19">
            <v>22.4</v>
          </cell>
          <cell r="E19">
            <v>72.933333333333337</v>
          </cell>
          <cell r="F19">
            <v>100</v>
          </cell>
          <cell r="G19">
            <v>55</v>
          </cell>
          <cell r="H19">
            <v>11.520000000000001</v>
          </cell>
          <cell r="J19">
            <v>26.64</v>
          </cell>
          <cell r="K19">
            <v>0</v>
          </cell>
        </row>
        <row r="20">
          <cell r="B20">
            <v>26.770833333333332</v>
          </cell>
          <cell r="C20">
            <v>33.200000000000003</v>
          </cell>
          <cell r="D20">
            <v>22</v>
          </cell>
          <cell r="E20">
            <v>64.5</v>
          </cell>
          <cell r="F20">
            <v>100</v>
          </cell>
          <cell r="G20">
            <v>36</v>
          </cell>
          <cell r="H20">
            <v>15.840000000000002</v>
          </cell>
          <cell r="J20">
            <v>33.480000000000004</v>
          </cell>
          <cell r="K20">
            <v>0</v>
          </cell>
        </row>
        <row r="21">
          <cell r="B21">
            <v>27.45</v>
          </cell>
          <cell r="C21">
            <v>35</v>
          </cell>
          <cell r="D21">
            <v>21.2</v>
          </cell>
          <cell r="E21">
            <v>61.85</v>
          </cell>
          <cell r="F21">
            <v>100</v>
          </cell>
          <cell r="G21">
            <v>32</v>
          </cell>
          <cell r="H21">
            <v>9.3600000000000012</v>
          </cell>
          <cell r="J21">
            <v>30.240000000000002</v>
          </cell>
          <cell r="K21">
            <v>0</v>
          </cell>
        </row>
        <row r="22">
          <cell r="B22">
            <v>26.870833333333326</v>
          </cell>
          <cell r="C22">
            <v>31.7</v>
          </cell>
          <cell r="D22">
            <v>22.3</v>
          </cell>
          <cell r="E22">
            <v>72.083333333333329</v>
          </cell>
          <cell r="F22">
            <v>100</v>
          </cell>
          <cell r="G22">
            <v>46</v>
          </cell>
          <cell r="H22">
            <v>16.2</v>
          </cell>
          <cell r="J22">
            <v>48.24</v>
          </cell>
          <cell r="K22">
            <v>4.8</v>
          </cell>
        </row>
        <row r="23">
          <cell r="B23">
            <v>25.404166666666672</v>
          </cell>
          <cell r="C23">
            <v>31.5</v>
          </cell>
          <cell r="D23">
            <v>20.5</v>
          </cell>
          <cell r="E23">
            <v>70.3125</v>
          </cell>
          <cell r="F23">
            <v>100</v>
          </cell>
          <cell r="G23">
            <v>46</v>
          </cell>
          <cell r="H23">
            <v>7.2</v>
          </cell>
          <cell r="J23">
            <v>18.36</v>
          </cell>
          <cell r="K23">
            <v>0.4</v>
          </cell>
        </row>
        <row r="24">
          <cell r="B24">
            <v>24.449999999999992</v>
          </cell>
          <cell r="C24">
            <v>31.3</v>
          </cell>
          <cell r="D24">
            <v>20</v>
          </cell>
          <cell r="E24">
            <v>72.315789473684205</v>
          </cell>
          <cell r="F24">
            <v>97</v>
          </cell>
          <cell r="G24">
            <v>47</v>
          </cell>
          <cell r="H24">
            <v>29.880000000000003</v>
          </cell>
          <cell r="J24">
            <v>47.88</v>
          </cell>
          <cell r="K24">
            <v>6.8</v>
          </cell>
        </row>
        <row r="25">
          <cell r="B25">
            <v>24.091666666666669</v>
          </cell>
          <cell r="C25">
            <v>31.6</v>
          </cell>
          <cell r="D25">
            <v>18.399999999999999</v>
          </cell>
          <cell r="E25">
            <v>63</v>
          </cell>
          <cell r="F25">
            <v>90</v>
          </cell>
          <cell r="G25">
            <v>38</v>
          </cell>
          <cell r="H25">
            <v>12.6</v>
          </cell>
          <cell r="J25">
            <v>22.68</v>
          </cell>
          <cell r="K25">
            <v>0</v>
          </cell>
        </row>
        <row r="26">
          <cell r="B26">
            <v>25.983333333333334</v>
          </cell>
          <cell r="C26">
            <v>32.799999999999997</v>
          </cell>
          <cell r="D26">
            <v>20.7</v>
          </cell>
          <cell r="E26">
            <v>72.19047619047619</v>
          </cell>
          <cell r="F26">
            <v>100</v>
          </cell>
          <cell r="G26">
            <v>48</v>
          </cell>
          <cell r="H26">
            <v>14.04</v>
          </cell>
          <cell r="J26">
            <v>39.6</v>
          </cell>
          <cell r="K26">
            <v>1.8</v>
          </cell>
        </row>
        <row r="27">
          <cell r="B27">
            <v>26.525000000000002</v>
          </cell>
          <cell r="C27">
            <v>32.4</v>
          </cell>
          <cell r="D27">
            <v>22</v>
          </cell>
          <cell r="E27">
            <v>71.599999999999994</v>
          </cell>
          <cell r="F27">
            <v>93</v>
          </cell>
          <cell r="G27">
            <v>54</v>
          </cell>
          <cell r="H27">
            <v>10.08</v>
          </cell>
          <cell r="J27">
            <v>42.480000000000004</v>
          </cell>
          <cell r="K27">
            <v>27.4</v>
          </cell>
        </row>
        <row r="28">
          <cell r="B28">
            <v>25.791666666666668</v>
          </cell>
          <cell r="C28">
            <v>33.700000000000003</v>
          </cell>
          <cell r="D28">
            <v>21.7</v>
          </cell>
          <cell r="E28">
            <v>81.13333333333334</v>
          </cell>
          <cell r="F28">
            <v>100</v>
          </cell>
          <cell r="G28">
            <v>54</v>
          </cell>
          <cell r="H28">
            <v>12.6</v>
          </cell>
          <cell r="J28">
            <v>56.16</v>
          </cell>
          <cell r="K28">
            <v>17.2</v>
          </cell>
        </row>
        <row r="29">
          <cell r="B29">
            <v>26.691666666666666</v>
          </cell>
          <cell r="C29">
            <v>33.700000000000003</v>
          </cell>
          <cell r="D29">
            <v>22.2</v>
          </cell>
          <cell r="E29">
            <v>67.25</v>
          </cell>
          <cell r="F29">
            <v>91</v>
          </cell>
          <cell r="G29">
            <v>48</v>
          </cell>
          <cell r="H29">
            <v>12.6</v>
          </cell>
          <cell r="J29">
            <v>29.52</v>
          </cell>
          <cell r="K29">
            <v>0</v>
          </cell>
        </row>
        <row r="30">
          <cell r="B30">
            <v>28.162499999999998</v>
          </cell>
          <cell r="C30">
            <v>33.9</v>
          </cell>
          <cell r="D30">
            <v>24</v>
          </cell>
          <cell r="E30">
            <v>70.125</v>
          </cell>
          <cell r="F30">
            <v>100</v>
          </cell>
          <cell r="G30">
            <v>49</v>
          </cell>
          <cell r="H30">
            <v>12.6</v>
          </cell>
          <cell r="J30">
            <v>29.52</v>
          </cell>
          <cell r="K30">
            <v>0</v>
          </cell>
        </row>
        <row r="31">
          <cell r="B31">
            <v>28.216666666666658</v>
          </cell>
          <cell r="C31">
            <v>36.6</v>
          </cell>
          <cell r="D31">
            <v>22.1</v>
          </cell>
          <cell r="E31">
            <v>66.6875</v>
          </cell>
          <cell r="F31">
            <v>100</v>
          </cell>
          <cell r="G31">
            <v>40</v>
          </cell>
          <cell r="H31">
            <v>20.88</v>
          </cell>
          <cell r="J31">
            <v>44.28</v>
          </cell>
          <cell r="K31">
            <v>12.6</v>
          </cell>
        </row>
        <row r="32">
          <cell r="B32">
            <v>27.6875</v>
          </cell>
          <cell r="C32">
            <v>35.6</v>
          </cell>
          <cell r="D32">
            <v>23.3</v>
          </cell>
          <cell r="E32">
            <v>74.761904761904759</v>
          </cell>
          <cell r="F32">
            <v>100</v>
          </cell>
          <cell r="G32">
            <v>41</v>
          </cell>
          <cell r="H32">
            <v>9.7200000000000006</v>
          </cell>
          <cell r="J32">
            <v>25.2</v>
          </cell>
          <cell r="K32">
            <v>0</v>
          </cell>
        </row>
        <row r="33">
          <cell r="B33">
            <v>27.524999999999995</v>
          </cell>
          <cell r="C33">
            <v>36</v>
          </cell>
          <cell r="D33">
            <v>21.6</v>
          </cell>
          <cell r="E33">
            <v>75</v>
          </cell>
          <cell r="F33">
            <v>100</v>
          </cell>
          <cell r="G33">
            <v>42</v>
          </cell>
          <cell r="H33">
            <v>11.16</v>
          </cell>
          <cell r="J33">
            <v>45</v>
          </cell>
          <cell r="K33">
            <v>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2"/>
    </sheetNames>
    <sheetDataSet>
      <sheetData sheetId="0"/>
      <sheetData sheetId="1">
        <row r="5">
          <cell r="B5">
            <v>26.662500000000005</v>
          </cell>
          <cell r="C5">
            <v>34.4</v>
          </cell>
          <cell r="D5">
            <v>20.3</v>
          </cell>
          <cell r="E5">
            <v>62.666666666666664</v>
          </cell>
          <cell r="F5">
            <v>88</v>
          </cell>
          <cell r="G5">
            <v>35</v>
          </cell>
          <cell r="H5">
            <v>14.4</v>
          </cell>
          <cell r="J5">
            <v>32.76</v>
          </cell>
          <cell r="K5">
            <v>0</v>
          </cell>
        </row>
        <row r="6">
          <cell r="B6">
            <v>28.679166666666664</v>
          </cell>
          <cell r="C6">
            <v>34.799999999999997</v>
          </cell>
          <cell r="D6">
            <v>22.9</v>
          </cell>
          <cell r="E6">
            <v>55</v>
          </cell>
          <cell r="F6">
            <v>80</v>
          </cell>
          <cell r="G6">
            <v>33</v>
          </cell>
          <cell r="H6">
            <v>13.32</v>
          </cell>
          <cell r="J6">
            <v>30.6</v>
          </cell>
          <cell r="K6">
            <v>0</v>
          </cell>
        </row>
        <row r="7">
          <cell r="B7">
            <v>27.966666666666665</v>
          </cell>
          <cell r="C7">
            <v>33.9</v>
          </cell>
          <cell r="D7">
            <v>22.3</v>
          </cell>
          <cell r="E7">
            <v>60.541666666666664</v>
          </cell>
          <cell r="F7">
            <v>85</v>
          </cell>
          <cell r="G7">
            <v>39</v>
          </cell>
          <cell r="H7">
            <v>12.6</v>
          </cell>
          <cell r="J7">
            <v>26.28</v>
          </cell>
          <cell r="K7">
            <v>0</v>
          </cell>
        </row>
        <row r="8">
          <cell r="B8">
            <v>27.016666666666666</v>
          </cell>
          <cell r="C8">
            <v>32.9</v>
          </cell>
          <cell r="D8">
            <v>21.4</v>
          </cell>
          <cell r="E8">
            <v>62.916666666666664</v>
          </cell>
          <cell r="F8">
            <v>87</v>
          </cell>
          <cell r="G8">
            <v>39</v>
          </cell>
          <cell r="H8">
            <v>18.36</v>
          </cell>
          <cell r="J8">
            <v>34.200000000000003</v>
          </cell>
          <cell r="K8">
            <v>0</v>
          </cell>
        </row>
        <row r="9">
          <cell r="B9">
            <v>28.091666666666672</v>
          </cell>
          <cell r="C9">
            <v>34.700000000000003</v>
          </cell>
          <cell r="D9">
            <v>23</v>
          </cell>
          <cell r="E9">
            <v>61.041666666666664</v>
          </cell>
          <cell r="F9">
            <v>83</v>
          </cell>
          <cell r="G9">
            <v>38</v>
          </cell>
          <cell r="H9">
            <v>10.08</v>
          </cell>
          <cell r="J9">
            <v>25.2</v>
          </cell>
          <cell r="K9">
            <v>0</v>
          </cell>
        </row>
        <row r="10">
          <cell r="B10">
            <v>27.754166666666663</v>
          </cell>
          <cell r="C10">
            <v>33.299999999999997</v>
          </cell>
          <cell r="D10">
            <v>23.2</v>
          </cell>
          <cell r="E10">
            <v>66.75</v>
          </cell>
          <cell r="F10">
            <v>87</v>
          </cell>
          <cell r="G10">
            <v>43</v>
          </cell>
          <cell r="H10">
            <v>11.520000000000001</v>
          </cell>
          <cell r="J10">
            <v>33.840000000000003</v>
          </cell>
          <cell r="K10">
            <v>1.8</v>
          </cell>
        </row>
        <row r="11">
          <cell r="B11">
            <v>26.695833333333336</v>
          </cell>
          <cell r="C11">
            <v>33.799999999999997</v>
          </cell>
          <cell r="D11">
            <v>24</v>
          </cell>
          <cell r="E11">
            <v>73.916666666666671</v>
          </cell>
          <cell r="F11">
            <v>92</v>
          </cell>
          <cell r="G11">
            <v>43</v>
          </cell>
          <cell r="H11">
            <v>14.04</v>
          </cell>
          <cell r="J11">
            <v>40.680000000000007</v>
          </cell>
          <cell r="K11">
            <v>4.6000000000000005</v>
          </cell>
        </row>
        <row r="12">
          <cell r="B12">
            <v>24.612500000000001</v>
          </cell>
          <cell r="C12">
            <v>30.1</v>
          </cell>
          <cell r="D12">
            <v>22.5</v>
          </cell>
          <cell r="E12">
            <v>87.291666666666671</v>
          </cell>
          <cell r="F12">
            <v>96</v>
          </cell>
          <cell r="G12">
            <v>60</v>
          </cell>
          <cell r="H12">
            <v>19.440000000000001</v>
          </cell>
          <cell r="J12">
            <v>43.2</v>
          </cell>
          <cell r="K12">
            <v>25</v>
          </cell>
        </row>
        <row r="13">
          <cell r="B13">
            <v>26.158333333333331</v>
          </cell>
          <cell r="C13">
            <v>33.200000000000003</v>
          </cell>
          <cell r="D13">
            <v>21.4</v>
          </cell>
          <cell r="E13">
            <v>76.333333333333329</v>
          </cell>
          <cell r="F13">
            <v>96</v>
          </cell>
          <cell r="G13">
            <v>43</v>
          </cell>
          <cell r="H13">
            <v>9.7200000000000006</v>
          </cell>
          <cell r="J13">
            <v>23.759999999999998</v>
          </cell>
          <cell r="K13">
            <v>0.2</v>
          </cell>
        </row>
        <row r="14">
          <cell r="B14">
            <v>27.512499999999999</v>
          </cell>
          <cell r="C14">
            <v>34.4</v>
          </cell>
          <cell r="D14">
            <v>22.7</v>
          </cell>
          <cell r="E14">
            <v>72.833333333333329</v>
          </cell>
          <cell r="F14">
            <v>91</v>
          </cell>
          <cell r="G14">
            <v>43</v>
          </cell>
          <cell r="H14">
            <v>14.4</v>
          </cell>
          <cell r="J14">
            <v>31.319999999999997</v>
          </cell>
          <cell r="K14">
            <v>0</v>
          </cell>
        </row>
        <row r="15">
          <cell r="B15">
            <v>29.020833333333339</v>
          </cell>
          <cell r="C15">
            <v>35.799999999999997</v>
          </cell>
          <cell r="D15">
            <v>23.7</v>
          </cell>
          <cell r="E15">
            <v>62.75</v>
          </cell>
          <cell r="F15">
            <v>88</v>
          </cell>
          <cell r="G15">
            <v>32</v>
          </cell>
          <cell r="H15">
            <v>15.120000000000001</v>
          </cell>
          <cell r="J15">
            <v>30.6</v>
          </cell>
          <cell r="K15">
            <v>0</v>
          </cell>
        </row>
        <row r="16">
          <cell r="B16">
            <v>29.025000000000002</v>
          </cell>
          <cell r="C16">
            <v>34.5</v>
          </cell>
          <cell r="D16">
            <v>24</v>
          </cell>
          <cell r="E16">
            <v>61.708333333333336</v>
          </cell>
          <cell r="F16">
            <v>85</v>
          </cell>
          <cell r="G16">
            <v>42</v>
          </cell>
          <cell r="H16">
            <v>18</v>
          </cell>
          <cell r="J16">
            <v>34.200000000000003</v>
          </cell>
          <cell r="K16">
            <v>0</v>
          </cell>
        </row>
        <row r="17">
          <cell r="B17">
            <v>29.016666666666666</v>
          </cell>
          <cell r="C17">
            <v>34.799999999999997</v>
          </cell>
          <cell r="D17">
            <v>24.4</v>
          </cell>
          <cell r="E17">
            <v>64.833333333333329</v>
          </cell>
          <cell r="F17">
            <v>86</v>
          </cell>
          <cell r="G17">
            <v>39</v>
          </cell>
          <cell r="H17">
            <v>19.440000000000001</v>
          </cell>
          <cell r="J17">
            <v>37.080000000000005</v>
          </cell>
          <cell r="K17">
            <v>0</v>
          </cell>
        </row>
        <row r="18">
          <cell r="B18">
            <v>29.087500000000002</v>
          </cell>
          <cell r="C18">
            <v>36.6</v>
          </cell>
          <cell r="D18">
            <v>24.7</v>
          </cell>
          <cell r="E18">
            <v>66.166666666666671</v>
          </cell>
          <cell r="F18">
            <v>88</v>
          </cell>
          <cell r="G18">
            <v>35</v>
          </cell>
          <cell r="H18">
            <v>26.64</v>
          </cell>
          <cell r="J18">
            <v>48.6</v>
          </cell>
          <cell r="K18">
            <v>1.7999999999999998</v>
          </cell>
        </row>
        <row r="19">
          <cell r="B19">
            <v>27.516666666666666</v>
          </cell>
          <cell r="C19">
            <v>33.6</v>
          </cell>
          <cell r="D19">
            <v>24.1</v>
          </cell>
          <cell r="E19">
            <v>75.958333333333329</v>
          </cell>
          <cell r="F19">
            <v>95</v>
          </cell>
          <cell r="G19">
            <v>43</v>
          </cell>
          <cell r="H19">
            <v>14.76</v>
          </cell>
          <cell r="J19">
            <v>31.680000000000003</v>
          </cell>
          <cell r="K19">
            <v>1.4</v>
          </cell>
        </row>
        <row r="20">
          <cell r="B20">
            <v>28.825000000000006</v>
          </cell>
          <cell r="C20">
            <v>35.799999999999997</v>
          </cell>
          <cell r="D20">
            <v>23.7</v>
          </cell>
          <cell r="E20">
            <v>62.875</v>
          </cell>
          <cell r="F20">
            <v>96</v>
          </cell>
          <cell r="G20">
            <v>23</v>
          </cell>
          <cell r="H20">
            <v>16.920000000000002</v>
          </cell>
          <cell r="J20">
            <v>42.12</v>
          </cell>
          <cell r="K20">
            <v>0</v>
          </cell>
        </row>
        <row r="21">
          <cell r="B21">
            <v>28.808333333333334</v>
          </cell>
          <cell r="C21">
            <v>35.700000000000003</v>
          </cell>
          <cell r="D21">
            <v>23.3</v>
          </cell>
          <cell r="E21">
            <v>60.083333333333336</v>
          </cell>
          <cell r="F21">
            <v>91</v>
          </cell>
          <cell r="G21">
            <v>31</v>
          </cell>
          <cell r="H21">
            <v>14.76</v>
          </cell>
          <cell r="J21">
            <v>31.680000000000003</v>
          </cell>
          <cell r="K21">
            <v>0</v>
          </cell>
        </row>
        <row r="22">
          <cell r="B22">
            <v>26.270833333333339</v>
          </cell>
          <cell r="C22">
            <v>29.6</v>
          </cell>
          <cell r="D22">
            <v>23.4</v>
          </cell>
          <cell r="E22">
            <v>75.458333333333329</v>
          </cell>
          <cell r="F22">
            <v>90</v>
          </cell>
          <cell r="G22">
            <v>58</v>
          </cell>
          <cell r="H22">
            <v>19.440000000000001</v>
          </cell>
          <cell r="J22">
            <v>39.96</v>
          </cell>
          <cell r="K22">
            <v>0</v>
          </cell>
        </row>
        <row r="23">
          <cell r="B23">
            <v>26.283333333333342</v>
          </cell>
          <cell r="C23">
            <v>34</v>
          </cell>
          <cell r="D23">
            <v>21.5</v>
          </cell>
          <cell r="E23">
            <v>69.708333333333329</v>
          </cell>
          <cell r="F23">
            <v>96</v>
          </cell>
          <cell r="G23">
            <v>31</v>
          </cell>
          <cell r="H23">
            <v>16.920000000000002</v>
          </cell>
          <cell r="J23">
            <v>44.28</v>
          </cell>
          <cell r="K23">
            <v>0</v>
          </cell>
        </row>
        <row r="24">
          <cell r="B24">
            <v>27.033333333333328</v>
          </cell>
          <cell r="C24">
            <v>34.200000000000003</v>
          </cell>
          <cell r="D24">
            <v>21.9</v>
          </cell>
          <cell r="E24">
            <v>60.708333333333336</v>
          </cell>
          <cell r="F24">
            <v>84</v>
          </cell>
          <cell r="G24">
            <v>30</v>
          </cell>
          <cell r="H24">
            <v>18</v>
          </cell>
          <cell r="J24">
            <v>51.480000000000004</v>
          </cell>
          <cell r="K24">
            <v>1</v>
          </cell>
        </row>
        <row r="25">
          <cell r="B25">
            <v>25.066666666666666</v>
          </cell>
          <cell r="C25">
            <v>31.6</v>
          </cell>
          <cell r="D25">
            <v>20.7</v>
          </cell>
          <cell r="E25">
            <v>71.416666666666671</v>
          </cell>
          <cell r="F25">
            <v>89</v>
          </cell>
          <cell r="G25">
            <v>41</v>
          </cell>
          <cell r="H25">
            <v>15.840000000000002</v>
          </cell>
          <cell r="J25">
            <v>30.240000000000002</v>
          </cell>
          <cell r="K25">
            <v>0</v>
          </cell>
        </row>
        <row r="26">
          <cell r="B26">
            <v>27.400000000000002</v>
          </cell>
          <cell r="C26">
            <v>35.4</v>
          </cell>
          <cell r="D26">
            <v>22.1</v>
          </cell>
          <cell r="E26">
            <v>65.666666666666671</v>
          </cell>
          <cell r="F26">
            <v>87</v>
          </cell>
          <cell r="G26">
            <v>33</v>
          </cell>
          <cell r="H26">
            <v>12.24</v>
          </cell>
          <cell r="J26">
            <v>29.16</v>
          </cell>
          <cell r="K26">
            <v>0</v>
          </cell>
        </row>
        <row r="27">
          <cell r="B27">
            <v>28.174999999999997</v>
          </cell>
          <cell r="C27">
            <v>35.6</v>
          </cell>
          <cell r="D27">
            <v>23.1</v>
          </cell>
          <cell r="E27">
            <v>69.541666666666671</v>
          </cell>
          <cell r="F27">
            <v>92</v>
          </cell>
          <cell r="G27">
            <v>38</v>
          </cell>
          <cell r="H27">
            <v>19.440000000000001</v>
          </cell>
          <cell r="J27">
            <v>34.200000000000003</v>
          </cell>
          <cell r="K27">
            <v>1.8</v>
          </cell>
        </row>
        <row r="28">
          <cell r="B28">
            <v>26.920833333333334</v>
          </cell>
          <cell r="C28">
            <v>34.700000000000003</v>
          </cell>
          <cell r="D28">
            <v>23</v>
          </cell>
          <cell r="E28">
            <v>76.916666666666671</v>
          </cell>
          <cell r="F28">
            <v>96</v>
          </cell>
          <cell r="G28">
            <v>42</v>
          </cell>
          <cell r="H28">
            <v>19.079999999999998</v>
          </cell>
          <cell r="J28">
            <v>38.880000000000003</v>
          </cell>
          <cell r="K28">
            <v>41.8</v>
          </cell>
        </row>
        <row r="29">
          <cell r="B29">
            <v>27.45</v>
          </cell>
          <cell r="C29">
            <v>33.9</v>
          </cell>
          <cell r="D29">
            <v>22.6</v>
          </cell>
          <cell r="E29">
            <v>72.041666666666671</v>
          </cell>
          <cell r="F29">
            <v>91</v>
          </cell>
          <cell r="G29">
            <v>44</v>
          </cell>
          <cell r="H29">
            <v>15.120000000000001</v>
          </cell>
          <cell r="J29">
            <v>45</v>
          </cell>
          <cell r="K29">
            <v>0</v>
          </cell>
        </row>
        <row r="30">
          <cell r="B30">
            <v>29.666666666666661</v>
          </cell>
          <cell r="C30">
            <v>35.799999999999997</v>
          </cell>
          <cell r="D30">
            <v>25.1</v>
          </cell>
          <cell r="E30">
            <v>65.875</v>
          </cell>
          <cell r="F30">
            <v>87</v>
          </cell>
          <cell r="G30">
            <v>38</v>
          </cell>
          <cell r="H30">
            <v>9.7200000000000006</v>
          </cell>
          <cell r="J30">
            <v>22.68</v>
          </cell>
          <cell r="K30">
            <v>0</v>
          </cell>
        </row>
        <row r="31">
          <cell r="B31">
            <v>29.962500000000002</v>
          </cell>
          <cell r="C31">
            <v>36.6</v>
          </cell>
          <cell r="D31">
            <v>25.9</v>
          </cell>
          <cell r="E31">
            <v>62.583333333333336</v>
          </cell>
          <cell r="F31">
            <v>81</v>
          </cell>
          <cell r="G31">
            <v>37</v>
          </cell>
          <cell r="H31">
            <v>13.32</v>
          </cell>
          <cell r="J31">
            <v>27.36</v>
          </cell>
          <cell r="K31">
            <v>0</v>
          </cell>
        </row>
        <row r="32">
          <cell r="B32">
            <v>28.549999999999997</v>
          </cell>
          <cell r="C32">
            <v>36.1</v>
          </cell>
          <cell r="D32">
            <v>24</v>
          </cell>
          <cell r="E32">
            <v>67.125</v>
          </cell>
          <cell r="F32">
            <v>85</v>
          </cell>
          <cell r="G32">
            <v>40</v>
          </cell>
          <cell r="H32">
            <v>19.440000000000001</v>
          </cell>
          <cell r="J32">
            <v>50.4</v>
          </cell>
          <cell r="K32">
            <v>11</v>
          </cell>
        </row>
        <row r="33">
          <cell r="B33">
            <v>29.970833333333342</v>
          </cell>
          <cell r="C33">
            <v>37.700000000000003</v>
          </cell>
          <cell r="D33">
            <v>24.2</v>
          </cell>
          <cell r="E33">
            <v>64.75</v>
          </cell>
          <cell r="F33">
            <v>90</v>
          </cell>
          <cell r="G33">
            <v>31</v>
          </cell>
          <cell r="H33">
            <v>11.16</v>
          </cell>
          <cell r="J33">
            <v>28.08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27.862500000000001</v>
          </cell>
          <cell r="C5">
            <v>38.6</v>
          </cell>
          <cell r="D5">
            <v>20.2</v>
          </cell>
          <cell r="E5">
            <v>58.086956521739133</v>
          </cell>
          <cell r="F5">
            <v>96</v>
          </cell>
          <cell r="G5">
            <v>23</v>
          </cell>
          <cell r="H5">
            <v>10.08</v>
          </cell>
          <cell r="J5">
            <v>22.68</v>
          </cell>
          <cell r="K5">
            <v>0.4</v>
          </cell>
        </row>
        <row r="6">
          <cell r="B6">
            <v>29.316666666666674</v>
          </cell>
          <cell r="C6">
            <v>38.200000000000003</v>
          </cell>
          <cell r="D6">
            <v>20.9</v>
          </cell>
          <cell r="E6">
            <v>52.416666666666664</v>
          </cell>
          <cell r="F6">
            <v>86</v>
          </cell>
          <cell r="G6">
            <v>22</v>
          </cell>
          <cell r="H6">
            <v>12.24</v>
          </cell>
          <cell r="J6">
            <v>41.04</v>
          </cell>
          <cell r="K6">
            <v>4.8</v>
          </cell>
        </row>
        <row r="7">
          <cell r="B7">
            <v>28.579166666666666</v>
          </cell>
          <cell r="C7">
            <v>38</v>
          </cell>
          <cell r="D7">
            <v>22</v>
          </cell>
          <cell r="E7">
            <v>56.958333333333336</v>
          </cell>
          <cell r="F7">
            <v>86</v>
          </cell>
          <cell r="G7">
            <v>23</v>
          </cell>
          <cell r="H7">
            <v>11.879999999999999</v>
          </cell>
          <cell r="J7">
            <v>52.56</v>
          </cell>
          <cell r="K7">
            <v>2</v>
          </cell>
        </row>
        <row r="8">
          <cell r="B8">
            <v>28.016666666666666</v>
          </cell>
          <cell r="C8">
            <v>36.200000000000003</v>
          </cell>
          <cell r="D8">
            <v>22.4</v>
          </cell>
          <cell r="E8">
            <v>63.913043478260867</v>
          </cell>
          <cell r="F8">
            <v>97</v>
          </cell>
          <cell r="G8">
            <v>29</v>
          </cell>
          <cell r="H8">
            <v>14.76</v>
          </cell>
          <cell r="J8">
            <v>29.880000000000003</v>
          </cell>
          <cell r="K8">
            <v>0.2</v>
          </cell>
        </row>
        <row r="9">
          <cell r="B9">
            <v>29.316666666666663</v>
          </cell>
          <cell r="C9">
            <v>35.799999999999997</v>
          </cell>
          <cell r="D9">
            <v>24</v>
          </cell>
          <cell r="E9">
            <v>54.75</v>
          </cell>
          <cell r="F9">
            <v>77</v>
          </cell>
          <cell r="G9">
            <v>34</v>
          </cell>
          <cell r="H9">
            <v>11.520000000000001</v>
          </cell>
          <cell r="J9">
            <v>25.2</v>
          </cell>
          <cell r="K9">
            <v>0</v>
          </cell>
        </row>
        <row r="10">
          <cell r="B10">
            <v>26.745833333333334</v>
          </cell>
          <cell r="C10">
            <v>32.6</v>
          </cell>
          <cell r="D10">
            <v>23.1</v>
          </cell>
          <cell r="E10">
            <v>61.692307692307693</v>
          </cell>
          <cell r="F10">
            <v>88</v>
          </cell>
          <cell r="G10">
            <v>45</v>
          </cell>
          <cell r="H10">
            <v>20.16</v>
          </cell>
          <cell r="J10">
            <v>40.680000000000007</v>
          </cell>
          <cell r="K10">
            <v>10.799999999999999</v>
          </cell>
        </row>
        <row r="11">
          <cell r="B11">
            <v>25.741666666666671</v>
          </cell>
          <cell r="C11">
            <v>33.4</v>
          </cell>
          <cell r="D11">
            <v>22.7</v>
          </cell>
          <cell r="E11">
            <v>79.5</v>
          </cell>
          <cell r="F11">
            <v>97</v>
          </cell>
          <cell r="G11">
            <v>45</v>
          </cell>
          <cell r="H11">
            <v>11.879999999999999</v>
          </cell>
          <cell r="J11">
            <v>35.28</v>
          </cell>
          <cell r="K11">
            <v>21</v>
          </cell>
        </row>
        <row r="12">
          <cell r="B12">
            <v>25.683333333333334</v>
          </cell>
          <cell r="C12">
            <v>30.5</v>
          </cell>
          <cell r="D12">
            <v>23.6</v>
          </cell>
          <cell r="E12">
            <v>73.857142857142861</v>
          </cell>
          <cell r="F12">
            <v>95</v>
          </cell>
          <cell r="G12">
            <v>53</v>
          </cell>
          <cell r="H12">
            <v>12.96</v>
          </cell>
          <cell r="J12">
            <v>25.2</v>
          </cell>
          <cell r="K12">
            <v>1.6</v>
          </cell>
        </row>
        <row r="13">
          <cell r="B13">
            <v>26.095833333333335</v>
          </cell>
          <cell r="C13">
            <v>32.299999999999997</v>
          </cell>
          <cell r="D13">
            <v>23.1</v>
          </cell>
          <cell r="E13">
            <v>75.150000000000006</v>
          </cell>
          <cell r="F13">
            <v>98</v>
          </cell>
          <cell r="G13">
            <v>47</v>
          </cell>
          <cell r="H13">
            <v>9.7200000000000006</v>
          </cell>
          <cell r="J13">
            <v>27</v>
          </cell>
          <cell r="K13">
            <v>0</v>
          </cell>
        </row>
        <row r="14">
          <cell r="B14">
            <v>28.204166666666669</v>
          </cell>
          <cell r="C14">
            <v>32.700000000000003</v>
          </cell>
          <cell r="D14">
            <v>24.3</v>
          </cell>
          <cell r="E14">
            <v>70.695652173913047</v>
          </cell>
          <cell r="F14">
            <v>94</v>
          </cell>
          <cell r="G14">
            <v>44</v>
          </cell>
          <cell r="H14">
            <v>10.44</v>
          </cell>
          <cell r="J14">
            <v>23.759999999999998</v>
          </cell>
          <cell r="K14">
            <v>0</v>
          </cell>
        </row>
        <row r="15">
          <cell r="B15">
            <v>28.341666666666672</v>
          </cell>
          <cell r="C15">
            <v>36.1</v>
          </cell>
          <cell r="D15">
            <v>24.4</v>
          </cell>
          <cell r="E15">
            <v>68</v>
          </cell>
          <cell r="F15">
            <v>95</v>
          </cell>
          <cell r="G15">
            <v>34</v>
          </cell>
          <cell r="H15">
            <v>17.64</v>
          </cell>
          <cell r="J15">
            <v>38.159999999999997</v>
          </cell>
          <cell r="K15">
            <v>0.2</v>
          </cell>
        </row>
        <row r="16">
          <cell r="B16">
            <v>27.025000000000002</v>
          </cell>
          <cell r="C16">
            <v>32.4</v>
          </cell>
          <cell r="D16">
            <v>23.6</v>
          </cell>
          <cell r="E16">
            <v>75.526315789473685</v>
          </cell>
          <cell r="F16">
            <v>92</v>
          </cell>
          <cell r="G16">
            <v>50</v>
          </cell>
          <cell r="H16">
            <v>14.04</v>
          </cell>
          <cell r="J16">
            <v>39.6</v>
          </cell>
          <cell r="K16">
            <v>1.8</v>
          </cell>
        </row>
        <row r="17">
          <cell r="B17">
            <v>28.200000000000003</v>
          </cell>
          <cell r="C17">
            <v>33.700000000000003</v>
          </cell>
          <cell r="D17">
            <v>24</v>
          </cell>
          <cell r="E17">
            <v>64.055555555555557</v>
          </cell>
          <cell r="F17">
            <v>92</v>
          </cell>
          <cell r="G17">
            <v>42</v>
          </cell>
          <cell r="H17">
            <v>13.32</v>
          </cell>
          <cell r="J17">
            <v>33.840000000000003</v>
          </cell>
          <cell r="K17">
            <v>0.2</v>
          </cell>
        </row>
        <row r="18">
          <cell r="B18">
            <v>26.866666666666671</v>
          </cell>
          <cell r="C18">
            <v>33.1</v>
          </cell>
          <cell r="D18">
            <v>23.5</v>
          </cell>
          <cell r="E18">
            <v>74.888888888888886</v>
          </cell>
          <cell r="F18">
            <v>94</v>
          </cell>
          <cell r="G18">
            <v>49</v>
          </cell>
          <cell r="H18">
            <v>8.64</v>
          </cell>
          <cell r="J18">
            <v>36.72</v>
          </cell>
          <cell r="K18">
            <v>11.8</v>
          </cell>
        </row>
        <row r="19">
          <cell r="B19">
            <v>26.962499999999995</v>
          </cell>
          <cell r="C19">
            <v>34.299999999999997</v>
          </cell>
          <cell r="D19">
            <v>21.7</v>
          </cell>
          <cell r="E19">
            <v>64.75</v>
          </cell>
          <cell r="F19">
            <v>91</v>
          </cell>
          <cell r="G19">
            <v>37</v>
          </cell>
          <cell r="H19">
            <v>11.879999999999999</v>
          </cell>
          <cell r="J19">
            <v>34.56</v>
          </cell>
          <cell r="K19">
            <v>0</v>
          </cell>
        </row>
        <row r="20">
          <cell r="B20">
            <v>28.074999999999999</v>
          </cell>
          <cell r="C20">
            <v>35.9</v>
          </cell>
          <cell r="D20">
            <v>22</v>
          </cell>
          <cell r="E20">
            <v>61.272727272727273</v>
          </cell>
          <cell r="F20">
            <v>99</v>
          </cell>
          <cell r="G20">
            <v>30</v>
          </cell>
          <cell r="H20">
            <v>11.520000000000001</v>
          </cell>
          <cell r="J20">
            <v>25.92</v>
          </cell>
          <cell r="K20">
            <v>0</v>
          </cell>
        </row>
        <row r="21">
          <cell r="B21">
            <v>28.162499999999998</v>
          </cell>
          <cell r="C21">
            <v>35.4</v>
          </cell>
          <cell r="D21">
            <v>23.2</v>
          </cell>
          <cell r="E21">
            <v>64</v>
          </cell>
          <cell r="F21">
            <v>98</v>
          </cell>
          <cell r="G21">
            <v>37</v>
          </cell>
          <cell r="H21">
            <v>5.7600000000000007</v>
          </cell>
          <cell r="J21">
            <v>21.96</v>
          </cell>
          <cell r="K21">
            <v>0</v>
          </cell>
        </row>
        <row r="22">
          <cell r="B22">
            <v>25.745833333333334</v>
          </cell>
          <cell r="C22">
            <v>31.1</v>
          </cell>
          <cell r="D22">
            <v>22.1</v>
          </cell>
          <cell r="E22">
            <v>80.5</v>
          </cell>
          <cell r="F22">
            <v>97</v>
          </cell>
          <cell r="G22">
            <v>57</v>
          </cell>
          <cell r="H22">
            <v>13.32</v>
          </cell>
          <cell r="J22">
            <v>32.04</v>
          </cell>
          <cell r="K22">
            <v>56.2</v>
          </cell>
        </row>
        <row r="23">
          <cell r="B23">
            <v>26.291666666666671</v>
          </cell>
          <cell r="C23">
            <v>33.4</v>
          </cell>
          <cell r="D23">
            <v>21.8</v>
          </cell>
          <cell r="E23">
            <v>51.363636363636367</v>
          </cell>
          <cell r="F23">
            <v>91</v>
          </cell>
          <cell r="G23">
            <v>32</v>
          </cell>
          <cell r="H23">
            <v>14.76</v>
          </cell>
          <cell r="J23">
            <v>29.880000000000003</v>
          </cell>
          <cell r="K23">
            <v>0.2</v>
          </cell>
        </row>
        <row r="24">
          <cell r="B24">
            <v>26.733333333333334</v>
          </cell>
          <cell r="C24">
            <v>32.6</v>
          </cell>
          <cell r="D24">
            <v>22</v>
          </cell>
          <cell r="E24">
            <v>65.13636363636364</v>
          </cell>
          <cell r="F24">
            <v>91</v>
          </cell>
          <cell r="G24">
            <v>36</v>
          </cell>
          <cell r="H24">
            <v>11.16</v>
          </cell>
          <cell r="J24">
            <v>35.28</v>
          </cell>
          <cell r="K24">
            <v>1</v>
          </cell>
        </row>
        <row r="25">
          <cell r="B25">
            <v>26.154166666666672</v>
          </cell>
          <cell r="C25">
            <v>34</v>
          </cell>
          <cell r="D25">
            <v>21.2</v>
          </cell>
          <cell r="E25">
            <v>63.133333333333333</v>
          </cell>
          <cell r="F25">
            <v>93</v>
          </cell>
          <cell r="G25">
            <v>34</v>
          </cell>
          <cell r="H25">
            <v>11.16</v>
          </cell>
          <cell r="J25">
            <v>30.240000000000002</v>
          </cell>
          <cell r="K25">
            <v>1.2000000000000002</v>
          </cell>
        </row>
        <row r="26">
          <cell r="B26">
            <v>27.433333333333326</v>
          </cell>
          <cell r="C26">
            <v>34.299999999999997</v>
          </cell>
          <cell r="D26">
            <v>22.4</v>
          </cell>
          <cell r="E26">
            <v>64</v>
          </cell>
          <cell r="F26">
            <v>88</v>
          </cell>
          <cell r="G26">
            <v>43</v>
          </cell>
          <cell r="H26">
            <v>10.8</v>
          </cell>
          <cell r="J26">
            <v>31.680000000000003</v>
          </cell>
          <cell r="K26">
            <v>0.2</v>
          </cell>
        </row>
        <row r="27">
          <cell r="B27">
            <v>28.554166666666671</v>
          </cell>
          <cell r="C27">
            <v>34.4</v>
          </cell>
          <cell r="D27">
            <v>23.9</v>
          </cell>
          <cell r="E27">
            <v>66.409090909090907</v>
          </cell>
          <cell r="F27">
            <v>92</v>
          </cell>
          <cell r="G27">
            <v>44</v>
          </cell>
          <cell r="H27">
            <v>10.08</v>
          </cell>
          <cell r="J27">
            <v>23.040000000000003</v>
          </cell>
          <cell r="K27">
            <v>0</v>
          </cell>
        </row>
        <row r="28">
          <cell r="B28">
            <v>28.849999999999998</v>
          </cell>
          <cell r="C28">
            <v>34.700000000000003</v>
          </cell>
          <cell r="D28">
            <v>24.6</v>
          </cell>
          <cell r="E28">
            <v>69.083333333333329</v>
          </cell>
          <cell r="F28">
            <v>88</v>
          </cell>
          <cell r="G28">
            <v>44</v>
          </cell>
          <cell r="H28">
            <v>11.16</v>
          </cell>
          <cell r="J28">
            <v>25.2</v>
          </cell>
          <cell r="K28">
            <v>0</v>
          </cell>
        </row>
        <row r="29">
          <cell r="B29">
            <v>26.641666666666662</v>
          </cell>
          <cell r="C29">
            <v>32.5</v>
          </cell>
          <cell r="D29">
            <v>22.4</v>
          </cell>
          <cell r="E29">
            <v>70.78947368421052</v>
          </cell>
          <cell r="F29">
            <v>91</v>
          </cell>
          <cell r="G29">
            <v>51</v>
          </cell>
          <cell r="H29">
            <v>20.52</v>
          </cell>
          <cell r="J29">
            <v>41.04</v>
          </cell>
          <cell r="K29">
            <v>8.6</v>
          </cell>
        </row>
        <row r="30">
          <cell r="B30">
            <v>28.266666666666669</v>
          </cell>
          <cell r="C30">
            <v>35.200000000000003</v>
          </cell>
          <cell r="D30">
            <v>22.7</v>
          </cell>
          <cell r="E30">
            <v>62.5</v>
          </cell>
          <cell r="F30">
            <v>92</v>
          </cell>
          <cell r="G30">
            <v>36</v>
          </cell>
          <cell r="H30">
            <v>7.9200000000000008</v>
          </cell>
          <cell r="J30">
            <v>19.440000000000001</v>
          </cell>
          <cell r="K30">
            <v>0</v>
          </cell>
        </row>
        <row r="31">
          <cell r="B31">
            <v>29.233333333333331</v>
          </cell>
          <cell r="C31">
            <v>36.700000000000003</v>
          </cell>
          <cell r="D31">
            <v>24.4</v>
          </cell>
          <cell r="E31">
            <v>67.476190476190482</v>
          </cell>
          <cell r="F31">
            <v>99</v>
          </cell>
          <cell r="G31">
            <v>37</v>
          </cell>
          <cell r="H31">
            <v>16.2</v>
          </cell>
          <cell r="J31">
            <v>32.76</v>
          </cell>
          <cell r="K31">
            <v>0</v>
          </cell>
        </row>
        <row r="32">
          <cell r="B32">
            <v>28.875000000000004</v>
          </cell>
          <cell r="C32">
            <v>36.1</v>
          </cell>
          <cell r="D32">
            <v>23.8</v>
          </cell>
          <cell r="E32">
            <v>63.7</v>
          </cell>
          <cell r="F32">
            <v>89</v>
          </cell>
          <cell r="G32">
            <v>38</v>
          </cell>
          <cell r="H32">
            <v>11.16</v>
          </cell>
          <cell r="J32">
            <v>27.36</v>
          </cell>
          <cell r="K32">
            <v>0</v>
          </cell>
        </row>
        <row r="33">
          <cell r="B33">
            <v>30.554166666666664</v>
          </cell>
          <cell r="C33">
            <v>38.1</v>
          </cell>
          <cell r="D33">
            <v>24.8</v>
          </cell>
          <cell r="E33">
            <v>59.913043478260867</v>
          </cell>
          <cell r="F33">
            <v>91</v>
          </cell>
          <cell r="G33">
            <v>26</v>
          </cell>
          <cell r="H33">
            <v>10.44</v>
          </cell>
          <cell r="J33">
            <v>30.6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26.325000000000003</v>
          </cell>
          <cell r="C5">
            <v>34.5</v>
          </cell>
          <cell r="D5">
            <v>19.5</v>
          </cell>
          <cell r="E5">
            <v>65.875</v>
          </cell>
          <cell r="F5">
            <v>92</v>
          </cell>
          <cell r="G5">
            <v>35</v>
          </cell>
          <cell r="H5">
            <v>9.3600000000000012</v>
          </cell>
          <cell r="J5">
            <v>41.76</v>
          </cell>
          <cell r="K5">
            <v>0</v>
          </cell>
        </row>
        <row r="6">
          <cell r="B6">
            <v>28.375000000000011</v>
          </cell>
          <cell r="C6">
            <v>35.1</v>
          </cell>
          <cell r="D6">
            <v>21.3</v>
          </cell>
          <cell r="E6">
            <v>61.333333333333336</v>
          </cell>
          <cell r="F6">
            <v>92</v>
          </cell>
          <cell r="G6">
            <v>35</v>
          </cell>
          <cell r="H6">
            <v>12.96</v>
          </cell>
          <cell r="J6">
            <v>28.44</v>
          </cell>
          <cell r="K6">
            <v>0</v>
          </cell>
        </row>
        <row r="7">
          <cell r="B7">
            <v>28.291666666666668</v>
          </cell>
          <cell r="C7">
            <v>35</v>
          </cell>
          <cell r="D7">
            <v>22.3</v>
          </cell>
          <cell r="E7">
            <v>61.916666666666664</v>
          </cell>
          <cell r="F7">
            <v>87</v>
          </cell>
          <cell r="G7">
            <v>35</v>
          </cell>
          <cell r="H7">
            <v>14.4</v>
          </cell>
          <cell r="J7">
            <v>26.64</v>
          </cell>
          <cell r="K7">
            <v>0</v>
          </cell>
        </row>
        <row r="8">
          <cell r="B8">
            <v>26.841666666666669</v>
          </cell>
          <cell r="C8">
            <v>34.4</v>
          </cell>
          <cell r="D8">
            <v>22.2</v>
          </cell>
          <cell r="E8">
            <v>71</v>
          </cell>
          <cell r="F8">
            <v>89</v>
          </cell>
          <cell r="G8">
            <v>40</v>
          </cell>
          <cell r="H8">
            <v>11.16</v>
          </cell>
          <cell r="J8">
            <v>37.080000000000005</v>
          </cell>
          <cell r="K8">
            <v>10.6</v>
          </cell>
        </row>
        <row r="9">
          <cell r="B9">
            <v>28.166666666666668</v>
          </cell>
          <cell r="C9">
            <v>35.1</v>
          </cell>
          <cell r="D9">
            <v>22.5</v>
          </cell>
          <cell r="E9">
            <v>63.625</v>
          </cell>
          <cell r="F9">
            <v>88</v>
          </cell>
          <cell r="G9">
            <v>36</v>
          </cell>
          <cell r="H9">
            <v>13.68</v>
          </cell>
          <cell r="J9">
            <v>30.240000000000002</v>
          </cell>
          <cell r="K9">
            <v>0</v>
          </cell>
        </row>
        <row r="10">
          <cell r="B10">
            <v>28.120833333333334</v>
          </cell>
          <cell r="C10">
            <v>35.299999999999997</v>
          </cell>
          <cell r="D10">
            <v>22.7</v>
          </cell>
          <cell r="E10">
            <v>65.666666666666671</v>
          </cell>
          <cell r="F10">
            <v>89</v>
          </cell>
          <cell r="G10">
            <v>38</v>
          </cell>
          <cell r="H10">
            <v>17.64</v>
          </cell>
          <cell r="J10">
            <v>36.36</v>
          </cell>
          <cell r="K10">
            <v>1.4</v>
          </cell>
        </row>
        <row r="11">
          <cell r="B11">
            <v>24.658333333333328</v>
          </cell>
          <cell r="C11">
            <v>31.3</v>
          </cell>
          <cell r="D11">
            <v>22.2</v>
          </cell>
          <cell r="E11">
            <v>86.916666666666671</v>
          </cell>
          <cell r="F11">
            <v>96</v>
          </cell>
          <cell r="G11">
            <v>61</v>
          </cell>
          <cell r="H11">
            <v>15.48</v>
          </cell>
          <cell r="J11">
            <v>37.440000000000005</v>
          </cell>
          <cell r="K11">
            <v>13.2</v>
          </cell>
        </row>
        <row r="12">
          <cell r="B12">
            <v>24.604166666666661</v>
          </cell>
          <cell r="C12">
            <v>30.1</v>
          </cell>
          <cell r="D12">
            <v>22.3</v>
          </cell>
          <cell r="E12">
            <v>90.041666666666671</v>
          </cell>
          <cell r="F12">
            <v>99</v>
          </cell>
          <cell r="G12">
            <v>67</v>
          </cell>
          <cell r="H12">
            <v>10.8</v>
          </cell>
          <cell r="J12">
            <v>32.04</v>
          </cell>
          <cell r="K12">
            <v>24</v>
          </cell>
        </row>
        <row r="13">
          <cell r="B13">
            <v>26.183333333333334</v>
          </cell>
          <cell r="C13">
            <v>33.700000000000003</v>
          </cell>
          <cell r="D13">
            <v>21.9</v>
          </cell>
          <cell r="E13">
            <v>80.25</v>
          </cell>
          <cell r="F13">
            <v>99</v>
          </cell>
          <cell r="G13">
            <v>44</v>
          </cell>
          <cell r="H13">
            <v>10.44</v>
          </cell>
          <cell r="J13">
            <v>27</v>
          </cell>
          <cell r="K13">
            <v>0</v>
          </cell>
        </row>
        <row r="14">
          <cell r="B14">
            <v>28.349999999999998</v>
          </cell>
          <cell r="C14">
            <v>35.299999999999997</v>
          </cell>
          <cell r="D14">
            <v>23.9</v>
          </cell>
          <cell r="E14">
            <v>71.625</v>
          </cell>
          <cell r="F14">
            <v>93</v>
          </cell>
          <cell r="G14">
            <v>42</v>
          </cell>
          <cell r="H14">
            <v>15.48</v>
          </cell>
          <cell r="J14">
            <v>37.080000000000005</v>
          </cell>
          <cell r="K14">
            <v>0</v>
          </cell>
        </row>
        <row r="15">
          <cell r="B15">
            <v>29.133333333333329</v>
          </cell>
          <cell r="C15">
            <v>36</v>
          </cell>
          <cell r="D15">
            <v>23.4</v>
          </cell>
          <cell r="E15">
            <v>66.166666666666671</v>
          </cell>
          <cell r="F15">
            <v>93</v>
          </cell>
          <cell r="G15">
            <v>33</v>
          </cell>
          <cell r="H15">
            <v>16.920000000000002</v>
          </cell>
          <cell r="J15">
            <v>35.28</v>
          </cell>
          <cell r="K15">
            <v>0</v>
          </cell>
        </row>
        <row r="16">
          <cell r="B16">
            <v>29.312499999999996</v>
          </cell>
          <cell r="C16">
            <v>34.799999999999997</v>
          </cell>
          <cell r="D16">
            <v>23.4</v>
          </cell>
          <cell r="E16">
            <v>62.083333333333336</v>
          </cell>
          <cell r="F16">
            <v>85</v>
          </cell>
          <cell r="G16">
            <v>43</v>
          </cell>
          <cell r="H16">
            <v>14.04</v>
          </cell>
          <cell r="J16">
            <v>33.840000000000003</v>
          </cell>
          <cell r="K16">
            <v>0</v>
          </cell>
        </row>
        <row r="17">
          <cell r="B17">
            <v>28.391666666666669</v>
          </cell>
          <cell r="C17">
            <v>35</v>
          </cell>
          <cell r="D17">
            <v>23.7</v>
          </cell>
          <cell r="E17">
            <v>72.166666666666671</v>
          </cell>
          <cell r="F17">
            <v>92</v>
          </cell>
          <cell r="G17">
            <v>43</v>
          </cell>
          <cell r="H17">
            <v>17.28</v>
          </cell>
          <cell r="J17">
            <v>39.96</v>
          </cell>
          <cell r="K17">
            <v>0.2</v>
          </cell>
        </row>
        <row r="18">
          <cell r="B18">
            <v>26.854166666666671</v>
          </cell>
          <cell r="C18">
            <v>35.299999999999997</v>
          </cell>
          <cell r="D18">
            <v>23.3</v>
          </cell>
          <cell r="E18">
            <v>83.75</v>
          </cell>
          <cell r="F18">
            <v>100</v>
          </cell>
          <cell r="G18">
            <v>45</v>
          </cell>
          <cell r="H18">
            <v>12.96</v>
          </cell>
          <cell r="J18">
            <v>34.92</v>
          </cell>
          <cell r="K18">
            <v>18.8</v>
          </cell>
        </row>
        <row r="19">
          <cell r="B19">
            <v>26.337500000000006</v>
          </cell>
          <cell r="C19">
            <v>32.700000000000003</v>
          </cell>
          <cell r="D19">
            <v>22</v>
          </cell>
          <cell r="E19">
            <v>79.625</v>
          </cell>
          <cell r="F19">
            <v>99</v>
          </cell>
          <cell r="G19">
            <v>49</v>
          </cell>
          <cell r="H19">
            <v>10.8</v>
          </cell>
          <cell r="J19">
            <v>30.6</v>
          </cell>
          <cell r="K19">
            <v>2</v>
          </cell>
        </row>
        <row r="20">
          <cell r="B20">
            <v>27.662499999999998</v>
          </cell>
          <cell r="C20">
            <v>34.5</v>
          </cell>
          <cell r="D20">
            <v>22.3</v>
          </cell>
          <cell r="E20">
            <v>66.125</v>
          </cell>
          <cell r="F20">
            <v>94</v>
          </cell>
          <cell r="G20">
            <v>28</v>
          </cell>
          <cell r="H20">
            <v>14.04</v>
          </cell>
          <cell r="J20">
            <v>32.76</v>
          </cell>
          <cell r="K20">
            <v>0</v>
          </cell>
        </row>
        <row r="21">
          <cell r="B21">
            <v>27.937500000000004</v>
          </cell>
          <cell r="C21">
            <v>36</v>
          </cell>
          <cell r="D21">
            <v>20.6</v>
          </cell>
          <cell r="E21">
            <v>61.541666666666664</v>
          </cell>
          <cell r="F21">
            <v>87</v>
          </cell>
          <cell r="G21">
            <v>35</v>
          </cell>
          <cell r="H21">
            <v>9</v>
          </cell>
          <cell r="J21">
            <v>33.840000000000003</v>
          </cell>
          <cell r="K21">
            <v>0</v>
          </cell>
        </row>
        <row r="22">
          <cell r="B22">
            <v>26.337499999999995</v>
          </cell>
          <cell r="C22">
            <v>30.6</v>
          </cell>
          <cell r="D22">
            <v>23.2</v>
          </cell>
          <cell r="E22">
            <v>76.166666666666671</v>
          </cell>
          <cell r="F22">
            <v>94</v>
          </cell>
          <cell r="G22">
            <v>50</v>
          </cell>
          <cell r="H22">
            <v>15.120000000000001</v>
          </cell>
          <cell r="J22">
            <v>32.04</v>
          </cell>
          <cell r="K22">
            <v>2.4</v>
          </cell>
        </row>
        <row r="23">
          <cell r="B23">
            <v>25.704166666666666</v>
          </cell>
          <cell r="C23">
            <v>33.299999999999997</v>
          </cell>
          <cell r="D23">
            <v>20.5</v>
          </cell>
          <cell r="E23">
            <v>75.541666666666671</v>
          </cell>
          <cell r="F23">
            <v>100</v>
          </cell>
          <cell r="G23">
            <v>39</v>
          </cell>
          <cell r="H23">
            <v>14.4</v>
          </cell>
          <cell r="J23">
            <v>35.28</v>
          </cell>
          <cell r="K23">
            <v>0.2</v>
          </cell>
        </row>
        <row r="24">
          <cell r="B24">
            <v>25.554166666666671</v>
          </cell>
          <cell r="C24">
            <v>32.200000000000003</v>
          </cell>
          <cell r="D24">
            <v>20.6</v>
          </cell>
          <cell r="E24">
            <v>70.916666666666671</v>
          </cell>
          <cell r="F24">
            <v>94</v>
          </cell>
          <cell r="G24">
            <v>43</v>
          </cell>
          <cell r="H24">
            <v>16.559999999999999</v>
          </cell>
          <cell r="J24">
            <v>37.800000000000004</v>
          </cell>
          <cell r="K24">
            <v>0</v>
          </cell>
        </row>
        <row r="25">
          <cell r="B25">
            <v>25.083333333333332</v>
          </cell>
          <cell r="C25">
            <v>33.4</v>
          </cell>
          <cell r="D25">
            <v>18.600000000000001</v>
          </cell>
          <cell r="E25">
            <v>73.875</v>
          </cell>
          <cell r="F25">
            <v>100</v>
          </cell>
          <cell r="G25">
            <v>38</v>
          </cell>
          <cell r="H25">
            <v>18</v>
          </cell>
          <cell r="J25">
            <v>43.56</v>
          </cell>
          <cell r="K25">
            <v>0</v>
          </cell>
        </row>
        <row r="26">
          <cell r="B26">
            <v>27.325000000000006</v>
          </cell>
          <cell r="C26">
            <v>36.200000000000003</v>
          </cell>
          <cell r="D26">
            <v>20.399999999999999</v>
          </cell>
          <cell r="E26">
            <v>66.875</v>
          </cell>
          <cell r="F26">
            <v>94</v>
          </cell>
          <cell r="G26">
            <v>31</v>
          </cell>
          <cell r="H26">
            <v>16.2</v>
          </cell>
          <cell r="J26">
            <v>32.76</v>
          </cell>
          <cell r="K26">
            <v>0</v>
          </cell>
        </row>
        <row r="27">
          <cell r="B27">
            <v>27.129166666666666</v>
          </cell>
          <cell r="C27">
            <v>35.6</v>
          </cell>
          <cell r="D27">
            <v>22.7</v>
          </cell>
          <cell r="E27">
            <v>78.791666666666671</v>
          </cell>
          <cell r="F27">
            <v>98</v>
          </cell>
          <cell r="G27">
            <v>40</v>
          </cell>
          <cell r="H27">
            <v>14.76</v>
          </cell>
          <cell r="J27">
            <v>34.200000000000003</v>
          </cell>
          <cell r="K27">
            <v>15.2</v>
          </cell>
        </row>
        <row r="28">
          <cell r="B28">
            <v>25.979166666666671</v>
          </cell>
          <cell r="C28">
            <v>34.5</v>
          </cell>
          <cell r="D28">
            <v>23.1</v>
          </cell>
          <cell r="E28">
            <v>83.375</v>
          </cell>
          <cell r="F28">
            <v>94</v>
          </cell>
          <cell r="G28">
            <v>53</v>
          </cell>
          <cell r="H28">
            <v>19.440000000000001</v>
          </cell>
          <cell r="J28">
            <v>35.28</v>
          </cell>
          <cell r="K28">
            <v>7.6000000000000005</v>
          </cell>
        </row>
        <row r="29">
          <cell r="B29">
            <v>27.495833333333341</v>
          </cell>
          <cell r="C29">
            <v>34.4</v>
          </cell>
          <cell r="D29">
            <v>22.8</v>
          </cell>
          <cell r="E29">
            <v>76.166666666666671</v>
          </cell>
          <cell r="F29">
            <v>99</v>
          </cell>
          <cell r="G29">
            <v>45</v>
          </cell>
          <cell r="H29">
            <v>14.76</v>
          </cell>
          <cell r="J29">
            <v>33.840000000000003</v>
          </cell>
          <cell r="K29">
            <v>0</v>
          </cell>
        </row>
        <row r="30">
          <cell r="B30">
            <v>28.941666666666663</v>
          </cell>
          <cell r="C30">
            <v>35</v>
          </cell>
          <cell r="D30">
            <v>23.2</v>
          </cell>
          <cell r="E30">
            <v>70</v>
          </cell>
          <cell r="F30">
            <v>95</v>
          </cell>
          <cell r="G30">
            <v>40</v>
          </cell>
          <cell r="H30">
            <v>11.879999999999999</v>
          </cell>
          <cell r="J30">
            <v>22.68</v>
          </cell>
          <cell r="K30">
            <v>0</v>
          </cell>
        </row>
        <row r="31">
          <cell r="B31">
            <v>29.745833333333326</v>
          </cell>
          <cell r="C31">
            <v>37.4</v>
          </cell>
          <cell r="D31">
            <v>24.2</v>
          </cell>
          <cell r="E31">
            <v>64.125</v>
          </cell>
          <cell r="F31">
            <v>88</v>
          </cell>
          <cell r="G31">
            <v>35</v>
          </cell>
          <cell r="H31">
            <v>14.76</v>
          </cell>
          <cell r="J31">
            <v>32.76</v>
          </cell>
          <cell r="K31">
            <v>4.2</v>
          </cell>
        </row>
        <row r="32">
          <cell r="B32">
            <v>28.141666666666666</v>
          </cell>
          <cell r="C32">
            <v>35.799999999999997</v>
          </cell>
          <cell r="D32">
            <v>23.8</v>
          </cell>
          <cell r="E32">
            <v>73.791666666666671</v>
          </cell>
          <cell r="F32">
            <v>91</v>
          </cell>
          <cell r="G32">
            <v>44</v>
          </cell>
          <cell r="H32">
            <v>12.6</v>
          </cell>
          <cell r="J32">
            <v>37.080000000000005</v>
          </cell>
          <cell r="K32">
            <v>5.2</v>
          </cell>
        </row>
        <row r="33">
          <cell r="B33">
            <v>28.575000000000003</v>
          </cell>
          <cell r="C33">
            <v>37.1</v>
          </cell>
          <cell r="D33">
            <v>23.6</v>
          </cell>
          <cell r="E33">
            <v>72.5</v>
          </cell>
          <cell r="F33">
            <v>95</v>
          </cell>
          <cell r="G33">
            <v>39</v>
          </cell>
          <cell r="H33">
            <v>13.68</v>
          </cell>
          <cell r="J33">
            <v>39.6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24.945833333333329</v>
          </cell>
          <cell r="C5">
            <v>34.299999999999997</v>
          </cell>
          <cell r="D5">
            <v>16.7</v>
          </cell>
          <cell r="E5">
            <v>71.041666666666671</v>
          </cell>
          <cell r="F5">
            <v>97</v>
          </cell>
          <cell r="G5">
            <v>38</v>
          </cell>
          <cell r="H5">
            <v>18.36</v>
          </cell>
          <cell r="J5">
            <v>31.680000000000003</v>
          </cell>
          <cell r="K5">
            <v>0.2</v>
          </cell>
        </row>
        <row r="6">
          <cell r="B6">
            <v>26.887499999999999</v>
          </cell>
          <cell r="C6">
            <v>34.700000000000003</v>
          </cell>
          <cell r="D6">
            <v>21</v>
          </cell>
          <cell r="E6">
            <v>64.708333333333329</v>
          </cell>
          <cell r="F6">
            <v>89</v>
          </cell>
          <cell r="G6">
            <v>33</v>
          </cell>
          <cell r="H6">
            <v>21.96</v>
          </cell>
          <cell r="J6">
            <v>31.680000000000003</v>
          </cell>
          <cell r="K6">
            <v>0</v>
          </cell>
        </row>
        <row r="7">
          <cell r="B7">
            <v>27.008333333333336</v>
          </cell>
          <cell r="C7">
            <v>34.799999999999997</v>
          </cell>
          <cell r="D7">
            <v>20.9</v>
          </cell>
          <cell r="E7">
            <v>64.166666666666671</v>
          </cell>
          <cell r="F7">
            <v>88</v>
          </cell>
          <cell r="G7">
            <v>37</v>
          </cell>
          <cell r="H7">
            <v>18.36</v>
          </cell>
          <cell r="J7">
            <v>32.76</v>
          </cell>
          <cell r="K7">
            <v>0</v>
          </cell>
        </row>
        <row r="8">
          <cell r="B8">
            <v>26.365217391304348</v>
          </cell>
          <cell r="C8">
            <v>33.700000000000003</v>
          </cell>
          <cell r="D8">
            <v>20.6</v>
          </cell>
          <cell r="E8">
            <v>70.565217391304344</v>
          </cell>
          <cell r="F8">
            <v>95</v>
          </cell>
          <cell r="G8">
            <v>41</v>
          </cell>
          <cell r="H8">
            <v>22.68</v>
          </cell>
          <cell r="J8">
            <v>45.72</v>
          </cell>
          <cell r="K8">
            <v>0</v>
          </cell>
        </row>
        <row r="9">
          <cell r="B9">
            <v>26.900000000000006</v>
          </cell>
          <cell r="C9">
            <v>34.5</v>
          </cell>
          <cell r="D9">
            <v>20.7</v>
          </cell>
          <cell r="E9">
            <v>67.125</v>
          </cell>
          <cell r="F9">
            <v>95</v>
          </cell>
          <cell r="G9">
            <v>36</v>
          </cell>
          <cell r="H9">
            <v>20.16</v>
          </cell>
          <cell r="J9">
            <v>34.92</v>
          </cell>
          <cell r="K9">
            <v>0</v>
          </cell>
        </row>
        <row r="10">
          <cell r="B10">
            <v>26.786956521739132</v>
          </cell>
          <cell r="C10">
            <v>34.6</v>
          </cell>
          <cell r="D10">
            <v>21</v>
          </cell>
          <cell r="E10">
            <v>69.391304347826093</v>
          </cell>
          <cell r="F10">
            <v>94</v>
          </cell>
          <cell r="G10">
            <v>39</v>
          </cell>
          <cell r="H10">
            <v>21.6</v>
          </cell>
          <cell r="J10">
            <v>36.72</v>
          </cell>
          <cell r="K10">
            <v>0</v>
          </cell>
        </row>
        <row r="11">
          <cell r="B11">
            <v>25.137500000000003</v>
          </cell>
          <cell r="C11">
            <v>33.299999999999997</v>
          </cell>
          <cell r="D11">
            <v>22.3</v>
          </cell>
          <cell r="E11">
            <v>78.208333333333329</v>
          </cell>
          <cell r="F11">
            <v>95</v>
          </cell>
          <cell r="G11">
            <v>45</v>
          </cell>
          <cell r="H11">
            <v>25.2</v>
          </cell>
          <cell r="J11">
            <v>43.56</v>
          </cell>
          <cell r="K11">
            <v>0.2</v>
          </cell>
        </row>
        <row r="12">
          <cell r="B12">
            <v>23.687500000000004</v>
          </cell>
          <cell r="C12">
            <v>31.9</v>
          </cell>
          <cell r="D12">
            <v>21</v>
          </cell>
          <cell r="E12">
            <v>90.125</v>
          </cell>
          <cell r="F12">
            <v>98</v>
          </cell>
          <cell r="G12">
            <v>54</v>
          </cell>
          <cell r="H12">
            <v>36</v>
          </cell>
          <cell r="J12">
            <v>64.8</v>
          </cell>
          <cell r="K12">
            <v>29.2</v>
          </cell>
        </row>
        <row r="13">
          <cell r="B13">
            <v>25.25833333333334</v>
          </cell>
          <cell r="C13">
            <v>32</v>
          </cell>
          <cell r="D13">
            <v>20.7</v>
          </cell>
          <cell r="E13">
            <v>80.875</v>
          </cell>
          <cell r="F13">
            <v>98</v>
          </cell>
          <cell r="G13">
            <v>46</v>
          </cell>
          <cell r="H13">
            <v>27.36</v>
          </cell>
          <cell r="J13">
            <v>42.480000000000004</v>
          </cell>
          <cell r="K13">
            <v>0.2</v>
          </cell>
        </row>
        <row r="14">
          <cell r="B14">
            <v>27.262499999999999</v>
          </cell>
          <cell r="C14">
            <v>35</v>
          </cell>
          <cell r="D14">
            <v>22.5</v>
          </cell>
          <cell r="E14">
            <v>74.041666666666671</v>
          </cell>
          <cell r="F14">
            <v>96</v>
          </cell>
          <cell r="G14">
            <v>43</v>
          </cell>
          <cell r="H14">
            <v>24.48</v>
          </cell>
          <cell r="J14">
            <v>40.32</v>
          </cell>
          <cell r="K14">
            <v>0</v>
          </cell>
        </row>
        <row r="15">
          <cell r="B15">
            <v>28.458333333333332</v>
          </cell>
          <cell r="C15">
            <v>36.4</v>
          </cell>
          <cell r="D15">
            <v>21.2</v>
          </cell>
          <cell r="E15">
            <v>68.5</v>
          </cell>
          <cell r="F15">
            <v>97</v>
          </cell>
          <cell r="G15">
            <v>30</v>
          </cell>
          <cell r="H15">
            <v>27.720000000000002</v>
          </cell>
          <cell r="J15">
            <v>45.36</v>
          </cell>
          <cell r="K15">
            <v>0</v>
          </cell>
        </row>
        <row r="16">
          <cell r="B16">
            <v>27.729166666666661</v>
          </cell>
          <cell r="C16">
            <v>35</v>
          </cell>
          <cell r="D16">
            <v>22</v>
          </cell>
          <cell r="E16">
            <v>66.75</v>
          </cell>
          <cell r="F16">
            <v>93</v>
          </cell>
          <cell r="G16">
            <v>43</v>
          </cell>
          <cell r="H16">
            <v>27.36</v>
          </cell>
          <cell r="J16">
            <v>54.36</v>
          </cell>
          <cell r="K16">
            <v>0</v>
          </cell>
        </row>
        <row r="17">
          <cell r="B17">
            <v>27.129166666666663</v>
          </cell>
          <cell r="C17">
            <v>34</v>
          </cell>
          <cell r="D17">
            <v>22.6</v>
          </cell>
          <cell r="E17">
            <v>75.166666666666671</v>
          </cell>
          <cell r="F17">
            <v>97</v>
          </cell>
          <cell r="G17">
            <v>45</v>
          </cell>
          <cell r="H17">
            <v>30.6</v>
          </cell>
          <cell r="J17">
            <v>50.04</v>
          </cell>
          <cell r="K17">
            <v>0</v>
          </cell>
        </row>
        <row r="18">
          <cell r="B18">
            <v>26.174999999999994</v>
          </cell>
          <cell r="C18">
            <v>34.5</v>
          </cell>
          <cell r="D18">
            <v>22.1</v>
          </cell>
          <cell r="E18">
            <v>81.708333333333329</v>
          </cell>
          <cell r="F18">
            <v>97</v>
          </cell>
          <cell r="G18">
            <v>44</v>
          </cell>
          <cell r="H18">
            <v>21.96</v>
          </cell>
          <cell r="J18">
            <v>47.16</v>
          </cell>
          <cell r="K18">
            <v>3.2</v>
          </cell>
        </row>
        <row r="19">
          <cell r="B19">
            <v>24.991666666666671</v>
          </cell>
          <cell r="C19">
            <v>31.9</v>
          </cell>
          <cell r="D19">
            <v>20</v>
          </cell>
          <cell r="E19">
            <v>79.291666666666671</v>
          </cell>
          <cell r="F19">
            <v>98</v>
          </cell>
          <cell r="G19">
            <v>48</v>
          </cell>
          <cell r="H19">
            <v>18.36</v>
          </cell>
          <cell r="J19">
            <v>38.159999999999997</v>
          </cell>
          <cell r="K19">
            <v>0.60000000000000009</v>
          </cell>
        </row>
        <row r="20">
          <cell r="B20">
            <v>26.649999999999995</v>
          </cell>
          <cell r="C20">
            <v>34</v>
          </cell>
          <cell r="D20">
            <v>20.399999999999999</v>
          </cell>
          <cell r="E20">
            <v>66.375</v>
          </cell>
          <cell r="F20">
            <v>96</v>
          </cell>
          <cell r="G20">
            <v>31</v>
          </cell>
          <cell r="H20">
            <v>24.12</v>
          </cell>
          <cell r="J20">
            <v>44.28</v>
          </cell>
          <cell r="K20">
            <v>0</v>
          </cell>
        </row>
        <row r="21">
          <cell r="B21">
            <v>27.675000000000001</v>
          </cell>
          <cell r="C21">
            <v>35.9</v>
          </cell>
          <cell r="D21">
            <v>20.7</v>
          </cell>
          <cell r="E21">
            <v>59.25</v>
          </cell>
          <cell r="F21">
            <v>85</v>
          </cell>
          <cell r="G21">
            <v>35</v>
          </cell>
          <cell r="H21">
            <v>14.04</v>
          </cell>
          <cell r="J21">
            <v>32.4</v>
          </cell>
          <cell r="K21">
            <v>0</v>
          </cell>
        </row>
        <row r="22">
          <cell r="B22">
            <v>24.508333333333336</v>
          </cell>
          <cell r="C22">
            <v>29.6</v>
          </cell>
          <cell r="D22">
            <v>20.9</v>
          </cell>
          <cell r="E22">
            <v>83.041666666666671</v>
          </cell>
          <cell r="F22">
            <v>97</v>
          </cell>
          <cell r="G22">
            <v>54</v>
          </cell>
          <cell r="H22">
            <v>35.28</v>
          </cell>
          <cell r="J22">
            <v>58.680000000000007</v>
          </cell>
          <cell r="K22">
            <v>18.399999999999999</v>
          </cell>
        </row>
        <row r="23">
          <cell r="B23">
            <v>24.904166666666665</v>
          </cell>
          <cell r="C23">
            <v>31.7</v>
          </cell>
          <cell r="D23">
            <v>20</v>
          </cell>
          <cell r="E23">
            <v>76.875</v>
          </cell>
          <cell r="F23">
            <v>98</v>
          </cell>
          <cell r="G23">
            <v>43</v>
          </cell>
          <cell r="H23">
            <v>26.28</v>
          </cell>
          <cell r="J23">
            <v>44.64</v>
          </cell>
          <cell r="K23">
            <v>0.2</v>
          </cell>
        </row>
        <row r="24">
          <cell r="B24">
            <v>25.699999999999992</v>
          </cell>
          <cell r="C24">
            <v>32.200000000000003</v>
          </cell>
          <cell r="D24">
            <v>20.9</v>
          </cell>
          <cell r="E24">
            <v>67.916666666666671</v>
          </cell>
          <cell r="F24">
            <v>92</v>
          </cell>
          <cell r="G24">
            <v>40</v>
          </cell>
          <cell r="H24">
            <v>27.36</v>
          </cell>
          <cell r="J24">
            <v>46.800000000000004</v>
          </cell>
          <cell r="K24">
            <v>0</v>
          </cell>
        </row>
        <row r="25">
          <cell r="B25">
            <v>24.55</v>
          </cell>
          <cell r="C25">
            <v>32.4</v>
          </cell>
          <cell r="D25">
            <v>18.2</v>
          </cell>
          <cell r="E25">
            <v>72.875</v>
          </cell>
          <cell r="F25">
            <v>98</v>
          </cell>
          <cell r="G25">
            <v>41</v>
          </cell>
          <cell r="H25">
            <v>10.44</v>
          </cell>
          <cell r="J25">
            <v>38.519999999999996</v>
          </cell>
          <cell r="K25">
            <v>0.60000000000000009</v>
          </cell>
        </row>
        <row r="26">
          <cell r="B26">
            <v>26.079166666666666</v>
          </cell>
          <cell r="C26">
            <v>34.700000000000003</v>
          </cell>
          <cell r="D26">
            <v>20.8</v>
          </cell>
          <cell r="E26">
            <v>71.291666666666671</v>
          </cell>
          <cell r="F26">
            <v>93</v>
          </cell>
          <cell r="G26">
            <v>35</v>
          </cell>
          <cell r="H26">
            <v>21.240000000000002</v>
          </cell>
          <cell r="J26">
            <v>54</v>
          </cell>
          <cell r="K26">
            <v>1</v>
          </cell>
        </row>
        <row r="27">
          <cell r="B27">
            <v>26.779166666666665</v>
          </cell>
          <cell r="C27">
            <v>34.5</v>
          </cell>
          <cell r="D27">
            <v>21.6</v>
          </cell>
          <cell r="E27">
            <v>75.375</v>
          </cell>
          <cell r="F27">
            <v>97</v>
          </cell>
          <cell r="G27">
            <v>38</v>
          </cell>
          <cell r="H27">
            <v>18.720000000000002</v>
          </cell>
          <cell r="J27">
            <v>41.04</v>
          </cell>
          <cell r="K27">
            <v>0</v>
          </cell>
        </row>
        <row r="28">
          <cell r="B28">
            <v>26.1875</v>
          </cell>
          <cell r="C28">
            <v>36.700000000000003</v>
          </cell>
          <cell r="D28">
            <v>21.7</v>
          </cell>
          <cell r="E28">
            <v>79.958333333333329</v>
          </cell>
          <cell r="F28">
            <v>98</v>
          </cell>
          <cell r="G28">
            <v>39</v>
          </cell>
          <cell r="H28">
            <v>20.16</v>
          </cell>
          <cell r="J28">
            <v>45</v>
          </cell>
          <cell r="K28">
            <v>17.000000000000004</v>
          </cell>
        </row>
        <row r="29">
          <cell r="B29">
            <v>26.470833333333328</v>
          </cell>
          <cell r="C29">
            <v>33.6</v>
          </cell>
          <cell r="D29">
            <v>21.7</v>
          </cell>
          <cell r="E29">
            <v>79.083333333333329</v>
          </cell>
          <cell r="F29">
            <v>98</v>
          </cell>
          <cell r="G29">
            <v>43</v>
          </cell>
          <cell r="H29">
            <v>23.759999999999998</v>
          </cell>
          <cell r="J29">
            <v>36.36</v>
          </cell>
          <cell r="K29">
            <v>7.2</v>
          </cell>
        </row>
        <row r="30">
          <cell r="B30">
            <v>27.604166666666668</v>
          </cell>
          <cell r="C30">
            <v>35.200000000000003</v>
          </cell>
          <cell r="D30">
            <v>22.9</v>
          </cell>
          <cell r="E30">
            <v>73.5</v>
          </cell>
          <cell r="F30">
            <v>94</v>
          </cell>
          <cell r="G30">
            <v>39</v>
          </cell>
          <cell r="H30">
            <v>16.2</v>
          </cell>
          <cell r="J30">
            <v>31.680000000000003</v>
          </cell>
          <cell r="K30">
            <v>0</v>
          </cell>
        </row>
        <row r="31">
          <cell r="B31">
            <v>28.595833333333331</v>
          </cell>
          <cell r="C31">
            <v>37.1</v>
          </cell>
          <cell r="D31">
            <v>23.5</v>
          </cell>
          <cell r="E31">
            <v>67.291666666666671</v>
          </cell>
          <cell r="F31">
            <v>91</v>
          </cell>
          <cell r="G31">
            <v>35</v>
          </cell>
          <cell r="H31">
            <v>32.04</v>
          </cell>
          <cell r="J31">
            <v>46.080000000000005</v>
          </cell>
          <cell r="K31">
            <v>0</v>
          </cell>
        </row>
        <row r="32">
          <cell r="B32">
            <v>27.620833333333334</v>
          </cell>
          <cell r="C32">
            <v>36.1</v>
          </cell>
          <cell r="D32">
            <v>22.9</v>
          </cell>
          <cell r="E32">
            <v>72.916666666666671</v>
          </cell>
          <cell r="F32">
            <v>95</v>
          </cell>
          <cell r="G32">
            <v>42</v>
          </cell>
          <cell r="H32">
            <v>29.52</v>
          </cell>
          <cell r="J32">
            <v>42.480000000000004</v>
          </cell>
          <cell r="K32">
            <v>0</v>
          </cell>
        </row>
        <row r="33">
          <cell r="B33">
            <v>26.883333333333329</v>
          </cell>
          <cell r="C33">
            <v>35.4</v>
          </cell>
          <cell r="D33">
            <v>23.2</v>
          </cell>
          <cell r="E33">
            <v>76.416666666666671</v>
          </cell>
          <cell r="F33">
            <v>95</v>
          </cell>
          <cell r="G33">
            <v>44</v>
          </cell>
          <cell r="H33">
            <v>33.119999999999997</v>
          </cell>
          <cell r="J33">
            <v>47.519999999999996</v>
          </cell>
          <cell r="K33">
            <v>1.4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25.799999999999997</v>
          </cell>
          <cell r="C5">
            <v>36.5</v>
          </cell>
          <cell r="D5">
            <v>17.5</v>
          </cell>
          <cell r="E5">
            <v>66.625</v>
          </cell>
          <cell r="F5">
            <v>95</v>
          </cell>
          <cell r="G5">
            <v>27</v>
          </cell>
          <cell r="H5" t="str">
            <v>*</v>
          </cell>
          <cell r="J5" t="str">
            <v>*</v>
          </cell>
          <cell r="K5">
            <v>0</v>
          </cell>
        </row>
        <row r="6">
          <cell r="B6">
            <v>27.016666666666669</v>
          </cell>
          <cell r="C6">
            <v>37.1</v>
          </cell>
          <cell r="D6">
            <v>18.8</v>
          </cell>
          <cell r="E6">
            <v>64.75</v>
          </cell>
          <cell r="F6">
            <v>94</v>
          </cell>
          <cell r="G6">
            <v>29</v>
          </cell>
          <cell r="H6" t="str">
            <v>*</v>
          </cell>
          <cell r="J6" t="str">
            <v>*</v>
          </cell>
          <cell r="K6">
            <v>0</v>
          </cell>
        </row>
        <row r="7">
          <cell r="B7">
            <v>26.308333333333341</v>
          </cell>
          <cell r="C7">
            <v>36.6</v>
          </cell>
          <cell r="D7">
            <v>19.2</v>
          </cell>
          <cell r="E7">
            <v>67.833333333333329</v>
          </cell>
          <cell r="F7">
            <v>92</v>
          </cell>
          <cell r="G7">
            <v>31</v>
          </cell>
          <cell r="H7" t="str">
            <v>*</v>
          </cell>
          <cell r="J7" t="str">
            <v>*</v>
          </cell>
          <cell r="K7">
            <v>0</v>
          </cell>
        </row>
        <row r="8">
          <cell r="B8">
            <v>26.016666666666666</v>
          </cell>
          <cell r="C8">
            <v>36.1</v>
          </cell>
          <cell r="D8">
            <v>19.3</v>
          </cell>
          <cell r="E8">
            <v>70.458333333333329</v>
          </cell>
          <cell r="F8">
            <v>94</v>
          </cell>
          <cell r="G8">
            <v>32</v>
          </cell>
          <cell r="H8" t="str">
            <v>*</v>
          </cell>
          <cell r="J8" t="str">
            <v>*</v>
          </cell>
          <cell r="K8">
            <v>0</v>
          </cell>
        </row>
        <row r="9">
          <cell r="B9">
            <v>27.220833333333335</v>
          </cell>
          <cell r="C9">
            <v>36.1</v>
          </cell>
          <cell r="D9">
            <v>20.399999999999999</v>
          </cell>
          <cell r="E9">
            <v>66.166666666666671</v>
          </cell>
          <cell r="F9">
            <v>93</v>
          </cell>
          <cell r="G9">
            <v>32</v>
          </cell>
          <cell r="H9" t="str">
            <v>*</v>
          </cell>
          <cell r="J9" t="str">
            <v>*</v>
          </cell>
          <cell r="K9">
            <v>0</v>
          </cell>
        </row>
        <row r="10">
          <cell r="B10">
            <v>25.295833333333334</v>
          </cell>
          <cell r="C10">
            <v>33.5</v>
          </cell>
          <cell r="D10">
            <v>20.100000000000001</v>
          </cell>
          <cell r="E10">
            <v>77.083333333333329</v>
          </cell>
          <cell r="F10">
            <v>94</v>
          </cell>
          <cell r="G10">
            <v>46</v>
          </cell>
          <cell r="H10" t="str">
            <v>*</v>
          </cell>
          <cell r="J10" t="str">
            <v>*</v>
          </cell>
          <cell r="K10">
            <v>0</v>
          </cell>
        </row>
        <row r="11">
          <cell r="B11">
            <v>25.237500000000001</v>
          </cell>
          <cell r="C11">
            <v>35.6</v>
          </cell>
          <cell r="D11">
            <v>21.4</v>
          </cell>
          <cell r="E11">
            <v>80.041666666666671</v>
          </cell>
          <cell r="F11">
            <v>95</v>
          </cell>
          <cell r="G11">
            <v>39</v>
          </cell>
          <cell r="H11" t="str">
            <v>*</v>
          </cell>
          <cell r="J11" t="str">
            <v>*</v>
          </cell>
          <cell r="K11">
            <v>26</v>
          </cell>
        </row>
        <row r="12">
          <cell r="B12">
            <v>24.208333333333332</v>
          </cell>
          <cell r="C12">
            <v>29.4</v>
          </cell>
          <cell r="D12">
            <v>22.3</v>
          </cell>
          <cell r="E12">
            <v>87</v>
          </cell>
          <cell r="F12">
            <v>96</v>
          </cell>
          <cell r="G12">
            <v>61</v>
          </cell>
          <cell r="H12" t="str">
            <v>*</v>
          </cell>
          <cell r="J12" t="str">
            <v>*</v>
          </cell>
          <cell r="K12">
            <v>0.2</v>
          </cell>
        </row>
        <row r="13">
          <cell r="B13">
            <v>25.270833333333332</v>
          </cell>
          <cell r="C13">
            <v>31.9</v>
          </cell>
          <cell r="D13">
            <v>19.3</v>
          </cell>
          <cell r="E13">
            <v>77.416666666666671</v>
          </cell>
          <cell r="F13">
            <v>96</v>
          </cell>
          <cell r="G13">
            <v>52</v>
          </cell>
          <cell r="H13" t="str">
            <v>*</v>
          </cell>
          <cell r="J13" t="str">
            <v>*</v>
          </cell>
          <cell r="K13">
            <v>0</v>
          </cell>
        </row>
        <row r="14">
          <cell r="B14">
            <v>26.045833333333338</v>
          </cell>
          <cell r="C14">
            <v>33.1</v>
          </cell>
          <cell r="D14">
            <v>21.3</v>
          </cell>
          <cell r="E14">
            <v>78.75</v>
          </cell>
          <cell r="F14">
            <v>94</v>
          </cell>
          <cell r="G14">
            <v>51</v>
          </cell>
          <cell r="H14" t="str">
            <v>*</v>
          </cell>
          <cell r="J14" t="str">
            <v>*</v>
          </cell>
          <cell r="K14">
            <v>1.5999999999999999</v>
          </cell>
        </row>
        <row r="15">
          <cell r="B15">
            <v>27.783333333333331</v>
          </cell>
          <cell r="C15">
            <v>36.9</v>
          </cell>
          <cell r="D15">
            <v>21.4</v>
          </cell>
          <cell r="E15">
            <v>72.875</v>
          </cell>
          <cell r="F15">
            <v>95</v>
          </cell>
          <cell r="G15">
            <v>34</v>
          </cell>
          <cell r="H15" t="str">
            <v>*</v>
          </cell>
          <cell r="J15" t="str">
            <v>*</v>
          </cell>
          <cell r="K15">
            <v>0.2</v>
          </cell>
        </row>
        <row r="16">
          <cell r="B16">
            <v>26.666666666666668</v>
          </cell>
          <cell r="C16">
            <v>34</v>
          </cell>
          <cell r="D16">
            <v>21.6</v>
          </cell>
          <cell r="E16">
            <v>77.625</v>
          </cell>
          <cell r="F16">
            <v>95</v>
          </cell>
          <cell r="G16">
            <v>46</v>
          </cell>
          <cell r="H16" t="str">
            <v>*</v>
          </cell>
          <cell r="J16" t="str">
            <v>*</v>
          </cell>
          <cell r="K16">
            <v>0.8</v>
          </cell>
        </row>
        <row r="17">
          <cell r="B17">
            <v>27.370833333333334</v>
          </cell>
          <cell r="C17">
            <v>35.4</v>
          </cell>
          <cell r="D17">
            <v>21.6</v>
          </cell>
          <cell r="E17">
            <v>72.791666666666671</v>
          </cell>
          <cell r="F17">
            <v>95</v>
          </cell>
          <cell r="G17">
            <v>43</v>
          </cell>
          <cell r="H17" t="str">
            <v>*</v>
          </cell>
          <cell r="J17" t="str">
            <v>*</v>
          </cell>
          <cell r="K17">
            <v>0</v>
          </cell>
        </row>
        <row r="18">
          <cell r="B18">
            <v>27.870833333333334</v>
          </cell>
          <cell r="C18">
            <v>36.299999999999997</v>
          </cell>
          <cell r="D18">
            <v>22.4</v>
          </cell>
          <cell r="E18">
            <v>71.583333333333329</v>
          </cell>
          <cell r="F18">
            <v>94</v>
          </cell>
          <cell r="G18">
            <v>39</v>
          </cell>
          <cell r="H18" t="str">
            <v>*</v>
          </cell>
          <cell r="J18" t="str">
            <v>*</v>
          </cell>
          <cell r="K18">
            <v>0</v>
          </cell>
        </row>
        <row r="19">
          <cell r="B19">
            <v>27.183333333333334</v>
          </cell>
          <cell r="C19">
            <v>35.200000000000003</v>
          </cell>
          <cell r="D19">
            <v>20.9</v>
          </cell>
          <cell r="E19">
            <v>71.25</v>
          </cell>
          <cell r="F19">
            <v>95</v>
          </cell>
          <cell r="G19">
            <v>38</v>
          </cell>
          <cell r="H19" t="str">
            <v>*</v>
          </cell>
          <cell r="J19" t="str">
            <v>*</v>
          </cell>
          <cell r="K19">
            <v>0</v>
          </cell>
        </row>
        <row r="20">
          <cell r="B20">
            <v>27.687500000000011</v>
          </cell>
          <cell r="C20">
            <v>36.6</v>
          </cell>
          <cell r="D20">
            <v>20.8</v>
          </cell>
          <cell r="E20">
            <v>63.125</v>
          </cell>
          <cell r="F20">
            <v>90</v>
          </cell>
          <cell r="G20">
            <v>32</v>
          </cell>
          <cell r="H20" t="str">
            <v>*</v>
          </cell>
          <cell r="J20" t="str">
            <v>*</v>
          </cell>
          <cell r="K20">
            <v>0</v>
          </cell>
        </row>
        <row r="21">
          <cell r="B21">
            <v>26.816666666666666</v>
          </cell>
          <cell r="C21">
            <v>34.6</v>
          </cell>
          <cell r="D21">
            <v>19.7</v>
          </cell>
          <cell r="E21">
            <v>64.958333333333329</v>
          </cell>
          <cell r="F21">
            <v>90</v>
          </cell>
          <cell r="G21">
            <v>36</v>
          </cell>
          <cell r="H21" t="str">
            <v>*</v>
          </cell>
          <cell r="J21" t="str">
            <v>*</v>
          </cell>
          <cell r="K21">
            <v>1.6</v>
          </cell>
        </row>
        <row r="22">
          <cell r="B22">
            <v>24.574999999999999</v>
          </cell>
          <cell r="C22">
            <v>32.299999999999997</v>
          </cell>
          <cell r="D22">
            <v>20.6</v>
          </cell>
          <cell r="E22">
            <v>83.083333333333329</v>
          </cell>
          <cell r="F22">
            <v>96</v>
          </cell>
          <cell r="G22">
            <v>59</v>
          </cell>
          <cell r="H22" t="str">
            <v>*</v>
          </cell>
          <cell r="J22" t="str">
            <v>*</v>
          </cell>
          <cell r="K22">
            <v>8.8000000000000007</v>
          </cell>
        </row>
        <row r="23">
          <cell r="B23">
            <v>25.900000000000002</v>
          </cell>
          <cell r="C23">
            <v>33.799999999999997</v>
          </cell>
          <cell r="D23">
            <v>20.8</v>
          </cell>
          <cell r="E23">
            <v>74.958333333333329</v>
          </cell>
          <cell r="F23">
            <v>96</v>
          </cell>
          <cell r="G23">
            <v>32</v>
          </cell>
          <cell r="H23" t="str">
            <v>*</v>
          </cell>
          <cell r="J23" t="str">
            <v>*</v>
          </cell>
          <cell r="K23">
            <v>2.4</v>
          </cell>
        </row>
        <row r="24">
          <cell r="B24">
            <v>26.395833333333332</v>
          </cell>
          <cell r="C24">
            <v>34.9</v>
          </cell>
          <cell r="D24">
            <v>19.899999999999999</v>
          </cell>
          <cell r="E24">
            <v>64</v>
          </cell>
          <cell r="F24">
            <v>92</v>
          </cell>
          <cell r="G24">
            <v>30</v>
          </cell>
          <cell r="H24" t="str">
            <v>*</v>
          </cell>
          <cell r="J24" t="str">
            <v>*</v>
          </cell>
          <cell r="K24">
            <v>0.2</v>
          </cell>
        </row>
        <row r="25">
          <cell r="B25">
            <v>24.679166666666671</v>
          </cell>
          <cell r="C25">
            <v>32.5</v>
          </cell>
          <cell r="D25">
            <v>18.399999999999999</v>
          </cell>
          <cell r="E25">
            <v>72.083333333333329</v>
          </cell>
          <cell r="F25">
            <v>95</v>
          </cell>
          <cell r="G25">
            <v>41</v>
          </cell>
          <cell r="H25" t="str">
            <v>*</v>
          </cell>
          <cell r="J25" t="str">
            <v>*</v>
          </cell>
          <cell r="K25">
            <v>0.2</v>
          </cell>
        </row>
        <row r="26">
          <cell r="B26">
            <v>26.900000000000002</v>
          </cell>
          <cell r="C26">
            <v>35.799999999999997</v>
          </cell>
          <cell r="D26">
            <v>20.3</v>
          </cell>
          <cell r="E26">
            <v>70.375</v>
          </cell>
          <cell r="F26">
            <v>94</v>
          </cell>
          <cell r="G26">
            <v>37</v>
          </cell>
          <cell r="H26" t="str">
            <v>*</v>
          </cell>
          <cell r="J26" t="str">
            <v>*</v>
          </cell>
          <cell r="K26">
            <v>0</v>
          </cell>
        </row>
        <row r="27">
          <cell r="B27">
            <v>28.337499999999995</v>
          </cell>
          <cell r="C27">
            <v>36.9</v>
          </cell>
          <cell r="D27">
            <v>21.9</v>
          </cell>
          <cell r="E27">
            <v>67.291666666666671</v>
          </cell>
          <cell r="F27">
            <v>93</v>
          </cell>
          <cell r="G27">
            <v>35</v>
          </cell>
          <cell r="H27" t="str">
            <v>*</v>
          </cell>
          <cell r="J27" t="str">
            <v>*</v>
          </cell>
          <cell r="K27">
            <v>0</v>
          </cell>
        </row>
        <row r="28">
          <cell r="B28">
            <v>26.779166666666669</v>
          </cell>
          <cell r="C28">
            <v>35.6</v>
          </cell>
          <cell r="D28">
            <v>23.1</v>
          </cell>
          <cell r="E28">
            <v>76.916666666666671</v>
          </cell>
          <cell r="F28">
            <v>92</v>
          </cell>
          <cell r="G28">
            <v>45</v>
          </cell>
          <cell r="H28" t="str">
            <v>*</v>
          </cell>
          <cell r="J28" t="str">
            <v>*</v>
          </cell>
          <cell r="K28">
            <v>0</v>
          </cell>
        </row>
        <row r="29">
          <cell r="B29">
            <v>26.674999999999997</v>
          </cell>
          <cell r="C29">
            <v>35.4</v>
          </cell>
          <cell r="D29">
            <v>21.4</v>
          </cell>
          <cell r="E29">
            <v>74.541666666666671</v>
          </cell>
          <cell r="F29">
            <v>94</v>
          </cell>
          <cell r="G29">
            <v>36</v>
          </cell>
          <cell r="H29" t="str">
            <v>*</v>
          </cell>
          <cell r="J29" t="str">
            <v>*</v>
          </cell>
          <cell r="K29">
            <v>0</v>
          </cell>
        </row>
        <row r="30">
          <cell r="B30">
            <v>27.200000000000003</v>
          </cell>
          <cell r="C30">
            <v>37</v>
          </cell>
          <cell r="D30">
            <v>21.1</v>
          </cell>
          <cell r="E30">
            <v>72.083333333333329</v>
          </cell>
          <cell r="F30">
            <v>93</v>
          </cell>
          <cell r="G30">
            <v>33</v>
          </cell>
          <cell r="H30" t="str">
            <v>*</v>
          </cell>
          <cell r="J30" t="str">
            <v>*</v>
          </cell>
          <cell r="K30">
            <v>0</v>
          </cell>
        </row>
        <row r="31">
          <cell r="B31">
            <v>28.737500000000001</v>
          </cell>
          <cell r="C31">
            <v>38.5</v>
          </cell>
          <cell r="D31">
            <v>22.6</v>
          </cell>
          <cell r="E31">
            <v>66.875</v>
          </cell>
          <cell r="F31">
            <v>89</v>
          </cell>
          <cell r="G31">
            <v>30</v>
          </cell>
          <cell r="H31" t="str">
            <v>*</v>
          </cell>
          <cell r="J31" t="str">
            <v>*</v>
          </cell>
          <cell r="K31">
            <v>0</v>
          </cell>
        </row>
        <row r="32">
          <cell r="B32">
            <v>27.612500000000001</v>
          </cell>
          <cell r="C32">
            <v>37.200000000000003</v>
          </cell>
          <cell r="D32">
            <v>22.4</v>
          </cell>
          <cell r="E32">
            <v>72.208333333333329</v>
          </cell>
          <cell r="F32">
            <v>93</v>
          </cell>
          <cell r="G32">
            <v>37</v>
          </cell>
          <cell r="H32" t="str">
            <v>*</v>
          </cell>
          <cell r="J32" t="str">
            <v>*</v>
          </cell>
          <cell r="K32">
            <v>0</v>
          </cell>
        </row>
        <row r="33">
          <cell r="B33">
            <v>29.024999999999995</v>
          </cell>
          <cell r="C33">
            <v>39.4</v>
          </cell>
          <cell r="D33">
            <v>21.8</v>
          </cell>
          <cell r="E33">
            <v>64.166666666666671</v>
          </cell>
          <cell r="F33">
            <v>94</v>
          </cell>
          <cell r="G33">
            <v>27</v>
          </cell>
          <cell r="H33"/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28.695238095238089</v>
          </cell>
          <cell r="C5">
            <v>37.5</v>
          </cell>
          <cell r="D5">
            <v>21.2</v>
          </cell>
          <cell r="E5">
            <v>61.095238095238095</v>
          </cell>
          <cell r="F5">
            <v>89</v>
          </cell>
          <cell r="G5">
            <v>29</v>
          </cell>
          <cell r="H5">
            <v>13.32</v>
          </cell>
          <cell r="J5">
            <v>30.6</v>
          </cell>
          <cell r="K5">
            <v>0</v>
          </cell>
        </row>
        <row r="6">
          <cell r="B6">
            <v>28.490476190476187</v>
          </cell>
          <cell r="C6">
            <v>37.1</v>
          </cell>
          <cell r="D6">
            <v>21.2</v>
          </cell>
          <cell r="E6">
            <v>61.952380952380949</v>
          </cell>
          <cell r="F6">
            <v>90</v>
          </cell>
          <cell r="G6">
            <v>32</v>
          </cell>
          <cell r="H6">
            <v>6.48</v>
          </cell>
          <cell r="J6">
            <v>18.36</v>
          </cell>
          <cell r="K6">
            <v>0</v>
          </cell>
        </row>
        <row r="7">
          <cell r="B7">
            <v>28.22608695652174</v>
          </cell>
          <cell r="C7">
            <v>36.4</v>
          </cell>
          <cell r="D7">
            <v>22.6</v>
          </cell>
          <cell r="E7">
            <v>67.304347826086953</v>
          </cell>
          <cell r="F7">
            <v>88</v>
          </cell>
          <cell r="G7">
            <v>34</v>
          </cell>
          <cell r="H7">
            <v>17.28</v>
          </cell>
          <cell r="J7">
            <v>42.12</v>
          </cell>
          <cell r="K7">
            <v>11.4</v>
          </cell>
        </row>
        <row r="8">
          <cell r="B8">
            <v>27.440909090909088</v>
          </cell>
          <cell r="C8">
            <v>35.299999999999997</v>
          </cell>
          <cell r="D8">
            <v>22.4</v>
          </cell>
          <cell r="E8">
            <v>70.590909090909093</v>
          </cell>
          <cell r="F8">
            <v>91</v>
          </cell>
          <cell r="G8">
            <v>34</v>
          </cell>
          <cell r="H8">
            <v>17.28</v>
          </cell>
          <cell r="J8">
            <v>45</v>
          </cell>
          <cell r="K8">
            <v>1</v>
          </cell>
        </row>
        <row r="9">
          <cell r="B9">
            <v>27.627272727272725</v>
          </cell>
          <cell r="C9">
            <v>35.200000000000003</v>
          </cell>
          <cell r="D9">
            <v>23.1</v>
          </cell>
          <cell r="E9">
            <v>72.86363636363636</v>
          </cell>
          <cell r="F9">
            <v>90</v>
          </cell>
          <cell r="G9">
            <v>40</v>
          </cell>
          <cell r="H9">
            <v>8.64</v>
          </cell>
          <cell r="J9">
            <v>29.52</v>
          </cell>
          <cell r="K9">
            <v>0.8</v>
          </cell>
        </row>
        <row r="10">
          <cell r="B10">
            <v>26.41363636363636</v>
          </cell>
          <cell r="C10">
            <v>33</v>
          </cell>
          <cell r="D10">
            <v>22.8</v>
          </cell>
          <cell r="E10">
            <v>76.954545454545453</v>
          </cell>
          <cell r="F10">
            <v>90</v>
          </cell>
          <cell r="G10">
            <v>47</v>
          </cell>
          <cell r="H10">
            <v>10.8</v>
          </cell>
          <cell r="J10">
            <v>35.28</v>
          </cell>
          <cell r="K10">
            <v>0.8</v>
          </cell>
        </row>
        <row r="11">
          <cell r="B11">
            <v>28.012499999999999</v>
          </cell>
          <cell r="C11">
            <v>35.799999999999997</v>
          </cell>
          <cell r="D11">
            <v>23.7</v>
          </cell>
          <cell r="E11">
            <v>74.041666666666671</v>
          </cell>
          <cell r="F11">
            <v>91</v>
          </cell>
          <cell r="G11">
            <v>39</v>
          </cell>
          <cell r="H11">
            <v>10.44</v>
          </cell>
          <cell r="J11">
            <v>27.36</v>
          </cell>
          <cell r="K11">
            <v>0</v>
          </cell>
        </row>
        <row r="12">
          <cell r="B12">
            <v>24.280952380952382</v>
          </cell>
          <cell r="C12">
            <v>27.6</v>
          </cell>
          <cell r="D12">
            <v>20.9</v>
          </cell>
          <cell r="E12">
            <v>85.761904761904759</v>
          </cell>
          <cell r="F12">
            <v>94</v>
          </cell>
          <cell r="G12">
            <v>70</v>
          </cell>
          <cell r="H12">
            <v>17.64</v>
          </cell>
          <cell r="J12">
            <v>50.4</v>
          </cell>
          <cell r="K12">
            <v>41.6</v>
          </cell>
        </row>
        <row r="13">
          <cell r="B13">
            <v>24.881818181818179</v>
          </cell>
          <cell r="C13">
            <v>28.1</v>
          </cell>
          <cell r="D13">
            <v>23.7</v>
          </cell>
          <cell r="E13">
            <v>89.5</v>
          </cell>
          <cell r="F13">
            <v>93</v>
          </cell>
          <cell r="G13">
            <v>80</v>
          </cell>
          <cell r="H13">
            <v>5.7600000000000007</v>
          </cell>
          <cell r="J13">
            <v>12.6</v>
          </cell>
          <cell r="K13">
            <v>14.4</v>
          </cell>
        </row>
        <row r="14">
          <cell r="B14">
            <v>26.705000000000002</v>
          </cell>
          <cell r="C14">
            <v>29.2</v>
          </cell>
          <cell r="D14">
            <v>24.3</v>
          </cell>
          <cell r="E14">
            <v>78.099999999999994</v>
          </cell>
          <cell r="F14">
            <v>91</v>
          </cell>
          <cell r="G14">
            <v>67</v>
          </cell>
          <cell r="H14">
            <v>9.3600000000000012</v>
          </cell>
          <cell r="J14">
            <v>28.44</v>
          </cell>
          <cell r="K14">
            <v>0.2</v>
          </cell>
        </row>
        <row r="15">
          <cell r="B15">
            <v>27.661904761904765</v>
          </cell>
          <cell r="C15">
            <v>34.9</v>
          </cell>
          <cell r="D15">
            <v>24.1</v>
          </cell>
          <cell r="E15">
            <v>78.952380952380949</v>
          </cell>
          <cell r="F15">
            <v>93</v>
          </cell>
          <cell r="G15">
            <v>47</v>
          </cell>
          <cell r="H15">
            <v>10.8</v>
          </cell>
          <cell r="J15">
            <v>37.440000000000005</v>
          </cell>
          <cell r="K15">
            <v>7</v>
          </cell>
        </row>
        <row r="16">
          <cell r="B16">
            <v>26.544999999999998</v>
          </cell>
          <cell r="C16">
            <v>31</v>
          </cell>
          <cell r="D16">
            <v>23.1</v>
          </cell>
          <cell r="E16">
            <v>79.95</v>
          </cell>
          <cell r="F16">
            <v>92</v>
          </cell>
          <cell r="G16">
            <v>60</v>
          </cell>
          <cell r="H16">
            <v>12.24</v>
          </cell>
          <cell r="J16">
            <v>38.880000000000003</v>
          </cell>
          <cell r="K16">
            <v>2</v>
          </cell>
        </row>
        <row r="17">
          <cell r="B17">
            <v>28.168181818181822</v>
          </cell>
          <cell r="C17">
            <v>33.700000000000003</v>
          </cell>
          <cell r="D17">
            <v>23.4</v>
          </cell>
          <cell r="E17">
            <v>74.727272727272734</v>
          </cell>
          <cell r="F17">
            <v>92</v>
          </cell>
          <cell r="G17">
            <v>51</v>
          </cell>
          <cell r="H17">
            <v>11.16</v>
          </cell>
          <cell r="J17">
            <v>30.6</v>
          </cell>
          <cell r="K17">
            <v>0</v>
          </cell>
        </row>
        <row r="18">
          <cell r="B18">
            <v>27.845833333333335</v>
          </cell>
          <cell r="C18">
            <v>33.299999999999997</v>
          </cell>
          <cell r="D18">
            <v>23.5</v>
          </cell>
          <cell r="E18">
            <v>76.041666666666671</v>
          </cell>
          <cell r="F18">
            <v>92</v>
          </cell>
          <cell r="G18">
            <v>55</v>
          </cell>
          <cell r="H18">
            <v>7.9200000000000008</v>
          </cell>
          <cell r="J18">
            <v>25.2</v>
          </cell>
          <cell r="K18">
            <v>0</v>
          </cell>
        </row>
        <row r="19">
          <cell r="B19">
            <v>28.068181818181817</v>
          </cell>
          <cell r="C19">
            <v>34.700000000000003</v>
          </cell>
          <cell r="D19">
            <v>23.1</v>
          </cell>
          <cell r="E19">
            <v>70.681818181818187</v>
          </cell>
          <cell r="F19">
            <v>89</v>
          </cell>
          <cell r="G19">
            <v>45</v>
          </cell>
          <cell r="H19">
            <v>7.5600000000000005</v>
          </cell>
          <cell r="J19">
            <v>18.36</v>
          </cell>
          <cell r="K19">
            <v>0</v>
          </cell>
        </row>
        <row r="20">
          <cell r="B20">
            <v>28.50476190476191</v>
          </cell>
          <cell r="C20">
            <v>34.6</v>
          </cell>
          <cell r="D20">
            <v>23.6</v>
          </cell>
          <cell r="E20">
            <v>70.476190476190482</v>
          </cell>
          <cell r="F20">
            <v>88</v>
          </cell>
          <cell r="G20">
            <v>44</v>
          </cell>
          <cell r="H20">
            <v>7.2</v>
          </cell>
          <cell r="J20">
            <v>26.28</v>
          </cell>
          <cell r="K20">
            <v>0</v>
          </cell>
        </row>
        <row r="21">
          <cell r="B21">
            <v>29.411111111111111</v>
          </cell>
          <cell r="C21">
            <v>34.700000000000003</v>
          </cell>
          <cell r="D21">
            <v>25</v>
          </cell>
          <cell r="E21">
            <v>72.611111111111114</v>
          </cell>
          <cell r="F21">
            <v>91</v>
          </cell>
          <cell r="G21">
            <v>49</v>
          </cell>
          <cell r="H21">
            <v>11.16</v>
          </cell>
          <cell r="J21">
            <v>27.720000000000002</v>
          </cell>
          <cell r="K21">
            <v>0</v>
          </cell>
        </row>
        <row r="22">
          <cell r="B22">
            <v>27.047826086956526</v>
          </cell>
          <cell r="C22">
            <v>31.9</v>
          </cell>
          <cell r="D22">
            <v>23.7</v>
          </cell>
          <cell r="E22">
            <v>81.565217391304344</v>
          </cell>
          <cell r="F22">
            <v>92</v>
          </cell>
          <cell r="G22">
            <v>58</v>
          </cell>
          <cell r="H22">
            <v>9.3600000000000012</v>
          </cell>
          <cell r="J22">
            <v>24.12</v>
          </cell>
          <cell r="K22">
            <v>27.4</v>
          </cell>
        </row>
        <row r="23">
          <cell r="B23">
            <v>27.099999999999998</v>
          </cell>
          <cell r="C23">
            <v>33.200000000000003</v>
          </cell>
          <cell r="D23">
            <v>23.5</v>
          </cell>
          <cell r="E23">
            <v>78.727272727272734</v>
          </cell>
          <cell r="F23">
            <v>93</v>
          </cell>
          <cell r="G23">
            <v>49</v>
          </cell>
          <cell r="H23">
            <v>7.5600000000000005</v>
          </cell>
          <cell r="J23">
            <v>27</v>
          </cell>
          <cell r="K23">
            <v>0.60000000000000009</v>
          </cell>
        </row>
        <row r="24">
          <cell r="B24">
            <v>27.55</v>
          </cell>
          <cell r="C24">
            <v>33.700000000000003</v>
          </cell>
          <cell r="D24">
            <v>22.3</v>
          </cell>
          <cell r="E24">
            <v>73.8</v>
          </cell>
          <cell r="F24">
            <v>93</v>
          </cell>
          <cell r="G24">
            <v>41</v>
          </cell>
          <cell r="H24">
            <v>8.64</v>
          </cell>
          <cell r="J24">
            <v>39.24</v>
          </cell>
          <cell r="K24">
            <v>0</v>
          </cell>
        </row>
        <row r="25">
          <cell r="B25">
            <v>27.404347826086955</v>
          </cell>
          <cell r="C25">
            <v>35</v>
          </cell>
          <cell r="D25">
            <v>22.8</v>
          </cell>
          <cell r="E25">
            <v>73.869565217391298</v>
          </cell>
          <cell r="F25">
            <v>92</v>
          </cell>
          <cell r="G25">
            <v>40</v>
          </cell>
          <cell r="H25">
            <v>8.64</v>
          </cell>
          <cell r="J25">
            <v>41.4</v>
          </cell>
          <cell r="K25">
            <v>4.4000000000000004</v>
          </cell>
        </row>
        <row r="26">
          <cell r="B26">
            <v>26.713043478260875</v>
          </cell>
          <cell r="C26">
            <v>33.700000000000003</v>
          </cell>
          <cell r="D26">
            <v>22.1</v>
          </cell>
          <cell r="E26">
            <v>79.217391304347828</v>
          </cell>
          <cell r="F26">
            <v>93</v>
          </cell>
          <cell r="G26">
            <v>54</v>
          </cell>
          <cell r="H26">
            <v>9.7200000000000006</v>
          </cell>
          <cell r="J26">
            <v>23.040000000000003</v>
          </cell>
          <cell r="K26">
            <v>0</v>
          </cell>
        </row>
        <row r="27">
          <cell r="B27">
            <v>28.585714285714282</v>
          </cell>
          <cell r="C27">
            <v>34</v>
          </cell>
          <cell r="D27">
            <v>24.3</v>
          </cell>
          <cell r="E27">
            <v>72.61904761904762</v>
          </cell>
          <cell r="F27">
            <v>90</v>
          </cell>
          <cell r="G27">
            <v>49</v>
          </cell>
          <cell r="H27">
            <v>14.04</v>
          </cell>
          <cell r="J27">
            <v>23.759999999999998</v>
          </cell>
          <cell r="K27">
            <v>0</v>
          </cell>
        </row>
        <row r="28">
          <cell r="B28">
            <v>28.547619047619055</v>
          </cell>
          <cell r="C28">
            <v>33.4</v>
          </cell>
          <cell r="D28">
            <v>25</v>
          </cell>
          <cell r="E28">
            <v>75.428571428571431</v>
          </cell>
          <cell r="F28">
            <v>92</v>
          </cell>
          <cell r="G28">
            <v>53</v>
          </cell>
          <cell r="H28">
            <v>10.8</v>
          </cell>
          <cell r="J28">
            <v>24.840000000000003</v>
          </cell>
          <cell r="K28">
            <v>0</v>
          </cell>
        </row>
        <row r="29">
          <cell r="B29">
            <v>27.475000000000005</v>
          </cell>
          <cell r="C29">
            <v>33.700000000000003</v>
          </cell>
          <cell r="D29">
            <v>23.4</v>
          </cell>
          <cell r="E29">
            <v>74.75</v>
          </cell>
          <cell r="F29">
            <v>91</v>
          </cell>
          <cell r="G29">
            <v>49</v>
          </cell>
          <cell r="H29">
            <v>11.16</v>
          </cell>
          <cell r="J29">
            <v>22.32</v>
          </cell>
          <cell r="K29">
            <v>0.4</v>
          </cell>
        </row>
        <row r="30">
          <cell r="B30">
            <v>29.638095238095243</v>
          </cell>
          <cell r="C30">
            <v>36.1</v>
          </cell>
          <cell r="D30">
            <v>24.2</v>
          </cell>
          <cell r="E30">
            <v>68.761904761904759</v>
          </cell>
          <cell r="F30">
            <v>89</v>
          </cell>
          <cell r="G30">
            <v>43</v>
          </cell>
          <cell r="H30">
            <v>5.04</v>
          </cell>
          <cell r="J30">
            <v>14.04</v>
          </cell>
          <cell r="K30">
            <v>0</v>
          </cell>
        </row>
        <row r="31">
          <cell r="B31">
            <v>29.159999999999997</v>
          </cell>
          <cell r="C31">
            <v>36.9</v>
          </cell>
          <cell r="D31">
            <v>24.2</v>
          </cell>
          <cell r="E31">
            <v>73.2</v>
          </cell>
          <cell r="F31">
            <v>90</v>
          </cell>
          <cell r="G31">
            <v>37</v>
          </cell>
          <cell r="H31">
            <v>10.08</v>
          </cell>
          <cell r="J31">
            <v>48.6</v>
          </cell>
          <cell r="K31">
            <v>16.2</v>
          </cell>
        </row>
        <row r="32">
          <cell r="B32">
            <v>28.000000000000004</v>
          </cell>
          <cell r="C32">
            <v>35.700000000000003</v>
          </cell>
          <cell r="D32">
            <v>23</v>
          </cell>
          <cell r="E32">
            <v>74.869565217391298</v>
          </cell>
          <cell r="F32">
            <v>93</v>
          </cell>
          <cell r="G32">
            <v>43</v>
          </cell>
          <cell r="H32">
            <v>6.12</v>
          </cell>
          <cell r="J32">
            <v>20.88</v>
          </cell>
          <cell r="K32">
            <v>0.60000000000000009</v>
          </cell>
        </row>
        <row r="33">
          <cell r="B33">
            <v>29.871428571428574</v>
          </cell>
          <cell r="C33">
            <v>35.799999999999997</v>
          </cell>
          <cell r="D33">
            <v>23.7</v>
          </cell>
          <cell r="E33">
            <v>70.857142857142861</v>
          </cell>
          <cell r="F33">
            <v>92</v>
          </cell>
          <cell r="G33">
            <v>45</v>
          </cell>
          <cell r="H33">
            <v>7.9200000000000008</v>
          </cell>
          <cell r="J33">
            <v>24.48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27.349999999999998</v>
          </cell>
          <cell r="C5">
            <v>37.6</v>
          </cell>
          <cell r="D5">
            <v>21.9</v>
          </cell>
          <cell r="E5">
            <v>75.875</v>
          </cell>
          <cell r="F5">
            <v>93</v>
          </cell>
          <cell r="G5">
            <v>37</v>
          </cell>
          <cell r="H5">
            <v>21.96</v>
          </cell>
          <cell r="J5">
            <v>45.36</v>
          </cell>
          <cell r="K5">
            <v>16.799999999999997</v>
          </cell>
        </row>
        <row r="6">
          <cell r="B6">
            <v>27.066666666666663</v>
          </cell>
          <cell r="C6">
            <v>36.5</v>
          </cell>
          <cell r="D6">
            <v>21.6</v>
          </cell>
          <cell r="E6">
            <v>74</v>
          </cell>
          <cell r="F6">
            <v>95</v>
          </cell>
          <cell r="G6">
            <v>38</v>
          </cell>
          <cell r="H6">
            <v>25.92</v>
          </cell>
          <cell r="J6">
            <v>40.32</v>
          </cell>
          <cell r="K6">
            <v>0.2</v>
          </cell>
        </row>
        <row r="7">
          <cell r="B7">
            <v>27.900000000000002</v>
          </cell>
          <cell r="C7">
            <v>33.299999999999997</v>
          </cell>
          <cell r="D7">
            <v>23.7</v>
          </cell>
          <cell r="E7">
            <v>70.958333333333329</v>
          </cell>
          <cell r="F7">
            <v>92</v>
          </cell>
          <cell r="G7">
            <v>48</v>
          </cell>
          <cell r="H7">
            <v>18.720000000000002</v>
          </cell>
          <cell r="J7">
            <v>28.8</v>
          </cell>
          <cell r="K7">
            <v>0</v>
          </cell>
        </row>
        <row r="8">
          <cell r="B8">
            <v>27.962500000000006</v>
          </cell>
          <cell r="C8">
            <v>35</v>
          </cell>
          <cell r="D8">
            <v>22.5</v>
          </cell>
          <cell r="E8">
            <v>70.666666666666671</v>
          </cell>
          <cell r="F8">
            <v>93</v>
          </cell>
          <cell r="G8">
            <v>37</v>
          </cell>
          <cell r="H8">
            <v>14.76</v>
          </cell>
          <cell r="J8">
            <v>28.44</v>
          </cell>
          <cell r="K8">
            <v>0</v>
          </cell>
        </row>
        <row r="9">
          <cell r="B9">
            <v>28.108333333333334</v>
          </cell>
          <cell r="C9">
            <v>34.1</v>
          </cell>
          <cell r="D9">
            <v>24.1</v>
          </cell>
          <cell r="E9">
            <v>71.375</v>
          </cell>
          <cell r="F9">
            <v>91</v>
          </cell>
          <cell r="G9">
            <v>44</v>
          </cell>
          <cell r="H9">
            <v>17.28</v>
          </cell>
          <cell r="J9">
            <v>32.76</v>
          </cell>
          <cell r="K9">
            <v>0</v>
          </cell>
        </row>
        <row r="10">
          <cell r="B10">
            <v>26.149999999999995</v>
          </cell>
          <cell r="C10">
            <v>32.700000000000003</v>
          </cell>
          <cell r="D10">
            <v>23.5</v>
          </cell>
          <cell r="E10">
            <v>83.541666666666671</v>
          </cell>
          <cell r="F10">
            <v>95</v>
          </cell>
          <cell r="G10">
            <v>55</v>
          </cell>
          <cell r="H10">
            <v>19.440000000000001</v>
          </cell>
          <cell r="J10">
            <v>40.680000000000007</v>
          </cell>
          <cell r="K10">
            <v>18.2</v>
          </cell>
        </row>
        <row r="11">
          <cell r="B11">
            <v>28.125000000000004</v>
          </cell>
          <cell r="C11">
            <v>35.4</v>
          </cell>
          <cell r="D11">
            <v>23.9</v>
          </cell>
          <cell r="E11">
            <v>79.208333333333329</v>
          </cell>
          <cell r="F11">
            <v>99</v>
          </cell>
          <cell r="G11">
            <v>44</v>
          </cell>
          <cell r="H11">
            <v>11.879999999999999</v>
          </cell>
          <cell r="J11">
            <v>23.759999999999998</v>
          </cell>
          <cell r="K11">
            <v>0</v>
          </cell>
        </row>
        <row r="12">
          <cell r="B12">
            <v>26.466666666666669</v>
          </cell>
          <cell r="C12">
            <v>30.5</v>
          </cell>
          <cell r="D12">
            <v>23</v>
          </cell>
          <cell r="E12">
            <v>85.458333333333329</v>
          </cell>
          <cell r="F12">
            <v>99</v>
          </cell>
          <cell r="G12">
            <v>64</v>
          </cell>
          <cell r="H12">
            <v>15.120000000000001</v>
          </cell>
          <cell r="J12">
            <v>49.680000000000007</v>
          </cell>
          <cell r="K12">
            <v>32.6</v>
          </cell>
        </row>
        <row r="13">
          <cell r="B13">
            <v>27.999999999999989</v>
          </cell>
          <cell r="C13">
            <v>35.799999999999997</v>
          </cell>
          <cell r="D13">
            <v>23.1</v>
          </cell>
          <cell r="E13">
            <v>75.208333333333329</v>
          </cell>
          <cell r="F13">
            <v>93</v>
          </cell>
          <cell r="G13">
            <v>42</v>
          </cell>
          <cell r="H13">
            <v>13.68</v>
          </cell>
          <cell r="J13">
            <v>31.319999999999997</v>
          </cell>
          <cell r="K13">
            <v>0</v>
          </cell>
        </row>
        <row r="14">
          <cell r="B14">
            <v>25.179166666666664</v>
          </cell>
          <cell r="C14">
            <v>27.8</v>
          </cell>
          <cell r="D14">
            <v>22.2</v>
          </cell>
          <cell r="E14">
            <v>89.708333333333329</v>
          </cell>
          <cell r="F14">
            <v>99</v>
          </cell>
          <cell r="G14">
            <v>70</v>
          </cell>
          <cell r="H14">
            <v>15.120000000000001</v>
          </cell>
          <cell r="J14">
            <v>32.04</v>
          </cell>
          <cell r="K14">
            <v>68.600000000000009</v>
          </cell>
        </row>
        <row r="15">
          <cell r="B15">
            <v>28.918749999999999</v>
          </cell>
          <cell r="C15">
            <v>34.6</v>
          </cell>
          <cell r="D15">
            <v>24.1</v>
          </cell>
          <cell r="E15">
            <v>73</v>
          </cell>
          <cell r="F15">
            <v>99</v>
          </cell>
          <cell r="G15">
            <v>46</v>
          </cell>
          <cell r="H15">
            <v>10.44</v>
          </cell>
          <cell r="J15">
            <v>32.76</v>
          </cell>
          <cell r="K15">
            <v>1.6</v>
          </cell>
        </row>
        <row r="16">
          <cell r="B16">
            <v>27.19583333333334</v>
          </cell>
          <cell r="C16">
            <v>32.4</v>
          </cell>
          <cell r="D16">
            <v>24.6</v>
          </cell>
          <cell r="E16">
            <v>80.25</v>
          </cell>
          <cell r="F16">
            <v>94</v>
          </cell>
          <cell r="G16">
            <v>55</v>
          </cell>
          <cell r="H16">
            <v>28.44</v>
          </cell>
          <cell r="J16">
            <v>48.6</v>
          </cell>
          <cell r="K16">
            <v>0.2</v>
          </cell>
        </row>
        <row r="17">
          <cell r="B17">
            <v>28.279166666666665</v>
          </cell>
          <cell r="C17">
            <v>35.299999999999997</v>
          </cell>
          <cell r="D17">
            <v>23.9</v>
          </cell>
          <cell r="E17">
            <v>75.166666666666671</v>
          </cell>
          <cell r="F17">
            <v>93</v>
          </cell>
          <cell r="G17">
            <v>44</v>
          </cell>
          <cell r="H17">
            <v>17.64</v>
          </cell>
          <cell r="J17">
            <v>31.680000000000003</v>
          </cell>
          <cell r="K17">
            <v>0</v>
          </cell>
        </row>
        <row r="18">
          <cell r="B18">
            <v>27.549999999999994</v>
          </cell>
          <cell r="C18">
            <v>32.6</v>
          </cell>
          <cell r="D18">
            <v>23.3</v>
          </cell>
          <cell r="E18">
            <v>79.083333333333329</v>
          </cell>
          <cell r="F18">
            <v>94</v>
          </cell>
          <cell r="G18">
            <v>58</v>
          </cell>
          <cell r="H18">
            <v>14.76</v>
          </cell>
          <cell r="J18">
            <v>25.56</v>
          </cell>
          <cell r="K18">
            <v>0</v>
          </cell>
        </row>
        <row r="19">
          <cell r="B19">
            <v>28.341666666666665</v>
          </cell>
          <cell r="C19">
            <v>35.6</v>
          </cell>
          <cell r="D19">
            <v>22.8</v>
          </cell>
          <cell r="E19">
            <v>75.166666666666671</v>
          </cell>
          <cell r="F19">
            <v>99</v>
          </cell>
          <cell r="G19">
            <v>43</v>
          </cell>
          <cell r="H19">
            <v>9.7200000000000006</v>
          </cell>
          <cell r="J19">
            <v>19.8</v>
          </cell>
          <cell r="K19">
            <v>0</v>
          </cell>
        </row>
        <row r="20">
          <cell r="B20">
            <v>28.329166666666669</v>
          </cell>
          <cell r="C20">
            <v>37.299999999999997</v>
          </cell>
          <cell r="D20">
            <v>24.2</v>
          </cell>
          <cell r="E20">
            <v>79.416666666666671</v>
          </cell>
          <cell r="F20">
            <v>99</v>
          </cell>
          <cell r="G20">
            <v>41</v>
          </cell>
          <cell r="H20">
            <v>12.96</v>
          </cell>
          <cell r="J20">
            <v>34.200000000000003</v>
          </cell>
          <cell r="K20">
            <v>51.4</v>
          </cell>
        </row>
        <row r="21">
          <cell r="B21">
            <v>27.045833333333331</v>
          </cell>
          <cell r="C21">
            <v>34.9</v>
          </cell>
          <cell r="D21">
            <v>23.6</v>
          </cell>
          <cell r="E21">
            <v>85.416666666666671</v>
          </cell>
          <cell r="F21">
            <v>96</v>
          </cell>
          <cell r="G21">
            <v>54</v>
          </cell>
          <cell r="H21">
            <v>24.48</v>
          </cell>
          <cell r="J21">
            <v>44.64</v>
          </cell>
          <cell r="K21">
            <v>26.200000000000003</v>
          </cell>
        </row>
        <row r="22">
          <cell r="B22">
            <v>25.4375</v>
          </cell>
          <cell r="C22">
            <v>28.1</v>
          </cell>
          <cell r="D22">
            <v>22.2</v>
          </cell>
          <cell r="E22">
            <v>88.208333333333329</v>
          </cell>
          <cell r="F22">
            <v>99</v>
          </cell>
          <cell r="G22">
            <v>76</v>
          </cell>
          <cell r="H22">
            <v>21.6</v>
          </cell>
          <cell r="J22">
            <v>43.92</v>
          </cell>
          <cell r="K22">
            <v>30</v>
          </cell>
        </row>
        <row r="23">
          <cell r="B23">
            <v>26.358333333333334</v>
          </cell>
          <cell r="C23">
            <v>31.4</v>
          </cell>
          <cell r="D23">
            <v>23.8</v>
          </cell>
          <cell r="E23">
            <v>83.791666666666671</v>
          </cell>
          <cell r="F23">
            <v>94</v>
          </cell>
          <cell r="G23">
            <v>60</v>
          </cell>
          <cell r="H23">
            <v>12.6</v>
          </cell>
          <cell r="J23">
            <v>24.12</v>
          </cell>
          <cell r="K23">
            <v>0.2</v>
          </cell>
        </row>
        <row r="24">
          <cell r="B24">
            <v>27.554166666666674</v>
          </cell>
          <cell r="C24">
            <v>34.700000000000003</v>
          </cell>
          <cell r="D24">
            <v>23.3</v>
          </cell>
          <cell r="E24">
            <v>78.75</v>
          </cell>
          <cell r="F24">
            <v>99</v>
          </cell>
          <cell r="G24">
            <v>44</v>
          </cell>
          <cell r="H24">
            <v>17.28</v>
          </cell>
          <cell r="J24">
            <v>33.480000000000004</v>
          </cell>
          <cell r="K24">
            <v>0</v>
          </cell>
        </row>
        <row r="25">
          <cell r="B25">
            <v>26.737499999999997</v>
          </cell>
          <cell r="C25">
            <v>33.799999999999997</v>
          </cell>
          <cell r="D25">
            <v>23.1</v>
          </cell>
          <cell r="E25">
            <v>80.375</v>
          </cell>
          <cell r="F25">
            <v>92</v>
          </cell>
          <cell r="G25">
            <v>53</v>
          </cell>
          <cell r="H25">
            <v>15.48</v>
          </cell>
          <cell r="J25">
            <v>44.64</v>
          </cell>
          <cell r="K25">
            <v>1.6</v>
          </cell>
        </row>
        <row r="26">
          <cell r="B26">
            <v>27.645833333333332</v>
          </cell>
          <cell r="C26">
            <v>34</v>
          </cell>
          <cell r="D26">
            <v>23.6</v>
          </cell>
          <cell r="E26">
            <v>78.375</v>
          </cell>
          <cell r="F26">
            <v>95</v>
          </cell>
          <cell r="G26">
            <v>51</v>
          </cell>
          <cell r="H26">
            <v>16.559999999999999</v>
          </cell>
          <cell r="J26">
            <v>28.08</v>
          </cell>
          <cell r="K26">
            <v>0.2</v>
          </cell>
        </row>
        <row r="27">
          <cell r="B27">
            <v>27.641666666666666</v>
          </cell>
          <cell r="C27">
            <v>33.5</v>
          </cell>
          <cell r="D27">
            <v>24.4</v>
          </cell>
          <cell r="E27">
            <v>78.75</v>
          </cell>
          <cell r="F27">
            <v>93</v>
          </cell>
          <cell r="G27">
            <v>52</v>
          </cell>
          <cell r="H27">
            <v>19.440000000000001</v>
          </cell>
          <cell r="J27">
            <v>34.92</v>
          </cell>
          <cell r="K27">
            <v>0</v>
          </cell>
        </row>
        <row r="28">
          <cell r="B28">
            <v>27.233333333333331</v>
          </cell>
          <cell r="C28">
            <v>33.6</v>
          </cell>
          <cell r="D28">
            <v>24.2</v>
          </cell>
          <cell r="E28">
            <v>83.875</v>
          </cell>
          <cell r="F28">
            <v>93</v>
          </cell>
          <cell r="G28">
            <v>52</v>
          </cell>
          <cell r="H28">
            <v>19.440000000000001</v>
          </cell>
          <cell r="J28">
            <v>27</v>
          </cell>
          <cell r="K28">
            <v>1.2</v>
          </cell>
        </row>
        <row r="29">
          <cell r="B29">
            <v>28.279166666666665</v>
          </cell>
          <cell r="C29">
            <v>35.4</v>
          </cell>
          <cell r="D29">
            <v>23.9</v>
          </cell>
          <cell r="E29">
            <v>77.041666666666671</v>
          </cell>
          <cell r="F29">
            <v>93</v>
          </cell>
          <cell r="G29">
            <v>42</v>
          </cell>
          <cell r="H29">
            <v>11.520000000000001</v>
          </cell>
          <cell r="J29">
            <v>23.759999999999998</v>
          </cell>
          <cell r="K29">
            <v>0</v>
          </cell>
        </row>
        <row r="30">
          <cell r="B30">
            <v>29.374999999999996</v>
          </cell>
          <cell r="C30">
            <v>37.4</v>
          </cell>
          <cell r="D30">
            <v>23.5</v>
          </cell>
          <cell r="E30">
            <v>73.875</v>
          </cell>
          <cell r="F30">
            <v>95</v>
          </cell>
          <cell r="G30">
            <v>40</v>
          </cell>
          <cell r="H30">
            <v>14.04</v>
          </cell>
          <cell r="J30">
            <v>26.64</v>
          </cell>
          <cell r="K30">
            <v>3.8</v>
          </cell>
        </row>
        <row r="31">
          <cell r="B31">
            <v>27.541666666666671</v>
          </cell>
          <cell r="C31">
            <v>35.5</v>
          </cell>
          <cell r="D31">
            <v>24.2</v>
          </cell>
          <cell r="E31">
            <v>79.666666666666671</v>
          </cell>
          <cell r="F31">
            <v>92</v>
          </cell>
          <cell r="G31">
            <v>49</v>
          </cell>
          <cell r="H31">
            <v>19.440000000000001</v>
          </cell>
          <cell r="J31">
            <v>46.080000000000005</v>
          </cell>
          <cell r="K31">
            <v>11.6</v>
          </cell>
        </row>
        <row r="32">
          <cell r="B32">
            <v>26.929166666666671</v>
          </cell>
          <cell r="C32">
            <v>34.4</v>
          </cell>
          <cell r="D32">
            <v>22.5</v>
          </cell>
          <cell r="E32">
            <v>83.958333333333329</v>
          </cell>
          <cell r="F32">
            <v>94</v>
          </cell>
          <cell r="G32">
            <v>54</v>
          </cell>
          <cell r="H32">
            <v>21.240000000000002</v>
          </cell>
          <cell r="J32">
            <v>39.6</v>
          </cell>
          <cell r="K32">
            <v>41.6</v>
          </cell>
        </row>
        <row r="33">
          <cell r="B33">
            <v>28.833333333333332</v>
          </cell>
          <cell r="C33">
            <v>36.299999999999997</v>
          </cell>
          <cell r="D33">
            <v>24</v>
          </cell>
          <cell r="E33">
            <v>77.583333333333329</v>
          </cell>
          <cell r="F33">
            <v>95</v>
          </cell>
          <cell r="G33">
            <v>41</v>
          </cell>
          <cell r="H33">
            <v>10.8</v>
          </cell>
          <cell r="J33">
            <v>21.6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26.541666666666668</v>
          </cell>
          <cell r="C5">
            <v>35.9</v>
          </cell>
          <cell r="D5">
            <v>18.399999999999999</v>
          </cell>
          <cell r="E5">
            <v>64.583333333333329</v>
          </cell>
          <cell r="F5">
            <v>94</v>
          </cell>
          <cell r="G5">
            <v>34</v>
          </cell>
          <cell r="H5">
            <v>14.04</v>
          </cell>
          <cell r="J5">
            <v>34.200000000000003</v>
          </cell>
          <cell r="K5">
            <v>0</v>
          </cell>
        </row>
        <row r="6">
          <cell r="B6">
            <v>27.929166666666664</v>
          </cell>
          <cell r="C6">
            <v>35.5</v>
          </cell>
          <cell r="D6">
            <v>21.2</v>
          </cell>
          <cell r="E6">
            <v>62.291666666666664</v>
          </cell>
          <cell r="F6">
            <v>88</v>
          </cell>
          <cell r="G6">
            <v>33</v>
          </cell>
          <cell r="H6">
            <v>10.8</v>
          </cell>
          <cell r="J6">
            <v>27</v>
          </cell>
          <cell r="K6">
            <v>0</v>
          </cell>
        </row>
        <row r="7">
          <cell r="B7">
            <v>26.529166666666669</v>
          </cell>
          <cell r="C7">
            <v>34.1</v>
          </cell>
          <cell r="D7">
            <v>21.3</v>
          </cell>
          <cell r="E7">
            <v>68.833333333333329</v>
          </cell>
          <cell r="F7">
            <v>87</v>
          </cell>
          <cell r="G7">
            <v>45</v>
          </cell>
          <cell r="H7">
            <v>14.4</v>
          </cell>
          <cell r="J7">
            <v>31.680000000000003</v>
          </cell>
          <cell r="K7">
            <v>0</v>
          </cell>
        </row>
        <row r="8">
          <cell r="B8">
            <v>26.412499999999998</v>
          </cell>
          <cell r="C8">
            <v>33.299999999999997</v>
          </cell>
          <cell r="D8">
            <v>20.5</v>
          </cell>
          <cell r="E8">
            <v>71.5</v>
          </cell>
          <cell r="F8">
            <v>95</v>
          </cell>
          <cell r="G8">
            <v>45</v>
          </cell>
          <cell r="H8">
            <v>15.840000000000002</v>
          </cell>
          <cell r="J8">
            <v>27.720000000000002</v>
          </cell>
          <cell r="K8">
            <v>0</v>
          </cell>
        </row>
        <row r="9">
          <cell r="B9">
            <v>27.545833333333338</v>
          </cell>
          <cell r="C9">
            <v>35.200000000000003</v>
          </cell>
          <cell r="D9">
            <v>20.399999999999999</v>
          </cell>
          <cell r="E9">
            <v>68.166666666666671</v>
          </cell>
          <cell r="F9">
            <v>96</v>
          </cell>
          <cell r="G9">
            <v>36</v>
          </cell>
          <cell r="H9">
            <v>10.8</v>
          </cell>
          <cell r="J9">
            <v>28.44</v>
          </cell>
          <cell r="K9">
            <v>0</v>
          </cell>
        </row>
        <row r="10">
          <cell r="B10">
            <v>26.524999999999995</v>
          </cell>
          <cell r="C10">
            <v>34.299999999999997</v>
          </cell>
          <cell r="D10">
            <v>20.2</v>
          </cell>
          <cell r="E10">
            <v>74.458333333333329</v>
          </cell>
          <cell r="F10">
            <v>98</v>
          </cell>
          <cell r="G10">
            <v>41</v>
          </cell>
          <cell r="H10">
            <v>8.2799999999999994</v>
          </cell>
          <cell r="J10">
            <v>22.32</v>
          </cell>
          <cell r="K10">
            <v>0</v>
          </cell>
        </row>
        <row r="11">
          <cell r="B11">
            <v>24.537499999999998</v>
          </cell>
          <cell r="C11">
            <v>31.5</v>
          </cell>
          <cell r="D11">
            <v>22.1</v>
          </cell>
          <cell r="E11">
            <v>88.75</v>
          </cell>
          <cell r="F11">
            <v>97</v>
          </cell>
          <cell r="G11">
            <v>57</v>
          </cell>
          <cell r="H11">
            <v>11.16</v>
          </cell>
          <cell r="J11">
            <v>24.48</v>
          </cell>
          <cell r="K11">
            <v>25.2</v>
          </cell>
        </row>
        <row r="12">
          <cell r="B12">
            <v>23.612500000000001</v>
          </cell>
          <cell r="C12">
            <v>28.3</v>
          </cell>
          <cell r="D12">
            <v>21.9</v>
          </cell>
          <cell r="E12">
            <v>92.833333333333329</v>
          </cell>
          <cell r="F12">
            <v>98</v>
          </cell>
          <cell r="G12">
            <v>74</v>
          </cell>
          <cell r="H12">
            <v>10.08</v>
          </cell>
          <cell r="J12">
            <v>36</v>
          </cell>
          <cell r="K12">
            <v>29.4</v>
          </cell>
        </row>
        <row r="13">
          <cell r="B13">
            <v>25.866666666666664</v>
          </cell>
          <cell r="C13">
            <v>33.200000000000003</v>
          </cell>
          <cell r="D13">
            <v>21.2</v>
          </cell>
          <cell r="E13">
            <v>79.333333333333329</v>
          </cell>
          <cell r="F13">
            <v>97</v>
          </cell>
          <cell r="G13">
            <v>44</v>
          </cell>
          <cell r="H13">
            <v>10.44</v>
          </cell>
          <cell r="J13">
            <v>33.480000000000004</v>
          </cell>
          <cell r="K13">
            <v>0.2</v>
          </cell>
        </row>
        <row r="14">
          <cell r="B14">
            <v>26.933333333333337</v>
          </cell>
          <cell r="C14">
            <v>34.6</v>
          </cell>
          <cell r="D14">
            <v>21.8</v>
          </cell>
          <cell r="E14">
            <v>77.958333333333329</v>
          </cell>
          <cell r="F14">
            <v>98</v>
          </cell>
          <cell r="G14">
            <v>46</v>
          </cell>
          <cell r="H14">
            <v>12.6</v>
          </cell>
          <cell r="J14">
            <v>33.480000000000004</v>
          </cell>
          <cell r="K14">
            <v>0</v>
          </cell>
        </row>
        <row r="15">
          <cell r="B15">
            <v>27.962499999999995</v>
          </cell>
          <cell r="C15">
            <v>35.4</v>
          </cell>
          <cell r="D15">
            <v>21.7</v>
          </cell>
          <cell r="E15">
            <v>75.458333333333329</v>
          </cell>
          <cell r="F15">
            <v>98</v>
          </cell>
          <cell r="G15">
            <v>42</v>
          </cell>
          <cell r="H15">
            <v>14.4</v>
          </cell>
          <cell r="J15">
            <v>33.119999999999997</v>
          </cell>
          <cell r="K15">
            <v>0.4</v>
          </cell>
        </row>
        <row r="16">
          <cell r="B16">
            <v>27.324999999999999</v>
          </cell>
          <cell r="C16">
            <v>33.5</v>
          </cell>
          <cell r="D16">
            <v>22.8</v>
          </cell>
          <cell r="E16">
            <v>76.5</v>
          </cell>
          <cell r="F16">
            <v>95</v>
          </cell>
          <cell r="G16">
            <v>50</v>
          </cell>
          <cell r="H16">
            <v>19.079999999999998</v>
          </cell>
          <cell r="J16">
            <v>32.4</v>
          </cell>
          <cell r="K16">
            <v>0.6</v>
          </cell>
        </row>
        <row r="17">
          <cell r="B17">
            <v>27.454166666666662</v>
          </cell>
          <cell r="C17">
            <v>34.9</v>
          </cell>
          <cell r="D17">
            <v>22.5</v>
          </cell>
          <cell r="E17">
            <v>75.791666666666671</v>
          </cell>
          <cell r="F17">
            <v>95</v>
          </cell>
          <cell r="G17">
            <v>47</v>
          </cell>
          <cell r="H17">
            <v>16.2</v>
          </cell>
          <cell r="J17">
            <v>32.4</v>
          </cell>
          <cell r="K17">
            <v>0</v>
          </cell>
        </row>
        <row r="18">
          <cell r="B18">
            <v>28.449999999999992</v>
          </cell>
          <cell r="C18">
            <v>36.799999999999997</v>
          </cell>
          <cell r="D18">
            <v>22.6</v>
          </cell>
          <cell r="E18">
            <v>72.583333333333329</v>
          </cell>
          <cell r="F18">
            <v>97</v>
          </cell>
          <cell r="G18">
            <v>40</v>
          </cell>
          <cell r="H18">
            <v>12.24</v>
          </cell>
          <cell r="J18">
            <v>33.480000000000004</v>
          </cell>
          <cell r="K18">
            <v>0</v>
          </cell>
        </row>
        <row r="19">
          <cell r="B19">
            <v>27.987499999999997</v>
          </cell>
          <cell r="C19">
            <v>35.5</v>
          </cell>
          <cell r="D19">
            <v>22.9</v>
          </cell>
          <cell r="E19">
            <v>74</v>
          </cell>
          <cell r="F19">
            <v>96</v>
          </cell>
          <cell r="G19">
            <v>45</v>
          </cell>
          <cell r="H19">
            <v>10.44</v>
          </cell>
          <cell r="J19">
            <v>29.52</v>
          </cell>
          <cell r="K19">
            <v>0</v>
          </cell>
        </row>
        <row r="20">
          <cell r="B20">
            <v>27.637499999999999</v>
          </cell>
          <cell r="C20">
            <v>35.6</v>
          </cell>
          <cell r="D20">
            <v>20.9</v>
          </cell>
          <cell r="E20">
            <v>70.625</v>
          </cell>
          <cell r="F20">
            <v>97</v>
          </cell>
          <cell r="G20">
            <v>38</v>
          </cell>
          <cell r="H20">
            <v>12.96</v>
          </cell>
          <cell r="J20">
            <v>32.4</v>
          </cell>
          <cell r="K20">
            <v>0</v>
          </cell>
        </row>
        <row r="21">
          <cell r="B21">
            <v>26.6875</v>
          </cell>
          <cell r="C21">
            <v>35.5</v>
          </cell>
          <cell r="D21">
            <v>19.600000000000001</v>
          </cell>
          <cell r="E21">
            <v>69.291666666666671</v>
          </cell>
          <cell r="F21">
            <v>93</v>
          </cell>
          <cell r="G21">
            <v>42</v>
          </cell>
          <cell r="H21">
            <v>9.7200000000000006</v>
          </cell>
          <cell r="J21">
            <v>49.32</v>
          </cell>
          <cell r="K21">
            <v>0.2</v>
          </cell>
        </row>
        <row r="22">
          <cell r="B22">
            <v>23.520833333333332</v>
          </cell>
          <cell r="C22">
            <v>27.3</v>
          </cell>
          <cell r="D22">
            <v>21.4</v>
          </cell>
          <cell r="E22">
            <v>87.166666666666671</v>
          </cell>
          <cell r="F22">
            <v>97</v>
          </cell>
          <cell r="G22">
            <v>72</v>
          </cell>
          <cell r="H22">
            <v>17.28</v>
          </cell>
          <cell r="J22">
            <v>43.56</v>
          </cell>
          <cell r="K22">
            <v>43.199999999999996</v>
          </cell>
        </row>
        <row r="23">
          <cell r="B23">
            <v>25.633333333333336</v>
          </cell>
          <cell r="C23">
            <v>33.5</v>
          </cell>
          <cell r="D23">
            <v>20.9</v>
          </cell>
          <cell r="E23">
            <v>79.541666666666671</v>
          </cell>
          <cell r="F23">
            <v>97</v>
          </cell>
          <cell r="G23">
            <v>40</v>
          </cell>
          <cell r="H23">
            <v>10.8</v>
          </cell>
          <cell r="J23">
            <v>32.76</v>
          </cell>
          <cell r="K23">
            <v>0</v>
          </cell>
        </row>
        <row r="24">
          <cell r="B24">
            <v>26.141666666666662</v>
          </cell>
          <cell r="C24">
            <v>33.700000000000003</v>
          </cell>
          <cell r="D24">
            <v>20.6</v>
          </cell>
          <cell r="E24">
            <v>70.083333333333329</v>
          </cell>
          <cell r="F24">
            <v>93</v>
          </cell>
          <cell r="G24">
            <v>39</v>
          </cell>
          <cell r="H24">
            <v>14.4</v>
          </cell>
          <cell r="J24">
            <v>38.159999999999997</v>
          </cell>
          <cell r="K24">
            <v>0</v>
          </cell>
        </row>
        <row r="25">
          <cell r="B25">
            <v>25.345833333333331</v>
          </cell>
          <cell r="C25">
            <v>33.5</v>
          </cell>
          <cell r="D25">
            <v>18.3</v>
          </cell>
          <cell r="E25">
            <v>72.583333333333329</v>
          </cell>
          <cell r="F25">
            <v>98</v>
          </cell>
          <cell r="G25">
            <v>41</v>
          </cell>
          <cell r="H25">
            <v>9.7200000000000006</v>
          </cell>
          <cell r="J25">
            <v>34.92</v>
          </cell>
          <cell r="K25">
            <v>0</v>
          </cell>
        </row>
        <row r="26">
          <cell r="B26">
            <v>26.975000000000005</v>
          </cell>
          <cell r="C26">
            <v>35.200000000000003</v>
          </cell>
          <cell r="D26">
            <v>21.3</v>
          </cell>
          <cell r="E26">
            <v>72.25</v>
          </cell>
          <cell r="F26">
            <v>90</v>
          </cell>
          <cell r="G26">
            <v>42</v>
          </cell>
          <cell r="H26">
            <v>12.6</v>
          </cell>
          <cell r="J26">
            <v>28.44</v>
          </cell>
          <cell r="K26">
            <v>0.4</v>
          </cell>
        </row>
        <row r="27">
          <cell r="B27">
            <v>27.679166666666671</v>
          </cell>
          <cell r="C27">
            <v>35.200000000000003</v>
          </cell>
          <cell r="D27">
            <v>23</v>
          </cell>
          <cell r="E27">
            <v>73.541666666666671</v>
          </cell>
          <cell r="F27">
            <v>92</v>
          </cell>
          <cell r="G27">
            <v>44</v>
          </cell>
          <cell r="H27">
            <v>10.44</v>
          </cell>
          <cell r="J27">
            <v>29.16</v>
          </cell>
          <cell r="K27">
            <v>0.4</v>
          </cell>
        </row>
        <row r="28">
          <cell r="B28">
            <v>27.724999999999998</v>
          </cell>
          <cell r="C28">
            <v>36.200000000000003</v>
          </cell>
          <cell r="D28">
            <v>22.7</v>
          </cell>
          <cell r="E28">
            <v>76.916666666666671</v>
          </cell>
          <cell r="F28">
            <v>97</v>
          </cell>
          <cell r="G28">
            <v>44</v>
          </cell>
          <cell r="H28">
            <v>12.24</v>
          </cell>
          <cell r="J28">
            <v>32.04</v>
          </cell>
          <cell r="K28">
            <v>10.4</v>
          </cell>
        </row>
        <row r="29">
          <cell r="B29">
            <v>26.370833333333326</v>
          </cell>
          <cell r="C29">
            <v>33.9</v>
          </cell>
          <cell r="D29">
            <v>22</v>
          </cell>
          <cell r="E29">
            <v>80.958333333333329</v>
          </cell>
          <cell r="F29">
            <v>97</v>
          </cell>
          <cell r="G29">
            <v>48</v>
          </cell>
          <cell r="H29">
            <v>14.04</v>
          </cell>
          <cell r="J29">
            <v>33.840000000000003</v>
          </cell>
          <cell r="K29">
            <v>7.6000000000000005</v>
          </cell>
        </row>
        <row r="30">
          <cell r="B30">
            <v>27.454166666666666</v>
          </cell>
          <cell r="C30">
            <v>35.9</v>
          </cell>
          <cell r="D30">
            <v>21.9</v>
          </cell>
          <cell r="E30">
            <v>78.791666666666671</v>
          </cell>
          <cell r="F30">
            <v>98</v>
          </cell>
          <cell r="G30">
            <v>47</v>
          </cell>
          <cell r="H30">
            <v>10.8</v>
          </cell>
          <cell r="J30">
            <v>22.68</v>
          </cell>
          <cell r="K30">
            <v>0</v>
          </cell>
        </row>
        <row r="31">
          <cell r="B31">
            <v>28.516666666666666</v>
          </cell>
          <cell r="C31">
            <v>37.299999999999997</v>
          </cell>
          <cell r="D31">
            <v>22.4</v>
          </cell>
          <cell r="E31">
            <v>73.625</v>
          </cell>
          <cell r="F31">
            <v>97</v>
          </cell>
          <cell r="G31">
            <v>36</v>
          </cell>
          <cell r="H31">
            <v>14.4</v>
          </cell>
          <cell r="J31">
            <v>31.319999999999997</v>
          </cell>
          <cell r="K31">
            <v>2.4</v>
          </cell>
        </row>
        <row r="32">
          <cell r="B32">
            <v>27.595833333333335</v>
          </cell>
          <cell r="C32">
            <v>36</v>
          </cell>
          <cell r="D32">
            <v>22.3</v>
          </cell>
          <cell r="E32">
            <v>78.208333333333329</v>
          </cell>
          <cell r="F32">
            <v>98</v>
          </cell>
          <cell r="G32">
            <v>46</v>
          </cell>
          <cell r="H32">
            <v>7.9200000000000008</v>
          </cell>
          <cell r="J32">
            <v>53.64</v>
          </cell>
          <cell r="K32">
            <v>0</v>
          </cell>
        </row>
        <row r="33">
          <cell r="B33">
            <v>28.458333333333332</v>
          </cell>
          <cell r="C33">
            <v>37.9</v>
          </cell>
          <cell r="D33">
            <v>21.7</v>
          </cell>
          <cell r="E33">
            <v>70.708333333333329</v>
          </cell>
          <cell r="F33">
            <v>97</v>
          </cell>
          <cell r="G33">
            <v>31</v>
          </cell>
          <cell r="H33">
            <v>10.8</v>
          </cell>
          <cell r="J33">
            <v>27.36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26.895833333333339</v>
          </cell>
          <cell r="C5">
            <v>35.9</v>
          </cell>
          <cell r="D5">
            <v>20.5</v>
          </cell>
          <cell r="E5">
            <v>64.708333333333329</v>
          </cell>
          <cell r="F5">
            <v>93</v>
          </cell>
          <cell r="G5">
            <v>35</v>
          </cell>
          <cell r="H5">
            <v>13.32</v>
          </cell>
          <cell r="J5">
            <v>29.16</v>
          </cell>
          <cell r="K5">
            <v>0</v>
          </cell>
        </row>
        <row r="6">
          <cell r="B6">
            <v>28.908333333333331</v>
          </cell>
          <cell r="C6">
            <v>36.1</v>
          </cell>
          <cell r="D6">
            <v>22.8</v>
          </cell>
          <cell r="E6">
            <v>56.666666666666664</v>
          </cell>
          <cell r="F6">
            <v>82</v>
          </cell>
          <cell r="G6">
            <v>30</v>
          </cell>
          <cell r="H6">
            <v>16.2</v>
          </cell>
          <cell r="J6">
            <v>36.72</v>
          </cell>
          <cell r="K6">
            <v>0</v>
          </cell>
        </row>
        <row r="7">
          <cell r="B7">
            <v>27.983333333333331</v>
          </cell>
          <cell r="C7">
            <v>34.799999999999997</v>
          </cell>
          <cell r="D7">
            <v>21.7</v>
          </cell>
          <cell r="E7">
            <v>64.958333333333329</v>
          </cell>
          <cell r="F7">
            <v>94</v>
          </cell>
          <cell r="G7">
            <v>39</v>
          </cell>
          <cell r="H7">
            <v>16.2</v>
          </cell>
          <cell r="J7">
            <v>40.32</v>
          </cell>
          <cell r="K7">
            <v>4</v>
          </cell>
        </row>
        <row r="8">
          <cell r="B8">
            <v>26.995833333333326</v>
          </cell>
          <cell r="C8">
            <v>33.1</v>
          </cell>
          <cell r="D8">
            <v>21.1</v>
          </cell>
          <cell r="E8">
            <v>68.083333333333329</v>
          </cell>
          <cell r="F8">
            <v>97</v>
          </cell>
          <cell r="G8">
            <v>43</v>
          </cell>
          <cell r="H8">
            <v>20.88</v>
          </cell>
          <cell r="J8">
            <v>38.519999999999996</v>
          </cell>
          <cell r="K8">
            <v>0</v>
          </cell>
        </row>
        <row r="9">
          <cell r="B9">
            <v>28.099999999999994</v>
          </cell>
          <cell r="C9">
            <v>34</v>
          </cell>
          <cell r="D9">
            <v>22.6</v>
          </cell>
          <cell r="E9">
            <v>66.208333333333329</v>
          </cell>
          <cell r="F9">
            <v>93</v>
          </cell>
          <cell r="G9">
            <v>42</v>
          </cell>
          <cell r="H9">
            <v>10.8</v>
          </cell>
          <cell r="J9">
            <v>31.319999999999997</v>
          </cell>
          <cell r="K9">
            <v>0</v>
          </cell>
        </row>
        <row r="10">
          <cell r="B10">
            <v>27.891666666666669</v>
          </cell>
          <cell r="C10">
            <v>34.6</v>
          </cell>
          <cell r="D10">
            <v>22.6</v>
          </cell>
          <cell r="E10">
            <v>70.375</v>
          </cell>
          <cell r="F10">
            <v>98</v>
          </cell>
          <cell r="G10">
            <v>43</v>
          </cell>
          <cell r="H10">
            <v>17.64</v>
          </cell>
          <cell r="J10">
            <v>40.680000000000007</v>
          </cell>
          <cell r="K10">
            <v>0</v>
          </cell>
        </row>
        <row r="11">
          <cell r="B11">
            <v>26.987499999999997</v>
          </cell>
          <cell r="C11">
            <v>34.9</v>
          </cell>
          <cell r="D11">
            <v>24</v>
          </cell>
          <cell r="E11">
            <v>78.166666666666671</v>
          </cell>
          <cell r="F11">
            <v>98</v>
          </cell>
          <cell r="G11">
            <v>41</v>
          </cell>
          <cell r="H11">
            <v>12.96</v>
          </cell>
          <cell r="J11">
            <v>55.800000000000004</v>
          </cell>
          <cell r="K11">
            <v>7</v>
          </cell>
        </row>
        <row r="12">
          <cell r="B12">
            <v>24.808333333333323</v>
          </cell>
          <cell r="C12">
            <v>31</v>
          </cell>
          <cell r="D12">
            <v>22.9</v>
          </cell>
          <cell r="E12">
            <v>92.958333333333329</v>
          </cell>
          <cell r="F12">
            <v>100</v>
          </cell>
          <cell r="G12">
            <v>61</v>
          </cell>
          <cell r="H12">
            <v>18.720000000000002</v>
          </cell>
          <cell r="J12">
            <v>50.04</v>
          </cell>
          <cell r="K12">
            <v>26</v>
          </cell>
        </row>
        <row r="13">
          <cell r="B13">
            <v>26.354166666666671</v>
          </cell>
          <cell r="C13">
            <v>34.1</v>
          </cell>
          <cell r="D13">
            <v>21.5</v>
          </cell>
          <cell r="E13">
            <v>80.75</v>
          </cell>
          <cell r="F13">
            <v>100</v>
          </cell>
          <cell r="G13">
            <v>46</v>
          </cell>
          <cell r="H13">
            <v>9</v>
          </cell>
          <cell r="J13">
            <v>46.080000000000005</v>
          </cell>
          <cell r="K13">
            <v>0</v>
          </cell>
        </row>
        <row r="14">
          <cell r="B14">
            <v>27.570833333333336</v>
          </cell>
          <cell r="C14">
            <v>35</v>
          </cell>
          <cell r="D14">
            <v>22.4</v>
          </cell>
          <cell r="E14">
            <v>77.708333333333329</v>
          </cell>
          <cell r="F14">
            <v>100</v>
          </cell>
          <cell r="G14">
            <v>44</v>
          </cell>
          <cell r="H14">
            <v>15.48</v>
          </cell>
          <cell r="J14">
            <v>40.32</v>
          </cell>
          <cell r="K14">
            <v>2</v>
          </cell>
        </row>
        <row r="15">
          <cell r="B15">
            <v>28.741666666666664</v>
          </cell>
          <cell r="C15">
            <v>36.4</v>
          </cell>
          <cell r="D15">
            <v>22.7</v>
          </cell>
          <cell r="E15">
            <v>71.041666666666671</v>
          </cell>
          <cell r="F15">
            <v>100</v>
          </cell>
          <cell r="G15">
            <v>36</v>
          </cell>
          <cell r="H15">
            <v>17.64</v>
          </cell>
          <cell r="J15">
            <v>35.28</v>
          </cell>
          <cell r="K15">
            <v>0.2</v>
          </cell>
        </row>
        <row r="16">
          <cell r="B16">
            <v>28.858333333333331</v>
          </cell>
          <cell r="C16">
            <v>34.9</v>
          </cell>
          <cell r="D16">
            <v>23.9</v>
          </cell>
          <cell r="E16">
            <v>67.5</v>
          </cell>
          <cell r="F16">
            <v>92</v>
          </cell>
          <cell r="G16">
            <v>46</v>
          </cell>
          <cell r="H16">
            <v>18</v>
          </cell>
          <cell r="J16">
            <v>33.119999999999997</v>
          </cell>
          <cell r="K16">
            <v>0</v>
          </cell>
        </row>
        <row r="17">
          <cell r="B17">
            <v>28.920833333333338</v>
          </cell>
          <cell r="C17">
            <v>34.9</v>
          </cell>
          <cell r="D17">
            <v>24.2</v>
          </cell>
          <cell r="E17">
            <v>70.416666666666671</v>
          </cell>
          <cell r="F17">
            <v>94</v>
          </cell>
          <cell r="G17">
            <v>44</v>
          </cell>
          <cell r="H17">
            <v>14.76</v>
          </cell>
          <cell r="J17">
            <v>34.92</v>
          </cell>
          <cell r="K17">
            <v>0</v>
          </cell>
        </row>
        <row r="18">
          <cell r="B18">
            <v>29.354166666666668</v>
          </cell>
          <cell r="C18">
            <v>37.299999999999997</v>
          </cell>
          <cell r="D18">
            <v>24.2</v>
          </cell>
          <cell r="E18">
            <v>69.666666666666671</v>
          </cell>
          <cell r="F18">
            <v>97</v>
          </cell>
          <cell r="G18">
            <v>38</v>
          </cell>
          <cell r="H18">
            <v>26.28</v>
          </cell>
          <cell r="J18">
            <v>55.440000000000005</v>
          </cell>
          <cell r="K18">
            <v>8</v>
          </cell>
        </row>
        <row r="19">
          <cell r="B19">
            <v>27.620833333333334</v>
          </cell>
          <cell r="C19">
            <v>33.799999999999997</v>
          </cell>
          <cell r="D19">
            <v>24.3</v>
          </cell>
          <cell r="E19">
            <v>82.625</v>
          </cell>
          <cell r="F19">
            <v>100</v>
          </cell>
          <cell r="G19">
            <v>48</v>
          </cell>
          <cell r="H19">
            <v>15.840000000000002</v>
          </cell>
          <cell r="J19">
            <v>29.880000000000003</v>
          </cell>
          <cell r="K19">
            <v>3.4000000000000004</v>
          </cell>
        </row>
        <row r="20">
          <cell r="B20">
            <v>28.862499999999997</v>
          </cell>
          <cell r="C20">
            <v>35.799999999999997</v>
          </cell>
          <cell r="D20">
            <v>23.9</v>
          </cell>
          <cell r="E20">
            <v>69.708333333333329</v>
          </cell>
          <cell r="F20">
            <v>99</v>
          </cell>
          <cell r="G20">
            <v>30</v>
          </cell>
          <cell r="H20">
            <v>18.36</v>
          </cell>
          <cell r="J20">
            <v>39.96</v>
          </cell>
          <cell r="K20">
            <v>0</v>
          </cell>
        </row>
        <row r="21">
          <cell r="B21">
            <v>28.520833333333332</v>
          </cell>
          <cell r="C21">
            <v>36.299999999999997</v>
          </cell>
          <cell r="D21">
            <v>23.3</v>
          </cell>
          <cell r="E21">
            <v>67.75</v>
          </cell>
          <cell r="F21">
            <v>98</v>
          </cell>
          <cell r="G21">
            <v>35</v>
          </cell>
          <cell r="H21">
            <v>12.6</v>
          </cell>
          <cell r="J21">
            <v>51.480000000000004</v>
          </cell>
          <cell r="K21">
            <v>3</v>
          </cell>
        </row>
        <row r="22">
          <cell r="B22">
            <v>26.05416666666666</v>
          </cell>
          <cell r="C22">
            <v>29.5</v>
          </cell>
          <cell r="D22">
            <v>23.1</v>
          </cell>
          <cell r="E22">
            <v>83.541666666666671</v>
          </cell>
          <cell r="F22">
            <v>98</v>
          </cell>
          <cell r="G22">
            <v>68</v>
          </cell>
          <cell r="H22">
            <v>17.28</v>
          </cell>
          <cell r="J22">
            <v>35.64</v>
          </cell>
          <cell r="K22">
            <v>0</v>
          </cell>
        </row>
        <row r="23">
          <cell r="B23">
            <v>26.554166666666674</v>
          </cell>
          <cell r="C23">
            <v>34.799999999999997</v>
          </cell>
          <cell r="D23">
            <v>21.6</v>
          </cell>
          <cell r="E23">
            <v>74.583333333333329</v>
          </cell>
          <cell r="F23">
            <v>99</v>
          </cell>
          <cell r="G23">
            <v>36</v>
          </cell>
          <cell r="H23">
            <v>16.2</v>
          </cell>
          <cell r="J23">
            <v>35.28</v>
          </cell>
          <cell r="K23">
            <v>0</v>
          </cell>
        </row>
        <row r="24">
          <cell r="B24">
            <v>27.079166666666669</v>
          </cell>
          <cell r="C24">
            <v>34.700000000000003</v>
          </cell>
          <cell r="D24">
            <v>21.6</v>
          </cell>
          <cell r="E24">
            <v>64.375</v>
          </cell>
          <cell r="F24">
            <v>92</v>
          </cell>
          <cell r="G24">
            <v>33</v>
          </cell>
          <cell r="H24">
            <v>23.759999999999998</v>
          </cell>
          <cell r="J24">
            <v>51.12</v>
          </cell>
          <cell r="K24">
            <v>0</v>
          </cell>
        </row>
        <row r="25">
          <cell r="B25">
            <v>25.345833333333328</v>
          </cell>
          <cell r="C25">
            <v>33.4</v>
          </cell>
          <cell r="D25">
            <v>20.3</v>
          </cell>
          <cell r="E25">
            <v>74.041666666666671</v>
          </cell>
          <cell r="F25">
            <v>95</v>
          </cell>
          <cell r="G25">
            <v>40</v>
          </cell>
          <cell r="H25">
            <v>9.7200000000000006</v>
          </cell>
          <cell r="J25">
            <v>31.319999999999997</v>
          </cell>
          <cell r="K25">
            <v>0</v>
          </cell>
        </row>
        <row r="26">
          <cell r="B26">
            <v>28.062499999999996</v>
          </cell>
          <cell r="C26">
            <v>36.1</v>
          </cell>
          <cell r="D26">
            <v>22.1</v>
          </cell>
          <cell r="E26">
            <v>67.541666666666671</v>
          </cell>
          <cell r="F26">
            <v>94</v>
          </cell>
          <cell r="G26">
            <v>34</v>
          </cell>
          <cell r="H26">
            <v>11.16</v>
          </cell>
          <cell r="J26">
            <v>32.04</v>
          </cell>
          <cell r="K26">
            <v>0</v>
          </cell>
        </row>
        <row r="27">
          <cell r="B27">
            <v>28.279166666666665</v>
          </cell>
          <cell r="C27">
            <v>35.799999999999997</v>
          </cell>
          <cell r="D27">
            <v>23.3</v>
          </cell>
          <cell r="E27">
            <v>74.666666666666671</v>
          </cell>
          <cell r="F27">
            <v>98</v>
          </cell>
          <cell r="G27">
            <v>38</v>
          </cell>
          <cell r="H27">
            <v>11.520000000000001</v>
          </cell>
          <cell r="J27">
            <v>34.56</v>
          </cell>
          <cell r="K27">
            <v>7.6000000000000005</v>
          </cell>
        </row>
        <row r="28">
          <cell r="B28">
            <v>26.933333333333334</v>
          </cell>
          <cell r="C28">
            <v>35.799999999999997</v>
          </cell>
          <cell r="D28">
            <v>23.6</v>
          </cell>
          <cell r="E28">
            <v>83.125</v>
          </cell>
          <cell r="F28">
            <v>99</v>
          </cell>
          <cell r="G28">
            <v>44</v>
          </cell>
          <cell r="H28">
            <v>15.48</v>
          </cell>
          <cell r="J28">
            <v>44.28</v>
          </cell>
          <cell r="K28">
            <v>16</v>
          </cell>
        </row>
        <row r="29">
          <cell r="B29">
            <v>27.391666666666669</v>
          </cell>
          <cell r="C29">
            <v>34.5</v>
          </cell>
          <cell r="D29">
            <v>22.6</v>
          </cell>
          <cell r="E29">
            <v>79</v>
          </cell>
          <cell r="F29">
            <v>98</v>
          </cell>
          <cell r="G29">
            <v>46</v>
          </cell>
          <cell r="H29">
            <v>16.920000000000002</v>
          </cell>
          <cell r="J29">
            <v>40.680000000000007</v>
          </cell>
          <cell r="K29">
            <v>1.2</v>
          </cell>
        </row>
        <row r="30">
          <cell r="B30">
            <v>29.450000000000003</v>
          </cell>
          <cell r="C30">
            <v>36.1</v>
          </cell>
          <cell r="D30">
            <v>24.9</v>
          </cell>
          <cell r="E30">
            <v>72.916666666666671</v>
          </cell>
          <cell r="F30">
            <v>96</v>
          </cell>
          <cell r="G30">
            <v>44</v>
          </cell>
          <cell r="H30">
            <v>21.6</v>
          </cell>
          <cell r="J30">
            <v>32.76</v>
          </cell>
          <cell r="K30">
            <v>0</v>
          </cell>
        </row>
        <row r="31">
          <cell r="B31">
            <v>29.587499999999995</v>
          </cell>
          <cell r="C31">
            <v>36.799999999999997</v>
          </cell>
          <cell r="D31">
            <v>24.1</v>
          </cell>
          <cell r="E31">
            <v>71.375</v>
          </cell>
          <cell r="F31">
            <v>96</v>
          </cell>
          <cell r="G31">
            <v>44</v>
          </cell>
          <cell r="H31">
            <v>15.48</v>
          </cell>
          <cell r="J31">
            <v>30.96</v>
          </cell>
          <cell r="K31">
            <v>0</v>
          </cell>
        </row>
        <row r="32">
          <cell r="B32">
            <v>28.470833333333335</v>
          </cell>
          <cell r="C32">
            <v>37.6</v>
          </cell>
          <cell r="D32">
            <v>23.7</v>
          </cell>
          <cell r="E32">
            <v>73.75</v>
          </cell>
          <cell r="F32">
            <v>95</v>
          </cell>
          <cell r="G32">
            <v>40</v>
          </cell>
          <cell r="H32">
            <v>15.48</v>
          </cell>
          <cell r="J32">
            <v>48.96</v>
          </cell>
          <cell r="K32">
            <v>9.8000000000000007</v>
          </cell>
        </row>
        <row r="33">
          <cell r="B33">
            <v>29.941666666666666</v>
          </cell>
          <cell r="C33">
            <v>38.5</v>
          </cell>
          <cell r="D33">
            <v>23.8</v>
          </cell>
          <cell r="E33">
            <v>70.291666666666671</v>
          </cell>
          <cell r="F33">
            <v>98</v>
          </cell>
          <cell r="G33">
            <v>33</v>
          </cell>
          <cell r="H33">
            <v>10.8</v>
          </cell>
          <cell r="J33">
            <v>27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26.962499999999995</v>
          </cell>
          <cell r="C5">
            <v>35.799999999999997</v>
          </cell>
          <cell r="D5">
            <v>19.899999999999999</v>
          </cell>
          <cell r="E5">
            <v>64.125</v>
          </cell>
          <cell r="F5">
            <v>91</v>
          </cell>
          <cell r="G5">
            <v>35</v>
          </cell>
          <cell r="H5">
            <v>18</v>
          </cell>
          <cell r="J5">
            <v>37.080000000000005</v>
          </cell>
          <cell r="K5">
            <v>0</v>
          </cell>
        </row>
        <row r="6">
          <cell r="B6">
            <v>28.266666666666669</v>
          </cell>
          <cell r="C6">
            <v>35.1</v>
          </cell>
          <cell r="D6">
            <v>22.6</v>
          </cell>
          <cell r="E6">
            <v>59.5</v>
          </cell>
          <cell r="F6">
            <v>82</v>
          </cell>
          <cell r="G6">
            <v>35</v>
          </cell>
          <cell r="H6">
            <v>17.28</v>
          </cell>
          <cell r="J6">
            <v>36.36</v>
          </cell>
          <cell r="K6">
            <v>0</v>
          </cell>
        </row>
        <row r="7">
          <cell r="B7">
            <v>27.708333333333332</v>
          </cell>
          <cell r="C7">
            <v>34.5</v>
          </cell>
          <cell r="D7">
            <v>22.2</v>
          </cell>
          <cell r="E7">
            <v>64.458333333333329</v>
          </cell>
          <cell r="F7">
            <v>93</v>
          </cell>
          <cell r="G7">
            <v>34</v>
          </cell>
          <cell r="H7">
            <v>16.2</v>
          </cell>
          <cell r="J7">
            <v>31.680000000000003</v>
          </cell>
          <cell r="K7">
            <v>0</v>
          </cell>
        </row>
        <row r="8">
          <cell r="B8">
            <v>26.904166666666665</v>
          </cell>
          <cell r="C8">
            <v>33.1</v>
          </cell>
          <cell r="D8">
            <v>21.7</v>
          </cell>
          <cell r="E8">
            <v>66.125</v>
          </cell>
          <cell r="F8">
            <v>90</v>
          </cell>
          <cell r="G8">
            <v>43</v>
          </cell>
          <cell r="H8">
            <v>19.8</v>
          </cell>
          <cell r="J8">
            <v>38.880000000000003</v>
          </cell>
          <cell r="K8">
            <v>0</v>
          </cell>
        </row>
        <row r="9">
          <cell r="B9">
            <v>28.216666666666658</v>
          </cell>
          <cell r="C9">
            <v>35</v>
          </cell>
          <cell r="D9">
            <v>21.3</v>
          </cell>
          <cell r="E9">
            <v>64.208333333333329</v>
          </cell>
          <cell r="F9">
            <v>97</v>
          </cell>
          <cell r="G9">
            <v>40</v>
          </cell>
          <cell r="H9">
            <v>10.8</v>
          </cell>
          <cell r="J9">
            <v>25.56</v>
          </cell>
          <cell r="K9">
            <v>0</v>
          </cell>
        </row>
        <row r="10">
          <cell r="B10">
            <v>26.887499999999999</v>
          </cell>
          <cell r="C10">
            <v>33.5</v>
          </cell>
          <cell r="D10">
            <v>21.6</v>
          </cell>
          <cell r="E10">
            <v>75.125</v>
          </cell>
          <cell r="F10">
            <v>99</v>
          </cell>
          <cell r="G10">
            <v>47</v>
          </cell>
          <cell r="H10">
            <v>11.520000000000001</v>
          </cell>
          <cell r="J10">
            <v>35.28</v>
          </cell>
          <cell r="K10">
            <v>0.4</v>
          </cell>
        </row>
        <row r="11">
          <cell r="B11">
            <v>26.733333333333334</v>
          </cell>
          <cell r="C11">
            <v>34.5</v>
          </cell>
          <cell r="D11">
            <v>23.1</v>
          </cell>
          <cell r="E11">
            <v>79.791666666666671</v>
          </cell>
          <cell r="F11">
            <v>100</v>
          </cell>
          <cell r="G11">
            <v>45</v>
          </cell>
          <cell r="H11">
            <v>24.840000000000003</v>
          </cell>
          <cell r="J11">
            <v>43.2</v>
          </cell>
          <cell r="K11">
            <v>2</v>
          </cell>
        </row>
        <row r="12">
          <cell r="B12">
            <v>24.983333333333334</v>
          </cell>
          <cell r="C12">
            <v>32.5</v>
          </cell>
          <cell r="D12">
            <v>22.5</v>
          </cell>
          <cell r="E12">
            <v>90.958333333333329</v>
          </cell>
          <cell r="F12">
            <v>100</v>
          </cell>
          <cell r="G12">
            <v>50</v>
          </cell>
          <cell r="H12">
            <v>31.680000000000003</v>
          </cell>
          <cell r="J12">
            <v>51.84</v>
          </cell>
          <cell r="K12">
            <v>10</v>
          </cell>
        </row>
        <row r="13">
          <cell r="B13">
            <v>25.8</v>
          </cell>
          <cell r="C13">
            <v>33.9</v>
          </cell>
          <cell r="D13">
            <v>21.3</v>
          </cell>
          <cell r="E13">
            <v>84.041666666666671</v>
          </cell>
          <cell r="F13">
            <v>100</v>
          </cell>
          <cell r="G13">
            <v>49</v>
          </cell>
          <cell r="H13">
            <v>10.44</v>
          </cell>
          <cell r="J13">
            <v>32.4</v>
          </cell>
          <cell r="K13">
            <v>4.8</v>
          </cell>
        </row>
        <row r="14">
          <cell r="B14">
            <v>27.133333333333326</v>
          </cell>
          <cell r="C14">
            <v>34.799999999999997</v>
          </cell>
          <cell r="D14">
            <v>22.2</v>
          </cell>
          <cell r="E14">
            <v>80.791666666666671</v>
          </cell>
          <cell r="F14">
            <v>100</v>
          </cell>
          <cell r="G14">
            <v>47</v>
          </cell>
          <cell r="H14">
            <v>16.2</v>
          </cell>
          <cell r="J14">
            <v>34.92</v>
          </cell>
          <cell r="K14">
            <v>0</v>
          </cell>
        </row>
        <row r="15">
          <cell r="B15">
            <v>28.154166666666669</v>
          </cell>
          <cell r="C15">
            <v>36.6</v>
          </cell>
          <cell r="D15">
            <v>22.3</v>
          </cell>
          <cell r="E15">
            <v>71.041666666666671</v>
          </cell>
          <cell r="F15">
            <v>100</v>
          </cell>
          <cell r="G15">
            <v>35</v>
          </cell>
          <cell r="H15">
            <v>18</v>
          </cell>
          <cell r="J15">
            <v>42.12</v>
          </cell>
          <cell r="K15">
            <v>0</v>
          </cell>
        </row>
        <row r="16">
          <cell r="B16">
            <v>28.883333333333329</v>
          </cell>
          <cell r="C16">
            <v>35.299999999999997</v>
          </cell>
          <cell r="D16">
            <v>23.9</v>
          </cell>
          <cell r="E16">
            <v>67.541666666666671</v>
          </cell>
          <cell r="F16">
            <v>93</v>
          </cell>
          <cell r="G16">
            <v>44</v>
          </cell>
          <cell r="H16">
            <v>18.720000000000002</v>
          </cell>
          <cell r="J16">
            <v>34.56</v>
          </cell>
          <cell r="K16">
            <v>0</v>
          </cell>
        </row>
        <row r="17">
          <cell r="B17">
            <v>28.495833333333334</v>
          </cell>
          <cell r="C17">
            <v>35.4</v>
          </cell>
          <cell r="D17">
            <v>23.1</v>
          </cell>
          <cell r="E17">
            <v>72.958333333333329</v>
          </cell>
          <cell r="F17">
            <v>100</v>
          </cell>
          <cell r="G17">
            <v>41</v>
          </cell>
          <cell r="H17">
            <v>20.52</v>
          </cell>
          <cell r="J17">
            <v>43.2</v>
          </cell>
          <cell r="K17">
            <v>0</v>
          </cell>
        </row>
        <row r="18">
          <cell r="B18">
            <v>28.895833333333339</v>
          </cell>
          <cell r="C18">
            <v>36.700000000000003</v>
          </cell>
          <cell r="D18">
            <v>22.7</v>
          </cell>
          <cell r="E18">
            <v>71.458333333333329</v>
          </cell>
          <cell r="F18">
            <v>100</v>
          </cell>
          <cell r="G18">
            <v>40</v>
          </cell>
          <cell r="H18">
            <v>22.32</v>
          </cell>
          <cell r="J18">
            <v>44.28</v>
          </cell>
          <cell r="K18">
            <v>0</v>
          </cell>
        </row>
        <row r="19">
          <cell r="B19">
            <v>27.400000000000002</v>
          </cell>
          <cell r="C19">
            <v>34.799999999999997</v>
          </cell>
          <cell r="D19">
            <v>23.4</v>
          </cell>
          <cell r="E19">
            <v>84</v>
          </cell>
          <cell r="F19">
            <v>100</v>
          </cell>
          <cell r="G19">
            <v>47</v>
          </cell>
          <cell r="H19">
            <v>16.2</v>
          </cell>
          <cell r="J19">
            <v>35.28</v>
          </cell>
          <cell r="K19">
            <v>7.8</v>
          </cell>
        </row>
        <row r="20">
          <cell r="B20">
            <v>28.004166666666663</v>
          </cell>
          <cell r="C20">
            <v>35.9</v>
          </cell>
          <cell r="D20">
            <v>22.9</v>
          </cell>
          <cell r="E20">
            <v>75</v>
          </cell>
          <cell r="F20">
            <v>100</v>
          </cell>
          <cell r="G20">
            <v>31</v>
          </cell>
          <cell r="H20">
            <v>18.36</v>
          </cell>
          <cell r="J20">
            <v>36.36</v>
          </cell>
          <cell r="K20">
            <v>0</v>
          </cell>
        </row>
        <row r="21">
          <cell r="B21">
            <v>28.441666666666666</v>
          </cell>
          <cell r="C21">
            <v>36.5</v>
          </cell>
          <cell r="D21">
            <v>23.6</v>
          </cell>
          <cell r="E21">
            <v>72.041666666666671</v>
          </cell>
          <cell r="F21">
            <v>99</v>
          </cell>
          <cell r="G21">
            <v>37</v>
          </cell>
          <cell r="H21">
            <v>13.68</v>
          </cell>
          <cell r="J21">
            <v>29.52</v>
          </cell>
          <cell r="K21">
            <v>0</v>
          </cell>
        </row>
        <row r="22">
          <cell r="B22">
            <v>26.204166666666666</v>
          </cell>
          <cell r="C22">
            <v>31.8</v>
          </cell>
          <cell r="D22">
            <v>22.4</v>
          </cell>
          <cell r="E22">
            <v>80.583333333333329</v>
          </cell>
          <cell r="F22">
            <v>100</v>
          </cell>
          <cell r="G22">
            <v>62</v>
          </cell>
          <cell r="H22">
            <v>21.240000000000002</v>
          </cell>
          <cell r="J22">
            <v>42.480000000000004</v>
          </cell>
          <cell r="K22">
            <v>0</v>
          </cell>
        </row>
        <row r="23">
          <cell r="B23">
            <v>26.041666666666668</v>
          </cell>
          <cell r="C23">
            <v>34.5</v>
          </cell>
          <cell r="D23">
            <v>20.5</v>
          </cell>
          <cell r="E23">
            <v>77.375</v>
          </cell>
          <cell r="F23">
            <v>100</v>
          </cell>
          <cell r="G23">
            <v>36</v>
          </cell>
          <cell r="H23">
            <v>15.120000000000001</v>
          </cell>
          <cell r="J23">
            <v>28.8</v>
          </cell>
          <cell r="K23">
            <v>0</v>
          </cell>
        </row>
        <row r="24">
          <cell r="B24">
            <v>25.666666666666671</v>
          </cell>
          <cell r="C24">
            <v>35.4</v>
          </cell>
          <cell r="D24">
            <v>20.3</v>
          </cell>
          <cell r="E24">
            <v>73.083333333333329</v>
          </cell>
          <cell r="F24">
            <v>99</v>
          </cell>
          <cell r="G24">
            <v>31</v>
          </cell>
          <cell r="H24">
            <v>25.2</v>
          </cell>
          <cell r="J24">
            <v>54</v>
          </cell>
          <cell r="K24">
            <v>0.4</v>
          </cell>
        </row>
        <row r="25">
          <cell r="B25">
            <v>24.308333333333334</v>
          </cell>
          <cell r="C25">
            <v>32</v>
          </cell>
          <cell r="D25">
            <v>18.5</v>
          </cell>
          <cell r="E25">
            <v>80.125</v>
          </cell>
          <cell r="F25">
            <v>100</v>
          </cell>
          <cell r="G25">
            <v>45</v>
          </cell>
          <cell r="H25">
            <v>14.76</v>
          </cell>
          <cell r="J25">
            <v>27.36</v>
          </cell>
          <cell r="K25">
            <v>0</v>
          </cell>
        </row>
        <row r="26">
          <cell r="B26">
            <v>26.804166666666664</v>
          </cell>
          <cell r="C26">
            <v>35.700000000000003</v>
          </cell>
          <cell r="D26">
            <v>21.9</v>
          </cell>
          <cell r="E26">
            <v>76</v>
          </cell>
          <cell r="F26">
            <v>98</v>
          </cell>
          <cell r="G26">
            <v>35</v>
          </cell>
          <cell r="H26">
            <v>11.879999999999999</v>
          </cell>
          <cell r="J26">
            <v>24.12</v>
          </cell>
          <cell r="K26">
            <v>1</v>
          </cell>
        </row>
        <row r="27">
          <cell r="B27">
            <v>27.524999999999995</v>
          </cell>
          <cell r="C27">
            <v>37.1</v>
          </cell>
          <cell r="D27">
            <v>22.3</v>
          </cell>
          <cell r="E27">
            <v>79.083333333333329</v>
          </cell>
          <cell r="F27">
            <v>100</v>
          </cell>
          <cell r="G27">
            <v>37</v>
          </cell>
          <cell r="H27">
            <v>16.559999999999999</v>
          </cell>
          <cell r="J27">
            <v>54</v>
          </cell>
          <cell r="K27">
            <v>34.799999999999997</v>
          </cell>
        </row>
        <row r="28">
          <cell r="B28">
            <v>27.679166666666664</v>
          </cell>
          <cell r="C28">
            <v>35.4</v>
          </cell>
          <cell r="D28">
            <v>23.6</v>
          </cell>
          <cell r="E28">
            <v>81.25</v>
          </cell>
          <cell r="F28">
            <v>100</v>
          </cell>
          <cell r="G28">
            <v>44</v>
          </cell>
          <cell r="H28">
            <v>11.520000000000001</v>
          </cell>
          <cell r="J28">
            <v>31.319999999999997</v>
          </cell>
          <cell r="K28">
            <v>0</v>
          </cell>
        </row>
        <row r="29">
          <cell r="B29">
            <v>27.212499999999991</v>
          </cell>
          <cell r="C29">
            <v>35.299999999999997</v>
          </cell>
          <cell r="D29">
            <v>21.8</v>
          </cell>
          <cell r="E29">
            <v>79.958333333333329</v>
          </cell>
          <cell r="F29">
            <v>100</v>
          </cell>
          <cell r="G29">
            <v>43</v>
          </cell>
          <cell r="H29">
            <v>16.559999999999999</v>
          </cell>
          <cell r="J29">
            <v>51.84</v>
          </cell>
          <cell r="K29">
            <v>0.60000000000000009</v>
          </cell>
        </row>
        <row r="30">
          <cell r="B30">
            <v>28.045833333333334</v>
          </cell>
          <cell r="C30">
            <v>36.299999999999997</v>
          </cell>
          <cell r="D30">
            <v>24.1</v>
          </cell>
          <cell r="E30">
            <v>77.625</v>
          </cell>
          <cell r="F30">
            <v>99</v>
          </cell>
          <cell r="G30">
            <v>40</v>
          </cell>
          <cell r="H30">
            <v>14.4</v>
          </cell>
          <cell r="J30">
            <v>42.480000000000004</v>
          </cell>
          <cell r="K30">
            <v>3.4000000000000004</v>
          </cell>
        </row>
        <row r="31">
          <cell r="B31">
            <v>27.466666666666669</v>
          </cell>
          <cell r="C31">
            <v>35.9</v>
          </cell>
          <cell r="D31">
            <v>23.7</v>
          </cell>
          <cell r="E31">
            <v>83.458333333333329</v>
          </cell>
          <cell r="F31">
            <v>100</v>
          </cell>
          <cell r="G31">
            <v>48</v>
          </cell>
          <cell r="H31">
            <v>13.68</v>
          </cell>
          <cell r="J31">
            <v>29.52</v>
          </cell>
          <cell r="K31">
            <v>0</v>
          </cell>
        </row>
        <row r="32">
          <cell r="B32">
            <v>28.566666666666663</v>
          </cell>
          <cell r="C32">
            <v>36.6</v>
          </cell>
          <cell r="D32">
            <v>22.6</v>
          </cell>
          <cell r="E32">
            <v>76.875</v>
          </cell>
          <cell r="F32">
            <v>100</v>
          </cell>
          <cell r="G32">
            <v>39</v>
          </cell>
          <cell r="H32">
            <v>15.840000000000002</v>
          </cell>
          <cell r="J32">
            <v>30.240000000000002</v>
          </cell>
          <cell r="K32">
            <v>0</v>
          </cell>
        </row>
        <row r="33">
          <cell r="B33">
            <v>29.25</v>
          </cell>
          <cell r="C33">
            <v>38.6</v>
          </cell>
          <cell r="D33">
            <v>22.6</v>
          </cell>
          <cell r="E33">
            <v>72.208333333333329</v>
          </cell>
          <cell r="F33">
            <v>100</v>
          </cell>
          <cell r="G33">
            <v>30</v>
          </cell>
          <cell r="H33">
            <v>15.840000000000002</v>
          </cell>
          <cell r="J33">
            <v>50.4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26.733333333333334</v>
          </cell>
          <cell r="C5">
            <v>33.700000000000003</v>
          </cell>
          <cell r="D5">
            <v>20.6</v>
          </cell>
          <cell r="E5">
            <v>64.125</v>
          </cell>
          <cell r="F5">
            <v>90</v>
          </cell>
          <cell r="G5">
            <v>34</v>
          </cell>
          <cell r="H5">
            <v>21.6</v>
          </cell>
          <cell r="J5">
            <v>44.28</v>
          </cell>
          <cell r="K5">
            <v>6.8000000000000007</v>
          </cell>
        </row>
        <row r="6">
          <cell r="B6">
            <v>27.539130434782603</v>
          </cell>
          <cell r="C6">
            <v>34.9</v>
          </cell>
          <cell r="D6">
            <v>22</v>
          </cell>
          <cell r="E6">
            <v>63.434782608695649</v>
          </cell>
          <cell r="F6">
            <v>88</v>
          </cell>
          <cell r="G6">
            <v>32</v>
          </cell>
          <cell r="H6">
            <v>22.32</v>
          </cell>
          <cell r="J6">
            <v>45.72</v>
          </cell>
          <cell r="K6">
            <v>0</v>
          </cell>
        </row>
        <row r="7">
          <cell r="B7">
            <v>25.05</v>
          </cell>
          <cell r="C7">
            <v>32.200000000000003</v>
          </cell>
          <cell r="D7">
            <v>21.9</v>
          </cell>
          <cell r="E7">
            <v>74</v>
          </cell>
          <cell r="F7">
            <v>89</v>
          </cell>
          <cell r="G7">
            <v>46</v>
          </cell>
          <cell r="H7">
            <v>25.92</v>
          </cell>
          <cell r="J7">
            <v>45.72</v>
          </cell>
          <cell r="K7">
            <v>0</v>
          </cell>
        </row>
        <row r="8">
          <cell r="B8">
            <v>24.787499999999994</v>
          </cell>
          <cell r="C8">
            <v>30.7</v>
          </cell>
          <cell r="D8">
            <v>22.3</v>
          </cell>
          <cell r="E8">
            <v>78.458333333333329</v>
          </cell>
          <cell r="F8">
            <v>91</v>
          </cell>
          <cell r="G8">
            <v>49</v>
          </cell>
          <cell r="H8">
            <v>15.840000000000002</v>
          </cell>
          <cell r="J8">
            <v>27</v>
          </cell>
          <cell r="K8">
            <v>0.60000000000000009</v>
          </cell>
        </row>
        <row r="9">
          <cell r="B9">
            <v>25.837500000000006</v>
          </cell>
          <cell r="C9">
            <v>31.8</v>
          </cell>
          <cell r="D9">
            <v>23.1</v>
          </cell>
          <cell r="E9">
            <v>73.875</v>
          </cell>
          <cell r="F9">
            <v>89</v>
          </cell>
          <cell r="G9">
            <v>47</v>
          </cell>
          <cell r="H9">
            <v>15.120000000000001</v>
          </cell>
          <cell r="J9">
            <v>32.04</v>
          </cell>
          <cell r="K9">
            <v>0.2</v>
          </cell>
        </row>
        <row r="10">
          <cell r="B10">
            <v>25.174999999999997</v>
          </cell>
          <cell r="C10">
            <v>30</v>
          </cell>
          <cell r="D10">
            <v>23.1</v>
          </cell>
          <cell r="E10">
            <v>79.416666666666671</v>
          </cell>
          <cell r="F10">
            <v>90</v>
          </cell>
          <cell r="G10">
            <v>58</v>
          </cell>
          <cell r="H10">
            <v>19.8</v>
          </cell>
          <cell r="J10">
            <v>29.880000000000003</v>
          </cell>
          <cell r="K10">
            <v>0.6</v>
          </cell>
        </row>
        <row r="11">
          <cell r="B11">
            <v>26.695833333333336</v>
          </cell>
          <cell r="C11">
            <v>33.1</v>
          </cell>
          <cell r="D11">
            <v>23.2</v>
          </cell>
          <cell r="E11">
            <v>76.958333333333329</v>
          </cell>
          <cell r="F11">
            <v>91</v>
          </cell>
          <cell r="G11">
            <v>48</v>
          </cell>
          <cell r="H11">
            <v>10.44</v>
          </cell>
          <cell r="J11">
            <v>21.96</v>
          </cell>
          <cell r="K11">
            <v>1.4</v>
          </cell>
        </row>
        <row r="12">
          <cell r="B12">
            <v>25.943478260869568</v>
          </cell>
          <cell r="C12">
            <v>33.299999999999997</v>
          </cell>
          <cell r="D12">
            <v>21.7</v>
          </cell>
          <cell r="E12">
            <v>73.608695652173907</v>
          </cell>
          <cell r="F12">
            <v>90</v>
          </cell>
          <cell r="G12">
            <v>42</v>
          </cell>
          <cell r="H12">
            <v>18</v>
          </cell>
          <cell r="J12">
            <v>44.28</v>
          </cell>
          <cell r="K12">
            <v>0.4</v>
          </cell>
        </row>
        <row r="13">
          <cell r="B13">
            <v>25.191666666666666</v>
          </cell>
          <cell r="C13">
            <v>33.5</v>
          </cell>
          <cell r="D13">
            <v>20.8</v>
          </cell>
          <cell r="E13">
            <v>78.916666666666671</v>
          </cell>
          <cell r="F13">
            <v>93</v>
          </cell>
          <cell r="G13">
            <v>47</v>
          </cell>
          <cell r="H13">
            <v>21.96</v>
          </cell>
          <cell r="J13">
            <v>43.2</v>
          </cell>
          <cell r="K13">
            <v>7.8000000000000007</v>
          </cell>
        </row>
        <row r="14">
          <cell r="B14">
            <v>27.354166666666671</v>
          </cell>
          <cell r="C14">
            <v>34</v>
          </cell>
          <cell r="D14">
            <v>22.6</v>
          </cell>
          <cell r="E14">
            <v>72.5</v>
          </cell>
          <cell r="F14">
            <v>92</v>
          </cell>
          <cell r="G14">
            <v>41</v>
          </cell>
          <cell r="H14">
            <v>14.76</v>
          </cell>
          <cell r="J14">
            <v>33.119999999999997</v>
          </cell>
          <cell r="K14">
            <v>0</v>
          </cell>
        </row>
        <row r="15">
          <cell r="B15">
            <v>28.512500000000003</v>
          </cell>
          <cell r="C15">
            <v>34.799999999999997</v>
          </cell>
          <cell r="D15">
            <v>23.9</v>
          </cell>
          <cell r="E15">
            <v>66.5</v>
          </cell>
          <cell r="F15">
            <v>89</v>
          </cell>
          <cell r="G15">
            <v>41</v>
          </cell>
          <cell r="H15">
            <v>29.52</v>
          </cell>
          <cell r="J15">
            <v>63.72</v>
          </cell>
          <cell r="K15">
            <v>2.8</v>
          </cell>
        </row>
        <row r="16">
          <cell r="B16">
            <v>27.741666666666664</v>
          </cell>
          <cell r="C16">
            <v>34.700000000000003</v>
          </cell>
          <cell r="D16">
            <v>23</v>
          </cell>
          <cell r="E16">
            <v>66.291666666666671</v>
          </cell>
          <cell r="F16">
            <v>88</v>
          </cell>
          <cell r="G16">
            <v>37</v>
          </cell>
          <cell r="H16">
            <v>18.720000000000002</v>
          </cell>
          <cell r="J16">
            <v>50.76</v>
          </cell>
          <cell r="K16">
            <v>0</v>
          </cell>
        </row>
        <row r="17">
          <cell r="B17">
            <v>29.258333333333329</v>
          </cell>
          <cell r="C17">
            <v>36.200000000000003</v>
          </cell>
          <cell r="D17">
            <v>22.7</v>
          </cell>
          <cell r="E17">
            <v>61.125</v>
          </cell>
          <cell r="F17">
            <v>88</v>
          </cell>
          <cell r="G17">
            <v>33</v>
          </cell>
          <cell r="H17">
            <v>13.32</v>
          </cell>
          <cell r="J17">
            <v>29.16</v>
          </cell>
          <cell r="K17">
            <v>0</v>
          </cell>
        </row>
        <row r="18">
          <cell r="B18">
            <v>27.375</v>
          </cell>
          <cell r="C18">
            <v>34</v>
          </cell>
          <cell r="D18">
            <v>23.3</v>
          </cell>
          <cell r="E18">
            <v>69.375</v>
          </cell>
          <cell r="F18">
            <v>91</v>
          </cell>
          <cell r="G18">
            <v>41</v>
          </cell>
          <cell r="H18">
            <v>10.44</v>
          </cell>
          <cell r="J18">
            <v>25.2</v>
          </cell>
          <cell r="K18">
            <v>6.2</v>
          </cell>
        </row>
        <row r="19">
          <cell r="B19">
            <v>25.11304347826087</v>
          </cell>
          <cell r="C19">
            <v>28</v>
          </cell>
          <cell r="D19">
            <v>21.7</v>
          </cell>
          <cell r="E19">
            <v>79.434782608695656</v>
          </cell>
          <cell r="F19">
            <v>93</v>
          </cell>
          <cell r="G19">
            <v>65</v>
          </cell>
          <cell r="H19">
            <v>20.16</v>
          </cell>
          <cell r="J19">
            <v>34.200000000000003</v>
          </cell>
          <cell r="K19">
            <v>1.2</v>
          </cell>
        </row>
        <row r="20">
          <cell r="B20">
            <v>26.491304347826091</v>
          </cell>
          <cell r="C20">
            <v>34.799999999999997</v>
          </cell>
          <cell r="D20">
            <v>22.7</v>
          </cell>
          <cell r="E20">
            <v>77.347826086956516</v>
          </cell>
          <cell r="F20">
            <v>93</v>
          </cell>
          <cell r="G20">
            <v>41</v>
          </cell>
          <cell r="H20">
            <v>21.240000000000002</v>
          </cell>
          <cell r="J20">
            <v>55.080000000000005</v>
          </cell>
          <cell r="K20">
            <v>0.2</v>
          </cell>
        </row>
        <row r="21">
          <cell r="B21">
            <v>27.460869565217394</v>
          </cell>
          <cell r="C21">
            <v>34.299999999999997</v>
          </cell>
          <cell r="D21">
            <v>23.1</v>
          </cell>
          <cell r="E21">
            <v>72.869565217391298</v>
          </cell>
          <cell r="F21">
            <v>93</v>
          </cell>
          <cell r="G21">
            <v>42</v>
          </cell>
          <cell r="H21">
            <v>13.68</v>
          </cell>
          <cell r="J21">
            <v>62.28</v>
          </cell>
          <cell r="K21">
            <v>0.2</v>
          </cell>
        </row>
        <row r="22">
          <cell r="B22">
            <v>25.004166666666666</v>
          </cell>
          <cell r="C22">
            <v>31.7</v>
          </cell>
          <cell r="D22">
            <v>21.5</v>
          </cell>
          <cell r="E22">
            <v>77.291666666666671</v>
          </cell>
          <cell r="F22">
            <v>92</v>
          </cell>
          <cell r="G22">
            <v>54</v>
          </cell>
          <cell r="H22">
            <v>19.079999999999998</v>
          </cell>
          <cell r="J22">
            <v>36.36</v>
          </cell>
          <cell r="K22">
            <v>0.2</v>
          </cell>
        </row>
        <row r="23">
          <cell r="B23">
            <v>25.995833333333334</v>
          </cell>
          <cell r="C23">
            <v>31.3</v>
          </cell>
          <cell r="D23">
            <v>23.3</v>
          </cell>
          <cell r="E23">
            <v>76.208333333333329</v>
          </cell>
          <cell r="F23">
            <v>90</v>
          </cell>
          <cell r="G23">
            <v>52</v>
          </cell>
          <cell r="H23">
            <v>14.4</v>
          </cell>
          <cell r="J23">
            <v>26.28</v>
          </cell>
          <cell r="K23">
            <v>0.4</v>
          </cell>
        </row>
        <row r="24">
          <cell r="B24">
            <v>27.278260869565223</v>
          </cell>
          <cell r="C24">
            <v>32.799999999999997</v>
          </cell>
          <cell r="D24">
            <v>23.1</v>
          </cell>
          <cell r="E24">
            <v>70.173913043478265</v>
          </cell>
          <cell r="F24">
            <v>88</v>
          </cell>
          <cell r="G24">
            <v>41</v>
          </cell>
          <cell r="H24">
            <v>14.76</v>
          </cell>
          <cell r="J24">
            <v>36</v>
          </cell>
          <cell r="K24">
            <v>0.4</v>
          </cell>
        </row>
        <row r="25">
          <cell r="B25">
            <v>26.770833333333339</v>
          </cell>
          <cell r="C25">
            <v>33.6</v>
          </cell>
          <cell r="D25">
            <v>22.1</v>
          </cell>
          <cell r="E25">
            <v>68.666666666666671</v>
          </cell>
          <cell r="F25">
            <v>90</v>
          </cell>
          <cell r="G25">
            <v>32</v>
          </cell>
          <cell r="H25">
            <v>11.520000000000001</v>
          </cell>
          <cell r="J25">
            <v>31.319999999999997</v>
          </cell>
          <cell r="K25">
            <v>0.4</v>
          </cell>
        </row>
        <row r="26">
          <cell r="B26">
            <v>27.808333333333337</v>
          </cell>
          <cell r="C26">
            <v>34.5</v>
          </cell>
          <cell r="D26">
            <v>22</v>
          </cell>
          <cell r="E26">
            <v>66.25</v>
          </cell>
          <cell r="F26">
            <v>92</v>
          </cell>
          <cell r="G26">
            <v>36</v>
          </cell>
          <cell r="H26">
            <v>12.96</v>
          </cell>
          <cell r="J26">
            <v>28.44</v>
          </cell>
          <cell r="K26">
            <v>0.2</v>
          </cell>
        </row>
        <row r="27">
          <cell r="B27">
            <v>27.466666666666669</v>
          </cell>
          <cell r="C27">
            <v>33.6</v>
          </cell>
          <cell r="D27">
            <v>24</v>
          </cell>
          <cell r="E27">
            <v>71.291666666666671</v>
          </cell>
          <cell r="F27">
            <v>86</v>
          </cell>
          <cell r="G27">
            <v>41</v>
          </cell>
          <cell r="H27">
            <v>16.920000000000002</v>
          </cell>
          <cell r="J27">
            <v>36.36</v>
          </cell>
          <cell r="K27">
            <v>0.2</v>
          </cell>
        </row>
        <row r="28">
          <cell r="B28">
            <v>27.191666666666666</v>
          </cell>
          <cell r="C28">
            <v>34.799999999999997</v>
          </cell>
          <cell r="D28">
            <v>22.8</v>
          </cell>
          <cell r="E28">
            <v>72.625</v>
          </cell>
          <cell r="F28">
            <v>93</v>
          </cell>
          <cell r="G28">
            <v>41</v>
          </cell>
          <cell r="H28">
            <v>15.120000000000001</v>
          </cell>
          <cell r="J28">
            <v>52.2</v>
          </cell>
          <cell r="K28">
            <v>1</v>
          </cell>
        </row>
        <row r="29">
          <cell r="B29">
            <v>27.295833333333334</v>
          </cell>
          <cell r="C29">
            <v>34.799999999999997</v>
          </cell>
          <cell r="D29">
            <v>22.2</v>
          </cell>
          <cell r="E29">
            <v>73.375</v>
          </cell>
          <cell r="F29">
            <v>92</v>
          </cell>
          <cell r="G29">
            <v>39</v>
          </cell>
          <cell r="H29">
            <v>10.08</v>
          </cell>
          <cell r="J29">
            <v>20.52</v>
          </cell>
          <cell r="K29">
            <v>0.2</v>
          </cell>
        </row>
        <row r="30">
          <cell r="B30">
            <v>29.043478260869566</v>
          </cell>
          <cell r="C30">
            <v>35.9</v>
          </cell>
          <cell r="D30">
            <v>24.8</v>
          </cell>
          <cell r="E30">
            <v>68.826086956521735</v>
          </cell>
          <cell r="F30">
            <v>87</v>
          </cell>
          <cell r="G30">
            <v>42</v>
          </cell>
          <cell r="H30">
            <v>11.520000000000001</v>
          </cell>
          <cell r="J30">
            <v>29.16</v>
          </cell>
          <cell r="K30">
            <v>0.2</v>
          </cell>
        </row>
        <row r="31">
          <cell r="B31">
            <v>29.304166666666674</v>
          </cell>
          <cell r="C31">
            <v>36.200000000000003</v>
          </cell>
          <cell r="D31">
            <v>24.4</v>
          </cell>
          <cell r="E31">
            <v>64.041666666666671</v>
          </cell>
          <cell r="F31">
            <v>89</v>
          </cell>
          <cell r="G31">
            <v>29</v>
          </cell>
          <cell r="H31">
            <v>16.920000000000002</v>
          </cell>
          <cell r="J31">
            <v>30.6</v>
          </cell>
          <cell r="K31">
            <v>0</v>
          </cell>
        </row>
        <row r="32">
          <cell r="B32">
            <v>29.245833333333334</v>
          </cell>
          <cell r="C32">
            <v>37</v>
          </cell>
          <cell r="D32">
            <v>22</v>
          </cell>
          <cell r="E32">
            <v>56.125</v>
          </cell>
          <cell r="F32">
            <v>86</v>
          </cell>
          <cell r="G32">
            <v>28</v>
          </cell>
          <cell r="H32">
            <v>11.16</v>
          </cell>
          <cell r="J32">
            <v>29.16</v>
          </cell>
          <cell r="K32">
            <v>0</v>
          </cell>
        </row>
        <row r="33">
          <cell r="B33">
            <v>29.820833333333336</v>
          </cell>
          <cell r="C33">
            <v>38.299999999999997</v>
          </cell>
          <cell r="D33">
            <v>22.8</v>
          </cell>
          <cell r="E33">
            <v>59.583333333333336</v>
          </cell>
          <cell r="F33">
            <v>89</v>
          </cell>
          <cell r="G33">
            <v>27</v>
          </cell>
          <cell r="H33">
            <v>11.520000000000001</v>
          </cell>
          <cell r="J33">
            <v>24.12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28.379166666666663</v>
          </cell>
          <cell r="C5">
            <v>36.299999999999997</v>
          </cell>
          <cell r="D5">
            <v>22.8</v>
          </cell>
          <cell r="E5">
            <v>76.409090909090907</v>
          </cell>
          <cell r="F5">
            <v>98</v>
          </cell>
          <cell r="G5">
            <v>42</v>
          </cell>
          <cell r="H5">
            <v>14.4</v>
          </cell>
          <cell r="J5">
            <v>40.32</v>
          </cell>
          <cell r="K5">
            <v>0</v>
          </cell>
        </row>
        <row r="6">
          <cell r="B6">
            <v>26.549999999999997</v>
          </cell>
          <cell r="C6">
            <v>34.200000000000003</v>
          </cell>
          <cell r="D6">
            <v>21.4</v>
          </cell>
          <cell r="E6">
            <v>80</v>
          </cell>
          <cell r="F6">
            <v>98</v>
          </cell>
          <cell r="G6">
            <v>50</v>
          </cell>
          <cell r="H6">
            <v>12.24</v>
          </cell>
          <cell r="J6">
            <v>32.04</v>
          </cell>
          <cell r="K6">
            <v>0</v>
          </cell>
        </row>
        <row r="7">
          <cell r="B7">
            <v>26.008333333333329</v>
          </cell>
          <cell r="C7">
            <v>30.7</v>
          </cell>
          <cell r="D7">
            <v>22.7</v>
          </cell>
          <cell r="E7">
            <v>79.956521739130437</v>
          </cell>
          <cell r="F7">
            <v>96</v>
          </cell>
          <cell r="G7">
            <v>57</v>
          </cell>
          <cell r="H7">
            <v>11.879999999999999</v>
          </cell>
          <cell r="J7">
            <v>27.36</v>
          </cell>
          <cell r="K7">
            <v>0</v>
          </cell>
        </row>
        <row r="8">
          <cell r="B8">
            <v>25.5</v>
          </cell>
          <cell r="C8">
            <v>32</v>
          </cell>
          <cell r="D8">
            <v>22.4</v>
          </cell>
          <cell r="E8">
            <v>85.571428571428569</v>
          </cell>
          <cell r="F8">
            <v>97</v>
          </cell>
          <cell r="G8">
            <v>56</v>
          </cell>
          <cell r="H8">
            <v>7.2</v>
          </cell>
          <cell r="J8">
            <v>33.480000000000004</v>
          </cell>
          <cell r="K8">
            <v>0</v>
          </cell>
        </row>
        <row r="9">
          <cell r="B9">
            <v>25.620833333333337</v>
          </cell>
          <cell r="C9">
            <v>31.8</v>
          </cell>
          <cell r="D9">
            <v>22.3</v>
          </cell>
          <cell r="E9">
            <v>86.476190476190482</v>
          </cell>
          <cell r="F9">
            <v>98</v>
          </cell>
          <cell r="G9">
            <v>56</v>
          </cell>
          <cell r="H9">
            <v>17.28</v>
          </cell>
          <cell r="J9">
            <v>32.4</v>
          </cell>
          <cell r="K9">
            <v>0</v>
          </cell>
        </row>
        <row r="10">
          <cell r="B10">
            <v>25.275000000000002</v>
          </cell>
          <cell r="C10">
            <v>32.4</v>
          </cell>
          <cell r="D10">
            <v>22.1</v>
          </cell>
          <cell r="E10">
            <v>89.727272727272734</v>
          </cell>
          <cell r="F10">
            <v>98</v>
          </cell>
          <cell r="G10">
            <v>60</v>
          </cell>
          <cell r="H10">
            <v>16.559999999999999</v>
          </cell>
          <cell r="J10">
            <v>36</v>
          </cell>
          <cell r="K10">
            <v>4</v>
          </cell>
        </row>
        <row r="11">
          <cell r="B11">
            <v>27.604166666666671</v>
          </cell>
          <cell r="C11">
            <v>35.4</v>
          </cell>
          <cell r="D11">
            <v>23.3</v>
          </cell>
          <cell r="E11">
            <v>81.956521739130437</v>
          </cell>
          <cell r="F11">
            <v>98</v>
          </cell>
          <cell r="G11">
            <v>49</v>
          </cell>
          <cell r="H11">
            <v>13.32</v>
          </cell>
          <cell r="J11">
            <v>27.36</v>
          </cell>
          <cell r="K11">
            <v>0.2</v>
          </cell>
        </row>
        <row r="12">
          <cell r="B12">
            <v>25.758333333333336</v>
          </cell>
          <cell r="C12">
            <v>30.7</v>
          </cell>
          <cell r="D12">
            <v>22.8</v>
          </cell>
          <cell r="E12">
            <v>87.473684210526315</v>
          </cell>
          <cell r="F12">
            <v>98</v>
          </cell>
          <cell r="G12">
            <v>71</v>
          </cell>
          <cell r="H12">
            <v>16.920000000000002</v>
          </cell>
          <cell r="J12">
            <v>41.76</v>
          </cell>
          <cell r="K12">
            <v>17.2</v>
          </cell>
        </row>
        <row r="13">
          <cell r="B13">
            <v>26.883333333333326</v>
          </cell>
          <cell r="C13">
            <v>35.6</v>
          </cell>
          <cell r="D13">
            <v>21.7</v>
          </cell>
          <cell r="E13">
            <v>83.3</v>
          </cell>
          <cell r="F13">
            <v>98</v>
          </cell>
          <cell r="G13">
            <v>45</v>
          </cell>
          <cell r="H13">
            <v>10.8</v>
          </cell>
          <cell r="J13">
            <v>26.64</v>
          </cell>
          <cell r="K13">
            <v>0</v>
          </cell>
        </row>
        <row r="14">
          <cell r="B14">
            <v>27.250000000000004</v>
          </cell>
          <cell r="C14">
            <v>35.700000000000003</v>
          </cell>
          <cell r="D14">
            <v>23.6</v>
          </cell>
          <cell r="E14">
            <v>82.1</v>
          </cell>
          <cell r="F14">
            <v>98</v>
          </cell>
          <cell r="G14">
            <v>47</v>
          </cell>
          <cell r="H14">
            <v>18.720000000000002</v>
          </cell>
          <cell r="J14">
            <v>46.080000000000005</v>
          </cell>
          <cell r="K14">
            <v>0</v>
          </cell>
        </row>
        <row r="15">
          <cell r="B15">
            <v>27.108333333333334</v>
          </cell>
          <cell r="C15">
            <v>34.6</v>
          </cell>
          <cell r="D15">
            <v>22.8</v>
          </cell>
          <cell r="E15">
            <v>83.333333333333329</v>
          </cell>
          <cell r="F15">
            <v>98</v>
          </cell>
          <cell r="G15">
            <v>51</v>
          </cell>
          <cell r="H15">
            <v>10.08</v>
          </cell>
          <cell r="J15">
            <v>27.720000000000002</v>
          </cell>
          <cell r="K15">
            <v>0.2</v>
          </cell>
        </row>
        <row r="16">
          <cell r="B16">
            <v>26.829166666666666</v>
          </cell>
          <cell r="C16">
            <v>34.799999999999997</v>
          </cell>
          <cell r="D16">
            <v>23.7</v>
          </cell>
          <cell r="E16">
            <v>85.523809523809518</v>
          </cell>
          <cell r="F16">
            <v>98</v>
          </cell>
          <cell r="G16">
            <v>49</v>
          </cell>
          <cell r="H16">
            <v>12.6</v>
          </cell>
          <cell r="J16">
            <v>48.96</v>
          </cell>
          <cell r="K16">
            <v>2.8</v>
          </cell>
        </row>
        <row r="17">
          <cell r="B17">
            <v>28.066666666666663</v>
          </cell>
          <cell r="C17">
            <v>36</v>
          </cell>
          <cell r="D17">
            <v>22.1</v>
          </cell>
          <cell r="E17">
            <v>80.727272727272734</v>
          </cell>
          <cell r="F17">
            <v>99</v>
          </cell>
          <cell r="G17">
            <v>43</v>
          </cell>
          <cell r="H17">
            <v>9</v>
          </cell>
          <cell r="J17">
            <v>26.64</v>
          </cell>
          <cell r="K17">
            <v>0.2</v>
          </cell>
        </row>
        <row r="18">
          <cell r="B18">
            <v>28.675000000000001</v>
          </cell>
          <cell r="C18">
            <v>36.299999999999997</v>
          </cell>
          <cell r="D18">
            <v>23.2</v>
          </cell>
          <cell r="E18">
            <v>77.142857142857139</v>
          </cell>
          <cell r="F18">
            <v>98</v>
          </cell>
          <cell r="G18">
            <v>49</v>
          </cell>
          <cell r="H18">
            <v>17.28</v>
          </cell>
          <cell r="J18">
            <v>29.880000000000003</v>
          </cell>
          <cell r="K18">
            <v>0</v>
          </cell>
        </row>
        <row r="19">
          <cell r="B19">
            <v>28.404166666666665</v>
          </cell>
          <cell r="C19">
            <v>36.799999999999997</v>
          </cell>
          <cell r="D19">
            <v>23</v>
          </cell>
          <cell r="E19">
            <v>78.166666666666671</v>
          </cell>
          <cell r="F19">
            <v>98</v>
          </cell>
          <cell r="G19">
            <v>39</v>
          </cell>
          <cell r="H19">
            <v>12.24</v>
          </cell>
          <cell r="J19">
            <v>39.6</v>
          </cell>
          <cell r="K19">
            <v>0</v>
          </cell>
        </row>
        <row r="20">
          <cell r="B20">
            <v>28.929166666666664</v>
          </cell>
          <cell r="C20">
            <v>38.299999999999997</v>
          </cell>
          <cell r="D20">
            <v>22</v>
          </cell>
          <cell r="E20">
            <v>73.333333333333329</v>
          </cell>
          <cell r="F20">
            <v>98</v>
          </cell>
          <cell r="G20">
            <v>32</v>
          </cell>
          <cell r="H20">
            <v>10.08</v>
          </cell>
          <cell r="J20">
            <v>23.400000000000002</v>
          </cell>
          <cell r="K20">
            <v>0</v>
          </cell>
        </row>
        <row r="21">
          <cell r="B21">
            <v>28.583333333333332</v>
          </cell>
          <cell r="C21">
            <v>37.1</v>
          </cell>
          <cell r="D21">
            <v>24.8</v>
          </cell>
          <cell r="E21">
            <v>78.13636363636364</v>
          </cell>
          <cell r="F21">
            <v>97</v>
          </cell>
          <cell r="G21">
            <v>44</v>
          </cell>
          <cell r="H21">
            <v>16.559999999999999</v>
          </cell>
          <cell r="J21">
            <v>67.680000000000007</v>
          </cell>
          <cell r="K21">
            <v>10.199999999999999</v>
          </cell>
        </row>
        <row r="22">
          <cell r="B22">
            <v>24.045833333333331</v>
          </cell>
          <cell r="C22">
            <v>26.2</v>
          </cell>
          <cell r="D22">
            <v>22.6</v>
          </cell>
          <cell r="E22">
            <v>95.833333333333329</v>
          </cell>
          <cell r="F22">
            <v>98</v>
          </cell>
          <cell r="G22">
            <v>89</v>
          </cell>
          <cell r="H22">
            <v>17.64</v>
          </cell>
          <cell r="J22">
            <v>51.12</v>
          </cell>
          <cell r="K22">
            <v>53.8</v>
          </cell>
        </row>
        <row r="23">
          <cell r="B23">
            <v>25.308333333333337</v>
          </cell>
          <cell r="C23">
            <v>32</v>
          </cell>
          <cell r="D23">
            <v>21.5</v>
          </cell>
          <cell r="E23">
            <v>89.95</v>
          </cell>
          <cell r="F23">
            <v>99</v>
          </cell>
          <cell r="G23">
            <v>68</v>
          </cell>
          <cell r="H23">
            <v>16.2</v>
          </cell>
          <cell r="J23">
            <v>30.240000000000002</v>
          </cell>
          <cell r="K23">
            <v>0.4</v>
          </cell>
        </row>
        <row r="24">
          <cell r="B24">
            <v>27.191666666666663</v>
          </cell>
          <cell r="C24">
            <v>33.799999999999997</v>
          </cell>
          <cell r="D24">
            <v>22.9</v>
          </cell>
          <cell r="E24">
            <v>82.545454545454547</v>
          </cell>
          <cell r="F24">
            <v>98</v>
          </cell>
          <cell r="G24">
            <v>48</v>
          </cell>
          <cell r="H24">
            <v>13.32</v>
          </cell>
          <cell r="J24">
            <v>27</v>
          </cell>
          <cell r="K24">
            <v>0</v>
          </cell>
        </row>
        <row r="25">
          <cell r="B25">
            <v>26.470833333333328</v>
          </cell>
          <cell r="C25">
            <v>32</v>
          </cell>
          <cell r="D25">
            <v>21.7</v>
          </cell>
          <cell r="E25">
            <v>85.263157894736835</v>
          </cell>
          <cell r="F25">
            <v>99</v>
          </cell>
          <cell r="G25">
            <v>58</v>
          </cell>
          <cell r="H25">
            <v>20.52</v>
          </cell>
          <cell r="J25">
            <v>42.12</v>
          </cell>
          <cell r="K25">
            <v>0</v>
          </cell>
        </row>
        <row r="26">
          <cell r="B26">
            <v>26.424999999999997</v>
          </cell>
          <cell r="C26">
            <v>33.200000000000003</v>
          </cell>
          <cell r="D26">
            <v>22.8</v>
          </cell>
          <cell r="E26">
            <v>92.526315789473685</v>
          </cell>
          <cell r="F26">
            <v>98</v>
          </cell>
          <cell r="G26">
            <v>71</v>
          </cell>
          <cell r="H26">
            <v>13.68</v>
          </cell>
          <cell r="J26">
            <v>25.56</v>
          </cell>
          <cell r="K26">
            <v>1.4</v>
          </cell>
        </row>
        <row r="27">
          <cell r="B27">
            <v>27.183333333333326</v>
          </cell>
          <cell r="C27">
            <v>34.200000000000003</v>
          </cell>
          <cell r="D27">
            <v>23.3</v>
          </cell>
          <cell r="E27">
            <v>86.95</v>
          </cell>
          <cell r="F27">
            <v>98</v>
          </cell>
          <cell r="G27">
            <v>52</v>
          </cell>
          <cell r="H27">
            <v>17.28</v>
          </cell>
          <cell r="J27">
            <v>34.200000000000003</v>
          </cell>
          <cell r="K27">
            <v>0</v>
          </cell>
        </row>
        <row r="28">
          <cell r="B28">
            <v>27.141666666666669</v>
          </cell>
          <cell r="C28">
            <v>35.5</v>
          </cell>
          <cell r="D28">
            <v>23.9</v>
          </cell>
          <cell r="E28">
            <v>86.181818181818187</v>
          </cell>
          <cell r="F28">
            <v>98</v>
          </cell>
          <cell r="G28">
            <v>51</v>
          </cell>
          <cell r="H28">
            <v>11.879999999999999</v>
          </cell>
          <cell r="J28">
            <v>35.28</v>
          </cell>
          <cell r="K28">
            <v>6</v>
          </cell>
        </row>
        <row r="29">
          <cell r="B29">
            <v>27.834782608695654</v>
          </cell>
          <cell r="C29">
            <v>35.299999999999997</v>
          </cell>
          <cell r="D29">
            <v>23.4</v>
          </cell>
          <cell r="E29">
            <v>81.217391304347828</v>
          </cell>
          <cell r="F29">
            <v>98</v>
          </cell>
          <cell r="G29">
            <v>50</v>
          </cell>
          <cell r="H29">
            <v>14.4</v>
          </cell>
          <cell r="J29">
            <v>27</v>
          </cell>
          <cell r="K29">
            <v>5.4</v>
          </cell>
        </row>
        <row r="30">
          <cell r="B30">
            <v>28.208333333333339</v>
          </cell>
          <cell r="C30">
            <v>36.700000000000003</v>
          </cell>
          <cell r="D30">
            <v>23.1</v>
          </cell>
          <cell r="E30">
            <v>79.916666666666671</v>
          </cell>
          <cell r="F30">
            <v>98</v>
          </cell>
          <cell r="G30">
            <v>47</v>
          </cell>
          <cell r="H30">
            <v>19.8</v>
          </cell>
          <cell r="J30">
            <v>43.56</v>
          </cell>
          <cell r="K30">
            <v>4.6000000000000005</v>
          </cell>
        </row>
        <row r="31">
          <cell r="B31">
            <v>27.841666666666665</v>
          </cell>
          <cell r="C31">
            <v>36.299999999999997</v>
          </cell>
          <cell r="D31">
            <v>23.3</v>
          </cell>
          <cell r="E31">
            <v>81.217391304347828</v>
          </cell>
          <cell r="F31">
            <v>98</v>
          </cell>
          <cell r="G31">
            <v>48</v>
          </cell>
          <cell r="H31">
            <v>6.48</v>
          </cell>
          <cell r="J31">
            <v>52.56</v>
          </cell>
          <cell r="K31">
            <v>0.4</v>
          </cell>
        </row>
        <row r="32">
          <cell r="B32">
            <v>28.086956521739136</v>
          </cell>
          <cell r="C32">
            <v>36.6</v>
          </cell>
          <cell r="D32">
            <v>22.7</v>
          </cell>
          <cell r="E32">
            <v>79.476190476190482</v>
          </cell>
          <cell r="F32">
            <v>98</v>
          </cell>
          <cell r="G32">
            <v>43</v>
          </cell>
          <cell r="H32">
            <v>13.68</v>
          </cell>
          <cell r="J32">
            <v>22.68</v>
          </cell>
          <cell r="K32">
            <v>0</v>
          </cell>
        </row>
        <row r="33">
          <cell r="B33">
            <v>29.508333333333329</v>
          </cell>
          <cell r="C33">
            <v>37.799999999999997</v>
          </cell>
          <cell r="D33">
            <v>23.6</v>
          </cell>
          <cell r="E33">
            <v>76.541666666666671</v>
          </cell>
          <cell r="F33">
            <v>98</v>
          </cell>
          <cell r="G33">
            <v>39</v>
          </cell>
          <cell r="H33">
            <v>8.64</v>
          </cell>
          <cell r="J33">
            <v>17.64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26.133333333333329</v>
          </cell>
          <cell r="C5">
            <v>33.9</v>
          </cell>
          <cell r="D5">
            <v>19</v>
          </cell>
          <cell r="E5">
            <v>56.041666666666664</v>
          </cell>
          <cell r="F5">
            <v>90</v>
          </cell>
          <cell r="G5">
            <v>27</v>
          </cell>
          <cell r="H5">
            <v>16.920000000000002</v>
          </cell>
          <cell r="J5">
            <v>33.480000000000004</v>
          </cell>
          <cell r="K5">
            <v>0</v>
          </cell>
        </row>
        <row r="6">
          <cell r="B6">
            <v>27.383333333333336</v>
          </cell>
          <cell r="C6">
            <v>34.4</v>
          </cell>
          <cell r="D6">
            <v>21.5</v>
          </cell>
          <cell r="E6">
            <v>54.75</v>
          </cell>
          <cell r="F6">
            <v>79</v>
          </cell>
          <cell r="G6">
            <v>25</v>
          </cell>
          <cell r="H6">
            <v>14.76</v>
          </cell>
          <cell r="J6">
            <v>29.16</v>
          </cell>
          <cell r="K6">
            <v>0</v>
          </cell>
        </row>
        <row r="7">
          <cell r="B7">
            <v>26.845833333333328</v>
          </cell>
          <cell r="C7">
            <v>34.700000000000003</v>
          </cell>
          <cell r="D7">
            <v>20.6</v>
          </cell>
          <cell r="E7">
            <v>56.416666666666664</v>
          </cell>
          <cell r="F7">
            <v>79</v>
          </cell>
          <cell r="G7">
            <v>23</v>
          </cell>
          <cell r="H7">
            <v>16.2</v>
          </cell>
          <cell r="J7">
            <v>30.96</v>
          </cell>
          <cell r="K7">
            <v>0</v>
          </cell>
        </row>
        <row r="8">
          <cell r="B8">
            <v>25.9375</v>
          </cell>
          <cell r="C8">
            <v>33.299999999999997</v>
          </cell>
          <cell r="D8">
            <v>20.100000000000001</v>
          </cell>
          <cell r="E8">
            <v>65.208333333333329</v>
          </cell>
          <cell r="F8">
            <v>90</v>
          </cell>
          <cell r="G8">
            <v>34</v>
          </cell>
          <cell r="H8">
            <v>15.840000000000002</v>
          </cell>
          <cell r="J8">
            <v>33.119999999999997</v>
          </cell>
          <cell r="K8">
            <v>0</v>
          </cell>
        </row>
        <row r="9">
          <cell r="B9">
            <v>26.458333333333332</v>
          </cell>
          <cell r="C9">
            <v>33.4</v>
          </cell>
          <cell r="D9">
            <v>21.1</v>
          </cell>
          <cell r="E9">
            <v>62.541666666666664</v>
          </cell>
          <cell r="F9">
            <v>87</v>
          </cell>
          <cell r="G9">
            <v>33</v>
          </cell>
          <cell r="H9">
            <v>13.68</v>
          </cell>
          <cell r="J9">
            <v>32.04</v>
          </cell>
          <cell r="K9">
            <v>0</v>
          </cell>
        </row>
        <row r="10">
          <cell r="B10">
            <v>25.720833333333335</v>
          </cell>
          <cell r="C10">
            <v>31.5</v>
          </cell>
          <cell r="D10">
            <v>20.3</v>
          </cell>
          <cell r="E10">
            <v>67.5</v>
          </cell>
          <cell r="F10">
            <v>89</v>
          </cell>
          <cell r="G10">
            <v>43</v>
          </cell>
          <cell r="H10">
            <v>9.7200000000000006</v>
          </cell>
          <cell r="J10">
            <v>26.28</v>
          </cell>
          <cell r="K10">
            <v>2</v>
          </cell>
        </row>
        <row r="11">
          <cell r="B11">
            <v>24.229166666666668</v>
          </cell>
          <cell r="C11">
            <v>29.3</v>
          </cell>
          <cell r="D11">
            <v>21.2</v>
          </cell>
          <cell r="E11">
            <v>78.125</v>
          </cell>
          <cell r="F11">
            <v>90</v>
          </cell>
          <cell r="G11">
            <v>54</v>
          </cell>
          <cell r="H11">
            <v>9.7200000000000006</v>
          </cell>
          <cell r="J11">
            <v>30.96</v>
          </cell>
          <cell r="K11">
            <v>12.6</v>
          </cell>
        </row>
        <row r="12">
          <cell r="B12">
            <v>23.841666666666665</v>
          </cell>
          <cell r="C12">
            <v>31</v>
          </cell>
          <cell r="D12">
            <v>20.9</v>
          </cell>
          <cell r="E12">
            <v>82.041666666666671</v>
          </cell>
          <cell r="F12">
            <v>95</v>
          </cell>
          <cell r="G12">
            <v>48</v>
          </cell>
          <cell r="H12">
            <v>13.68</v>
          </cell>
          <cell r="J12">
            <v>29.52</v>
          </cell>
          <cell r="K12">
            <v>0.8</v>
          </cell>
        </row>
        <row r="13">
          <cell r="B13">
            <v>24.516666666666666</v>
          </cell>
          <cell r="C13">
            <v>29.8</v>
          </cell>
          <cell r="D13">
            <v>19.899999999999999</v>
          </cell>
          <cell r="E13">
            <v>75.583333333333329</v>
          </cell>
          <cell r="F13">
            <v>93</v>
          </cell>
          <cell r="G13">
            <v>52</v>
          </cell>
          <cell r="H13">
            <v>14.04</v>
          </cell>
          <cell r="J13">
            <v>29.880000000000003</v>
          </cell>
          <cell r="K13">
            <v>0</v>
          </cell>
        </row>
        <row r="14">
          <cell r="B14">
            <v>25.804166666666664</v>
          </cell>
          <cell r="C14">
            <v>32.5</v>
          </cell>
          <cell r="D14">
            <v>21.1</v>
          </cell>
          <cell r="E14">
            <v>73.125</v>
          </cell>
          <cell r="F14">
            <v>91</v>
          </cell>
          <cell r="G14">
            <v>42</v>
          </cell>
          <cell r="H14">
            <v>20.16</v>
          </cell>
          <cell r="J14">
            <v>35.64</v>
          </cell>
          <cell r="K14">
            <v>0.4</v>
          </cell>
        </row>
        <row r="15">
          <cell r="B15">
            <v>26.933333333333337</v>
          </cell>
          <cell r="C15">
            <v>34.9</v>
          </cell>
          <cell r="D15">
            <v>22.1</v>
          </cell>
          <cell r="E15">
            <v>69.541666666666671</v>
          </cell>
          <cell r="F15">
            <v>94</v>
          </cell>
          <cell r="G15">
            <v>31</v>
          </cell>
          <cell r="H15">
            <v>23.040000000000003</v>
          </cell>
          <cell r="J15">
            <v>43.2</v>
          </cell>
          <cell r="K15">
            <v>0</v>
          </cell>
        </row>
        <row r="16">
          <cell r="B16">
            <v>26.924999999999997</v>
          </cell>
          <cell r="C16">
            <v>32.200000000000003</v>
          </cell>
          <cell r="D16">
            <v>21.9</v>
          </cell>
          <cell r="E16">
            <v>67.25</v>
          </cell>
          <cell r="F16">
            <v>85</v>
          </cell>
          <cell r="G16">
            <v>45</v>
          </cell>
          <cell r="H16">
            <v>12.96</v>
          </cell>
          <cell r="J16">
            <v>39.24</v>
          </cell>
          <cell r="K16">
            <v>0</v>
          </cell>
        </row>
        <row r="17">
          <cell r="B17">
            <v>26.224999999999998</v>
          </cell>
          <cell r="C17">
            <v>31.7</v>
          </cell>
          <cell r="D17">
            <v>22.5</v>
          </cell>
          <cell r="E17">
            <v>71.375</v>
          </cell>
          <cell r="F17">
            <v>89</v>
          </cell>
          <cell r="G17">
            <v>45</v>
          </cell>
          <cell r="H17">
            <v>18</v>
          </cell>
          <cell r="J17">
            <v>47.16</v>
          </cell>
          <cell r="K17">
            <v>0</v>
          </cell>
        </row>
        <row r="18">
          <cell r="B18">
            <v>25.666666666666661</v>
          </cell>
          <cell r="C18">
            <v>31.6</v>
          </cell>
          <cell r="D18">
            <v>22.7</v>
          </cell>
          <cell r="E18">
            <v>75.666666666666671</v>
          </cell>
          <cell r="F18">
            <v>90</v>
          </cell>
          <cell r="G18">
            <v>49</v>
          </cell>
          <cell r="H18">
            <v>16.559999999999999</v>
          </cell>
          <cell r="J18">
            <v>35.28</v>
          </cell>
          <cell r="K18">
            <v>0</v>
          </cell>
        </row>
        <row r="19">
          <cell r="B19">
            <v>24.187499999999996</v>
          </cell>
          <cell r="C19">
            <v>29.3</v>
          </cell>
          <cell r="D19">
            <v>20.6</v>
          </cell>
          <cell r="E19">
            <v>73.416666666666671</v>
          </cell>
          <cell r="F19">
            <v>90</v>
          </cell>
          <cell r="G19">
            <v>49</v>
          </cell>
          <cell r="H19">
            <v>14.4</v>
          </cell>
          <cell r="J19">
            <v>35.28</v>
          </cell>
          <cell r="K19">
            <v>0</v>
          </cell>
        </row>
        <row r="20">
          <cell r="B20">
            <v>25.974999999999998</v>
          </cell>
          <cell r="C20">
            <v>33</v>
          </cell>
          <cell r="D20">
            <v>20.3</v>
          </cell>
          <cell r="E20">
            <v>60.583333333333336</v>
          </cell>
          <cell r="F20">
            <v>90</v>
          </cell>
          <cell r="G20">
            <v>28</v>
          </cell>
          <cell r="H20">
            <v>15.120000000000001</v>
          </cell>
          <cell r="J20">
            <v>38.880000000000003</v>
          </cell>
          <cell r="K20">
            <v>0</v>
          </cell>
        </row>
        <row r="21">
          <cell r="B21">
            <v>27.795833333333324</v>
          </cell>
          <cell r="C21">
            <v>34.4</v>
          </cell>
          <cell r="D21">
            <v>22.1</v>
          </cell>
          <cell r="E21">
            <v>51.916666666666664</v>
          </cell>
          <cell r="F21">
            <v>70</v>
          </cell>
          <cell r="G21">
            <v>34</v>
          </cell>
          <cell r="H21">
            <v>14.04</v>
          </cell>
          <cell r="J21">
            <v>31.319999999999997</v>
          </cell>
          <cell r="K21">
            <v>0</v>
          </cell>
        </row>
        <row r="22">
          <cell r="B22">
            <v>24.270833333333329</v>
          </cell>
          <cell r="C22">
            <v>28.4</v>
          </cell>
          <cell r="D22">
            <v>20.3</v>
          </cell>
          <cell r="E22">
            <v>79.625</v>
          </cell>
          <cell r="F22">
            <v>95</v>
          </cell>
          <cell r="G22">
            <v>58</v>
          </cell>
          <cell r="H22">
            <v>16.2</v>
          </cell>
          <cell r="J22">
            <v>35.64</v>
          </cell>
          <cell r="K22">
            <v>72.200000000000017</v>
          </cell>
        </row>
        <row r="23">
          <cell r="B23">
            <v>23.816666666666674</v>
          </cell>
          <cell r="C23">
            <v>29.5</v>
          </cell>
          <cell r="D23">
            <v>19.2</v>
          </cell>
          <cell r="E23">
            <v>78.083333333333329</v>
          </cell>
          <cell r="F23">
            <v>96</v>
          </cell>
          <cell r="G23">
            <v>47</v>
          </cell>
          <cell r="H23">
            <v>16.920000000000002</v>
          </cell>
          <cell r="J23">
            <v>36.72</v>
          </cell>
          <cell r="K23">
            <v>0.4</v>
          </cell>
        </row>
        <row r="24">
          <cell r="B24">
            <v>24.545833333333334</v>
          </cell>
          <cell r="C24">
            <v>28.5</v>
          </cell>
          <cell r="D24">
            <v>21</v>
          </cell>
          <cell r="E24">
            <v>66.791666666666671</v>
          </cell>
          <cell r="F24">
            <v>84</v>
          </cell>
          <cell r="G24">
            <v>47</v>
          </cell>
          <cell r="H24">
            <v>11.879999999999999</v>
          </cell>
          <cell r="J24">
            <v>35.64</v>
          </cell>
          <cell r="K24">
            <v>2.4</v>
          </cell>
        </row>
        <row r="25">
          <cell r="B25">
            <v>24.86666666666666</v>
          </cell>
          <cell r="C25">
            <v>31.4</v>
          </cell>
          <cell r="D25">
            <v>19.2</v>
          </cell>
          <cell r="E25">
            <v>63.333333333333336</v>
          </cell>
          <cell r="F25">
            <v>87</v>
          </cell>
          <cell r="G25">
            <v>35</v>
          </cell>
          <cell r="H25">
            <v>11.520000000000001</v>
          </cell>
          <cell r="J25">
            <v>28.08</v>
          </cell>
          <cell r="K25">
            <v>0</v>
          </cell>
        </row>
        <row r="26">
          <cell r="B26">
            <v>26.36666666666666</v>
          </cell>
          <cell r="C26">
            <v>33.1</v>
          </cell>
          <cell r="D26">
            <v>20</v>
          </cell>
          <cell r="E26">
            <v>62.5</v>
          </cell>
          <cell r="F26">
            <v>88</v>
          </cell>
          <cell r="G26">
            <v>40</v>
          </cell>
          <cell r="H26">
            <v>11.879999999999999</v>
          </cell>
          <cell r="J26">
            <v>31.319999999999997</v>
          </cell>
          <cell r="K26">
            <v>0</v>
          </cell>
        </row>
        <row r="27">
          <cell r="B27">
            <v>26.641666666666666</v>
          </cell>
          <cell r="C27">
            <v>34.200000000000003</v>
          </cell>
          <cell r="D27">
            <v>21.2</v>
          </cell>
          <cell r="E27">
            <v>66.625</v>
          </cell>
          <cell r="F27">
            <v>91</v>
          </cell>
          <cell r="G27">
            <v>34</v>
          </cell>
          <cell r="H27">
            <v>12.24</v>
          </cell>
          <cell r="J27">
            <v>28.08</v>
          </cell>
          <cell r="K27">
            <v>0</v>
          </cell>
        </row>
        <row r="28">
          <cell r="B28">
            <v>24.483333333333331</v>
          </cell>
          <cell r="C28">
            <v>32.200000000000003</v>
          </cell>
          <cell r="D28">
            <v>21.8</v>
          </cell>
          <cell r="E28">
            <v>82.708333333333329</v>
          </cell>
          <cell r="F28">
            <v>92</v>
          </cell>
          <cell r="G28">
            <v>46</v>
          </cell>
          <cell r="H28">
            <v>11.16</v>
          </cell>
          <cell r="J28">
            <v>28.8</v>
          </cell>
          <cell r="K28">
            <v>19.599999999999998</v>
          </cell>
        </row>
        <row r="29">
          <cell r="B29">
            <v>25.458333333333329</v>
          </cell>
          <cell r="C29">
            <v>32.1</v>
          </cell>
          <cell r="D29">
            <v>21.3</v>
          </cell>
          <cell r="E29">
            <v>75.666666666666671</v>
          </cell>
          <cell r="F29">
            <v>94</v>
          </cell>
          <cell r="G29">
            <v>41</v>
          </cell>
          <cell r="H29">
            <v>21.6</v>
          </cell>
          <cell r="J29">
            <v>42.480000000000004</v>
          </cell>
          <cell r="K29">
            <v>0.8</v>
          </cell>
        </row>
        <row r="30">
          <cell r="B30">
            <v>27.708333333333332</v>
          </cell>
          <cell r="C30">
            <v>34.9</v>
          </cell>
          <cell r="D30">
            <v>23.2</v>
          </cell>
          <cell r="E30">
            <v>60.416666666666664</v>
          </cell>
          <cell r="F30">
            <v>79</v>
          </cell>
          <cell r="G30">
            <v>32</v>
          </cell>
          <cell r="H30">
            <v>12.24</v>
          </cell>
          <cell r="J30">
            <v>33.119999999999997</v>
          </cell>
          <cell r="K30">
            <v>0</v>
          </cell>
        </row>
        <row r="31">
          <cell r="B31">
            <v>29.108333333333334</v>
          </cell>
          <cell r="C31">
            <v>35</v>
          </cell>
          <cell r="D31">
            <v>24.7</v>
          </cell>
          <cell r="E31">
            <v>55.458333333333336</v>
          </cell>
          <cell r="F31">
            <v>72</v>
          </cell>
          <cell r="G31">
            <v>36</v>
          </cell>
          <cell r="H31">
            <v>12.6</v>
          </cell>
          <cell r="J31">
            <v>24.48</v>
          </cell>
          <cell r="K31">
            <v>0</v>
          </cell>
        </row>
        <row r="32">
          <cell r="B32">
            <v>26.687500000000011</v>
          </cell>
          <cell r="C32">
            <v>32.700000000000003</v>
          </cell>
          <cell r="D32">
            <v>23.1</v>
          </cell>
          <cell r="E32">
            <v>69.5</v>
          </cell>
          <cell r="F32">
            <v>87</v>
          </cell>
          <cell r="G32">
            <v>47</v>
          </cell>
          <cell r="H32">
            <v>12.24</v>
          </cell>
          <cell r="J32">
            <v>21.96</v>
          </cell>
          <cell r="K32">
            <v>0.2</v>
          </cell>
        </row>
        <row r="33">
          <cell r="B33">
            <v>27.050000000000008</v>
          </cell>
          <cell r="C33">
            <v>35</v>
          </cell>
          <cell r="D33">
            <v>23.3</v>
          </cell>
          <cell r="E33">
            <v>67.916666666666671</v>
          </cell>
          <cell r="F33">
            <v>89</v>
          </cell>
          <cell r="G33">
            <v>40</v>
          </cell>
          <cell r="H33">
            <v>14.04</v>
          </cell>
          <cell r="J33">
            <v>33.480000000000004</v>
          </cell>
          <cell r="K33">
            <v>0.6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/>
          <cell r="E5"/>
          <cell r="F5"/>
          <cell r="H5"/>
          <cell r="J5"/>
          <cell r="K5"/>
        </row>
        <row r="6">
          <cell r="B6"/>
          <cell r="E6"/>
          <cell r="F6"/>
          <cell r="H6"/>
          <cell r="J6"/>
          <cell r="K6"/>
        </row>
        <row r="7">
          <cell r="B7"/>
          <cell r="E7"/>
          <cell r="F7"/>
          <cell r="H7"/>
          <cell r="J7"/>
          <cell r="K7"/>
        </row>
        <row r="8">
          <cell r="B8"/>
          <cell r="E8"/>
          <cell r="F8"/>
          <cell r="H8"/>
          <cell r="J8"/>
          <cell r="K8"/>
        </row>
        <row r="9">
          <cell r="B9"/>
          <cell r="E9"/>
          <cell r="F9"/>
          <cell r="H9"/>
          <cell r="J9"/>
          <cell r="K9"/>
        </row>
        <row r="10">
          <cell r="B10"/>
          <cell r="E10"/>
          <cell r="F10"/>
          <cell r="H10"/>
          <cell r="J10"/>
          <cell r="K10"/>
        </row>
        <row r="11">
          <cell r="B11"/>
          <cell r="E11"/>
          <cell r="F11"/>
          <cell r="H11"/>
          <cell r="J11"/>
          <cell r="K11"/>
        </row>
        <row r="12">
          <cell r="B12"/>
          <cell r="E12"/>
          <cell r="F12"/>
          <cell r="H12"/>
          <cell r="J12"/>
          <cell r="K12"/>
        </row>
        <row r="13">
          <cell r="B13"/>
          <cell r="E13"/>
          <cell r="F13"/>
          <cell r="H13"/>
          <cell r="J13"/>
          <cell r="K13"/>
        </row>
        <row r="14">
          <cell r="B14"/>
          <cell r="E14"/>
          <cell r="F14"/>
          <cell r="H14"/>
          <cell r="J14"/>
          <cell r="K14"/>
        </row>
        <row r="15">
          <cell r="B15"/>
          <cell r="E15"/>
          <cell r="F15"/>
          <cell r="H15"/>
          <cell r="J15"/>
          <cell r="K15"/>
        </row>
        <row r="16">
          <cell r="B16"/>
          <cell r="E16"/>
          <cell r="F16"/>
          <cell r="H16"/>
          <cell r="J16"/>
          <cell r="K16"/>
        </row>
        <row r="17">
          <cell r="B17"/>
          <cell r="E17"/>
          <cell r="F17"/>
          <cell r="H17"/>
          <cell r="J17"/>
          <cell r="K17"/>
        </row>
        <row r="18">
          <cell r="B18"/>
          <cell r="E18"/>
          <cell r="F18"/>
          <cell r="H18"/>
          <cell r="J18"/>
          <cell r="K18"/>
        </row>
        <row r="19">
          <cell r="B19"/>
          <cell r="E19"/>
          <cell r="F19"/>
          <cell r="H19"/>
          <cell r="J19"/>
          <cell r="K19"/>
        </row>
        <row r="20">
          <cell r="B20"/>
          <cell r="E20"/>
          <cell r="F20"/>
          <cell r="H20"/>
          <cell r="J20"/>
        </row>
        <row r="21">
          <cell r="B21"/>
          <cell r="E21"/>
          <cell r="F21"/>
          <cell r="H21"/>
          <cell r="J21"/>
        </row>
        <row r="22">
          <cell r="B22"/>
          <cell r="E22"/>
          <cell r="F22"/>
          <cell r="H22"/>
          <cell r="J22"/>
        </row>
        <row r="23">
          <cell r="B23"/>
          <cell r="E23"/>
          <cell r="F23"/>
          <cell r="H23"/>
          <cell r="J23"/>
        </row>
        <row r="24">
          <cell r="B24"/>
          <cell r="E24"/>
          <cell r="F24"/>
          <cell r="H24"/>
          <cell r="J24"/>
        </row>
        <row r="25">
          <cell r="B25"/>
          <cell r="E25"/>
          <cell r="F25"/>
          <cell r="H25"/>
          <cell r="J25"/>
        </row>
        <row r="26">
          <cell r="B26"/>
          <cell r="E26"/>
          <cell r="F26"/>
          <cell r="H26"/>
          <cell r="J26"/>
        </row>
        <row r="27">
          <cell r="E27"/>
          <cell r="F27"/>
          <cell r="H27"/>
          <cell r="J27"/>
        </row>
        <row r="28">
          <cell r="E28"/>
          <cell r="F28"/>
          <cell r="H28"/>
          <cell r="J28"/>
        </row>
        <row r="29">
          <cell r="E29"/>
          <cell r="F29"/>
          <cell r="H29"/>
          <cell r="J29"/>
        </row>
        <row r="30">
          <cell r="E30"/>
          <cell r="F30"/>
          <cell r="H30"/>
          <cell r="J30"/>
        </row>
        <row r="31">
          <cell r="E31"/>
          <cell r="F31"/>
          <cell r="H31"/>
          <cell r="J31"/>
        </row>
        <row r="32">
          <cell r="E32"/>
          <cell r="F32"/>
          <cell r="H32"/>
          <cell r="J32"/>
        </row>
        <row r="33">
          <cell r="F33">
            <v>0</v>
          </cell>
          <cell r="H33">
            <v>0</v>
          </cell>
          <cell r="J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26.720833333333335</v>
          </cell>
          <cell r="C5">
            <v>36.200000000000003</v>
          </cell>
          <cell r="D5">
            <v>18.899999999999999</v>
          </cell>
          <cell r="E5">
            <v>64.208333333333329</v>
          </cell>
          <cell r="F5">
            <v>94</v>
          </cell>
          <cell r="G5">
            <v>28</v>
          </cell>
          <cell r="H5">
            <v>16.920000000000002</v>
          </cell>
          <cell r="J5">
            <v>30.96</v>
          </cell>
          <cell r="K5">
            <v>0</v>
          </cell>
        </row>
        <row r="6">
          <cell r="B6">
            <v>28.024999999999995</v>
          </cell>
          <cell r="C6">
            <v>35.700000000000003</v>
          </cell>
          <cell r="D6">
            <v>20.3</v>
          </cell>
          <cell r="E6">
            <v>62.791666666666664</v>
          </cell>
          <cell r="F6">
            <v>98</v>
          </cell>
          <cell r="G6">
            <v>33</v>
          </cell>
          <cell r="H6">
            <v>15.120000000000001</v>
          </cell>
          <cell r="J6">
            <v>28.08</v>
          </cell>
          <cell r="K6">
            <v>0</v>
          </cell>
        </row>
        <row r="7">
          <cell r="B7">
            <v>26.754166666666663</v>
          </cell>
          <cell r="C7">
            <v>31.1</v>
          </cell>
          <cell r="D7">
            <v>22.1</v>
          </cell>
          <cell r="E7">
            <v>67.25</v>
          </cell>
          <cell r="F7">
            <v>90</v>
          </cell>
          <cell r="G7">
            <v>50</v>
          </cell>
          <cell r="H7">
            <v>13.32</v>
          </cell>
          <cell r="J7">
            <v>31.680000000000003</v>
          </cell>
          <cell r="K7">
            <v>0</v>
          </cell>
        </row>
        <row r="8">
          <cell r="B8">
            <v>25.837500000000002</v>
          </cell>
          <cell r="C8">
            <v>32.700000000000003</v>
          </cell>
          <cell r="D8">
            <v>21.6</v>
          </cell>
          <cell r="E8">
            <v>73</v>
          </cell>
          <cell r="F8">
            <v>94</v>
          </cell>
          <cell r="G8">
            <v>42</v>
          </cell>
          <cell r="H8">
            <v>15.120000000000001</v>
          </cell>
          <cell r="J8">
            <v>42.84</v>
          </cell>
          <cell r="K8">
            <v>0</v>
          </cell>
        </row>
        <row r="9">
          <cell r="B9">
            <v>26.020833333333329</v>
          </cell>
          <cell r="C9">
            <v>31.5</v>
          </cell>
          <cell r="D9">
            <v>22.4</v>
          </cell>
          <cell r="E9">
            <v>76.916666666666671</v>
          </cell>
          <cell r="F9">
            <v>97</v>
          </cell>
          <cell r="G9">
            <v>53</v>
          </cell>
          <cell r="H9">
            <v>19.079999999999998</v>
          </cell>
          <cell r="J9">
            <v>32.76</v>
          </cell>
          <cell r="K9">
            <v>0.6</v>
          </cell>
        </row>
        <row r="10">
          <cell r="B10">
            <v>25.516666666666662</v>
          </cell>
          <cell r="C10">
            <v>31.2</v>
          </cell>
          <cell r="D10">
            <v>21.2</v>
          </cell>
          <cell r="E10">
            <v>79.5</v>
          </cell>
          <cell r="F10">
            <v>100</v>
          </cell>
          <cell r="G10">
            <v>47</v>
          </cell>
          <cell r="H10">
            <v>10.8</v>
          </cell>
          <cell r="J10">
            <v>32.4</v>
          </cell>
          <cell r="K10">
            <v>0</v>
          </cell>
        </row>
        <row r="11">
          <cell r="B11">
            <v>26.341666666666665</v>
          </cell>
          <cell r="C11">
            <v>34.4</v>
          </cell>
          <cell r="D11">
            <v>23.3</v>
          </cell>
          <cell r="E11">
            <v>84.375</v>
          </cell>
          <cell r="F11">
            <v>100</v>
          </cell>
          <cell r="G11">
            <v>44</v>
          </cell>
          <cell r="H11">
            <v>18.720000000000002</v>
          </cell>
          <cell r="J11">
            <v>46.440000000000005</v>
          </cell>
          <cell r="K11">
            <v>2.2000000000000002</v>
          </cell>
        </row>
        <row r="12">
          <cell r="B12">
            <v>23.633333333333336</v>
          </cell>
          <cell r="C12">
            <v>28</v>
          </cell>
          <cell r="D12">
            <v>21</v>
          </cell>
          <cell r="E12">
            <v>93.041666666666671</v>
          </cell>
          <cell r="F12">
            <v>100</v>
          </cell>
          <cell r="G12">
            <v>75</v>
          </cell>
          <cell r="H12">
            <v>20.16</v>
          </cell>
          <cell r="J12">
            <v>43.2</v>
          </cell>
          <cell r="K12">
            <v>19.2</v>
          </cell>
        </row>
        <row r="13">
          <cell r="B13">
            <v>24.05</v>
          </cell>
          <cell r="C13">
            <v>30</v>
          </cell>
          <cell r="D13">
            <v>20.7</v>
          </cell>
          <cell r="E13">
            <v>88.708333333333329</v>
          </cell>
          <cell r="F13">
            <v>100</v>
          </cell>
          <cell r="G13">
            <v>59</v>
          </cell>
          <cell r="H13">
            <v>12.24</v>
          </cell>
          <cell r="J13">
            <v>29.16</v>
          </cell>
          <cell r="K13">
            <v>0.60000000000000009</v>
          </cell>
        </row>
        <row r="14">
          <cell r="B14">
            <v>26.537499999999998</v>
          </cell>
          <cell r="C14">
            <v>33.6</v>
          </cell>
          <cell r="D14">
            <v>22.8</v>
          </cell>
          <cell r="E14">
            <v>82.75</v>
          </cell>
          <cell r="F14">
            <v>100</v>
          </cell>
          <cell r="G14">
            <v>47</v>
          </cell>
          <cell r="H14">
            <v>17.28</v>
          </cell>
          <cell r="J14">
            <v>30.96</v>
          </cell>
          <cell r="K14">
            <v>0</v>
          </cell>
        </row>
        <row r="15">
          <cell r="B15">
            <v>28.254166666666666</v>
          </cell>
          <cell r="C15">
            <v>35.1</v>
          </cell>
          <cell r="D15">
            <v>22.9</v>
          </cell>
          <cell r="E15">
            <v>74.291666666666671</v>
          </cell>
          <cell r="F15">
            <v>100</v>
          </cell>
          <cell r="G15">
            <v>41</v>
          </cell>
          <cell r="H15">
            <v>20.16</v>
          </cell>
          <cell r="J15">
            <v>38.159999999999997</v>
          </cell>
          <cell r="K15">
            <v>0</v>
          </cell>
        </row>
        <row r="16">
          <cell r="B16">
            <v>28.224999999999991</v>
          </cell>
          <cell r="C16">
            <v>33.799999999999997</v>
          </cell>
          <cell r="D16">
            <v>23.5</v>
          </cell>
          <cell r="E16">
            <v>70.083333333333329</v>
          </cell>
          <cell r="F16">
            <v>98</v>
          </cell>
          <cell r="G16">
            <v>45</v>
          </cell>
          <cell r="H16">
            <v>23.759999999999998</v>
          </cell>
          <cell r="J16">
            <v>38.880000000000003</v>
          </cell>
          <cell r="K16">
            <v>0</v>
          </cell>
        </row>
        <row r="17">
          <cell r="B17">
            <v>27.987499999999997</v>
          </cell>
          <cell r="C17">
            <v>35.299999999999997</v>
          </cell>
          <cell r="D17">
            <v>22.8</v>
          </cell>
          <cell r="E17">
            <v>68.625</v>
          </cell>
          <cell r="F17">
            <v>94</v>
          </cell>
          <cell r="G17">
            <v>39</v>
          </cell>
          <cell r="H17">
            <v>15.840000000000002</v>
          </cell>
          <cell r="J17">
            <v>46.440000000000005</v>
          </cell>
          <cell r="K17">
            <v>0</v>
          </cell>
        </row>
        <row r="18">
          <cell r="B18">
            <v>29.170833333333334</v>
          </cell>
          <cell r="C18">
            <v>36.4</v>
          </cell>
          <cell r="D18">
            <v>23.6</v>
          </cell>
          <cell r="E18">
            <v>66.833333333333329</v>
          </cell>
          <cell r="F18">
            <v>95</v>
          </cell>
          <cell r="G18">
            <v>36</v>
          </cell>
          <cell r="H18">
            <v>17.28</v>
          </cell>
          <cell r="J18">
            <v>33.480000000000004</v>
          </cell>
          <cell r="K18">
            <v>0</v>
          </cell>
        </row>
        <row r="19">
          <cell r="B19">
            <v>27.599999999999991</v>
          </cell>
          <cell r="C19">
            <v>35.299999999999997</v>
          </cell>
          <cell r="D19">
            <v>23.5</v>
          </cell>
          <cell r="E19">
            <v>73.791666666666671</v>
          </cell>
          <cell r="F19">
            <v>96</v>
          </cell>
          <cell r="G19">
            <v>41</v>
          </cell>
          <cell r="H19">
            <v>18</v>
          </cell>
          <cell r="J19">
            <v>45.36</v>
          </cell>
          <cell r="K19">
            <v>1.5999999999999999</v>
          </cell>
        </row>
        <row r="20">
          <cell r="B20">
            <v>28.395833333333339</v>
          </cell>
          <cell r="C20">
            <v>36.5</v>
          </cell>
          <cell r="D20">
            <v>22.7</v>
          </cell>
          <cell r="E20">
            <v>71.416666666666671</v>
          </cell>
          <cell r="F20">
            <v>96</v>
          </cell>
          <cell r="G20">
            <v>39</v>
          </cell>
          <cell r="H20">
            <v>14.76</v>
          </cell>
          <cell r="J20">
            <v>38.880000000000003</v>
          </cell>
          <cell r="K20">
            <v>0</v>
          </cell>
        </row>
        <row r="21">
          <cell r="B21">
            <v>27.933333333333334</v>
          </cell>
          <cell r="C21">
            <v>36.4</v>
          </cell>
          <cell r="D21">
            <v>22.2</v>
          </cell>
          <cell r="E21">
            <v>67.291666666666671</v>
          </cell>
          <cell r="F21">
            <v>100</v>
          </cell>
          <cell r="G21">
            <v>37</v>
          </cell>
          <cell r="H21">
            <v>24.840000000000003</v>
          </cell>
          <cell r="J21">
            <v>56.519999999999996</v>
          </cell>
          <cell r="K21">
            <v>17.2</v>
          </cell>
        </row>
        <row r="22">
          <cell r="B22">
            <v>24.645833333333332</v>
          </cell>
          <cell r="C22">
            <v>27.9</v>
          </cell>
          <cell r="D22">
            <v>22.8</v>
          </cell>
          <cell r="E22">
            <v>86.5</v>
          </cell>
          <cell r="F22">
            <v>100</v>
          </cell>
          <cell r="G22">
            <v>68</v>
          </cell>
          <cell r="H22">
            <v>16.920000000000002</v>
          </cell>
          <cell r="J22">
            <v>32.76</v>
          </cell>
          <cell r="K22">
            <v>1.5999999999999999</v>
          </cell>
        </row>
        <row r="23">
          <cell r="B23">
            <v>26.241666666666664</v>
          </cell>
          <cell r="C23">
            <v>32.4</v>
          </cell>
          <cell r="D23">
            <v>23</v>
          </cell>
          <cell r="E23">
            <v>78.041666666666671</v>
          </cell>
          <cell r="F23">
            <v>97</v>
          </cell>
          <cell r="G23">
            <v>46</v>
          </cell>
          <cell r="H23">
            <v>16.2</v>
          </cell>
          <cell r="J23">
            <v>30.6</v>
          </cell>
          <cell r="K23">
            <v>0.4</v>
          </cell>
        </row>
        <row r="24">
          <cell r="B24">
            <v>26.862500000000008</v>
          </cell>
          <cell r="C24">
            <v>34</v>
          </cell>
          <cell r="D24">
            <v>21.8</v>
          </cell>
          <cell r="E24">
            <v>71.125</v>
          </cell>
          <cell r="F24">
            <v>99</v>
          </cell>
          <cell r="G24">
            <v>36</v>
          </cell>
          <cell r="H24">
            <v>22.68</v>
          </cell>
          <cell r="J24">
            <v>48.6</v>
          </cell>
          <cell r="K24">
            <v>2.2000000000000002</v>
          </cell>
        </row>
        <row r="25">
          <cell r="B25">
            <v>24.945833333333336</v>
          </cell>
          <cell r="C25">
            <v>31.9</v>
          </cell>
          <cell r="D25">
            <v>20</v>
          </cell>
          <cell r="E25">
            <v>78.541666666666671</v>
          </cell>
          <cell r="F25">
            <v>100</v>
          </cell>
          <cell r="G25">
            <v>45</v>
          </cell>
          <cell r="H25">
            <v>16.920000000000002</v>
          </cell>
          <cell r="J25">
            <v>48.6</v>
          </cell>
          <cell r="K25">
            <v>3.2</v>
          </cell>
        </row>
        <row r="26">
          <cell r="B26">
            <v>25.979166666666671</v>
          </cell>
          <cell r="C26">
            <v>32.799999999999997</v>
          </cell>
          <cell r="D26">
            <v>21.2</v>
          </cell>
          <cell r="E26">
            <v>77.75</v>
          </cell>
          <cell r="F26">
            <v>100</v>
          </cell>
          <cell r="G26">
            <v>48</v>
          </cell>
          <cell r="H26">
            <v>17.28</v>
          </cell>
          <cell r="J26">
            <v>48.6</v>
          </cell>
          <cell r="K26">
            <v>7.4</v>
          </cell>
        </row>
        <row r="27">
          <cell r="B27">
            <v>27.208333333333339</v>
          </cell>
          <cell r="C27">
            <v>34.4</v>
          </cell>
          <cell r="D27">
            <v>22.5</v>
          </cell>
          <cell r="E27">
            <v>76.25</v>
          </cell>
          <cell r="F27">
            <v>98</v>
          </cell>
          <cell r="G27">
            <v>44</v>
          </cell>
          <cell r="H27">
            <v>13.32</v>
          </cell>
          <cell r="J27">
            <v>34.92</v>
          </cell>
          <cell r="K27">
            <v>6.4</v>
          </cell>
        </row>
        <row r="28">
          <cell r="B28">
            <v>27.329166666666666</v>
          </cell>
          <cell r="C28">
            <v>34.4</v>
          </cell>
          <cell r="D28">
            <v>23.6</v>
          </cell>
          <cell r="E28">
            <v>78.583333333333329</v>
          </cell>
          <cell r="F28">
            <v>99</v>
          </cell>
          <cell r="G28">
            <v>46</v>
          </cell>
          <cell r="H28">
            <v>30.6</v>
          </cell>
          <cell r="J28">
            <v>48.96</v>
          </cell>
          <cell r="K28">
            <v>0.4</v>
          </cell>
        </row>
        <row r="29">
          <cell r="B29">
            <v>27.425000000000001</v>
          </cell>
          <cell r="C29">
            <v>34.5</v>
          </cell>
          <cell r="D29">
            <v>22.4</v>
          </cell>
          <cell r="E29">
            <v>77.416666666666671</v>
          </cell>
          <cell r="F29">
            <v>100</v>
          </cell>
          <cell r="G29">
            <v>42</v>
          </cell>
          <cell r="H29">
            <v>15.120000000000001</v>
          </cell>
          <cell r="J29">
            <v>29.880000000000003</v>
          </cell>
          <cell r="K29">
            <v>18.399999999999999</v>
          </cell>
        </row>
        <row r="30">
          <cell r="B30">
            <v>29.029166666666669</v>
          </cell>
          <cell r="C30">
            <v>35.9</v>
          </cell>
          <cell r="D30">
            <v>23.4</v>
          </cell>
          <cell r="E30">
            <v>72.625</v>
          </cell>
          <cell r="F30">
            <v>100</v>
          </cell>
          <cell r="G30">
            <v>44</v>
          </cell>
          <cell r="H30">
            <v>11.520000000000001</v>
          </cell>
          <cell r="J30">
            <v>23.759999999999998</v>
          </cell>
          <cell r="K30">
            <v>0</v>
          </cell>
        </row>
        <row r="31">
          <cell r="B31">
            <v>29.858333333333334</v>
          </cell>
          <cell r="C31">
            <v>36.6</v>
          </cell>
          <cell r="D31">
            <v>24.6</v>
          </cell>
          <cell r="E31">
            <v>69.458333333333329</v>
          </cell>
          <cell r="F31">
            <v>99</v>
          </cell>
          <cell r="G31">
            <v>38</v>
          </cell>
          <cell r="H31">
            <v>14.4</v>
          </cell>
          <cell r="J31">
            <v>32.04</v>
          </cell>
          <cell r="K31">
            <v>0</v>
          </cell>
        </row>
        <row r="32">
          <cell r="B32">
            <v>27.858333333333334</v>
          </cell>
          <cell r="C32">
            <v>35.299999999999997</v>
          </cell>
          <cell r="D32">
            <v>23</v>
          </cell>
          <cell r="E32">
            <v>75.666666666666671</v>
          </cell>
          <cell r="F32">
            <v>97</v>
          </cell>
          <cell r="G32">
            <v>46</v>
          </cell>
          <cell r="H32">
            <v>15.120000000000001</v>
          </cell>
          <cell r="J32">
            <v>33.840000000000003</v>
          </cell>
          <cell r="K32">
            <v>0</v>
          </cell>
        </row>
        <row r="33">
          <cell r="B33">
            <v>29.391666666666666</v>
          </cell>
          <cell r="C33">
            <v>37.9</v>
          </cell>
          <cell r="D33">
            <v>23.2</v>
          </cell>
          <cell r="E33">
            <v>69.083333333333329</v>
          </cell>
          <cell r="F33">
            <v>100</v>
          </cell>
          <cell r="G33">
            <v>29</v>
          </cell>
          <cell r="H33">
            <v>9</v>
          </cell>
          <cell r="J33">
            <v>31.319999999999997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25.899999999999995</v>
          </cell>
          <cell r="C5">
            <v>34.700000000000003</v>
          </cell>
          <cell r="D5">
            <v>18.5</v>
          </cell>
          <cell r="E5">
            <v>64.75</v>
          </cell>
          <cell r="F5">
            <v>96</v>
          </cell>
          <cell r="G5">
            <v>27</v>
          </cell>
          <cell r="H5">
            <v>5.4</v>
          </cell>
          <cell r="J5">
            <v>23.040000000000003</v>
          </cell>
          <cell r="K5">
            <v>0.2</v>
          </cell>
        </row>
        <row r="6">
          <cell r="B6">
            <v>27.61666666666666</v>
          </cell>
          <cell r="C6">
            <v>35</v>
          </cell>
          <cell r="D6">
            <v>20.100000000000001</v>
          </cell>
          <cell r="E6">
            <v>61.916666666666664</v>
          </cell>
          <cell r="F6">
            <v>88</v>
          </cell>
          <cell r="G6">
            <v>31</v>
          </cell>
          <cell r="H6">
            <v>8.2799999999999994</v>
          </cell>
          <cell r="J6">
            <v>22.32</v>
          </cell>
          <cell r="K6">
            <v>0</v>
          </cell>
        </row>
        <row r="7">
          <cell r="B7">
            <v>27.095833333333335</v>
          </cell>
          <cell r="C7">
            <v>34.4</v>
          </cell>
          <cell r="D7">
            <v>21.3</v>
          </cell>
          <cell r="E7">
            <v>67.041666666666671</v>
          </cell>
          <cell r="F7">
            <v>88</v>
          </cell>
          <cell r="G7">
            <v>39</v>
          </cell>
          <cell r="H7">
            <v>7.9200000000000008</v>
          </cell>
          <cell r="J7">
            <v>23.759999999999998</v>
          </cell>
          <cell r="K7">
            <v>0</v>
          </cell>
        </row>
        <row r="8">
          <cell r="B8">
            <v>26.729166666666671</v>
          </cell>
          <cell r="C8">
            <v>33</v>
          </cell>
          <cell r="D8">
            <v>21.1</v>
          </cell>
          <cell r="E8">
            <v>70.291666666666671</v>
          </cell>
          <cell r="F8">
            <v>91</v>
          </cell>
          <cell r="G8">
            <v>46</v>
          </cell>
          <cell r="H8">
            <v>16.559999999999999</v>
          </cell>
          <cell r="J8">
            <v>34.92</v>
          </cell>
          <cell r="K8">
            <v>0</v>
          </cell>
        </row>
        <row r="9">
          <cell r="B9">
            <v>27.691666666666666</v>
          </cell>
          <cell r="C9">
            <v>34.299999999999997</v>
          </cell>
          <cell r="D9">
            <v>20.8</v>
          </cell>
          <cell r="E9">
            <v>66.625</v>
          </cell>
          <cell r="F9">
            <v>94</v>
          </cell>
          <cell r="G9">
            <v>38</v>
          </cell>
          <cell r="H9">
            <v>11.879999999999999</v>
          </cell>
          <cell r="J9">
            <v>22.32</v>
          </cell>
          <cell r="K9">
            <v>0</v>
          </cell>
        </row>
        <row r="10">
          <cell r="B10">
            <v>26.779166666666669</v>
          </cell>
          <cell r="C10">
            <v>33.299999999999997</v>
          </cell>
          <cell r="D10">
            <v>21.1</v>
          </cell>
          <cell r="E10">
            <v>72.958333333333329</v>
          </cell>
          <cell r="F10">
            <v>95</v>
          </cell>
          <cell r="G10">
            <v>46</v>
          </cell>
          <cell r="H10">
            <v>6.84</v>
          </cell>
          <cell r="J10">
            <v>21.6</v>
          </cell>
          <cell r="K10">
            <v>0</v>
          </cell>
        </row>
        <row r="11">
          <cell r="B11">
            <v>25.204166666666669</v>
          </cell>
          <cell r="C11">
            <v>33.1</v>
          </cell>
          <cell r="D11">
            <v>22.3</v>
          </cell>
          <cell r="E11">
            <v>82.541666666666671</v>
          </cell>
          <cell r="F11">
            <v>99</v>
          </cell>
          <cell r="G11">
            <v>50</v>
          </cell>
          <cell r="H11">
            <v>15.48</v>
          </cell>
          <cell r="J11">
            <v>32.04</v>
          </cell>
          <cell r="K11">
            <v>9.1999999999999993</v>
          </cell>
        </row>
        <row r="12">
          <cell r="B12">
            <v>24.041666666666661</v>
          </cell>
          <cell r="C12">
            <v>30</v>
          </cell>
          <cell r="D12">
            <v>22</v>
          </cell>
          <cell r="E12">
            <v>86.958333333333329</v>
          </cell>
          <cell r="F12">
            <v>100</v>
          </cell>
          <cell r="G12">
            <v>62</v>
          </cell>
          <cell r="H12">
            <v>23.040000000000003</v>
          </cell>
          <cell r="J12">
            <v>48.6</v>
          </cell>
          <cell r="K12">
            <v>39.4</v>
          </cell>
        </row>
        <row r="13">
          <cell r="B13">
            <v>25.712499999999991</v>
          </cell>
          <cell r="C13">
            <v>32.5</v>
          </cell>
          <cell r="D13">
            <v>22</v>
          </cell>
          <cell r="E13">
            <v>76.791666666666671</v>
          </cell>
          <cell r="F13">
            <v>99</v>
          </cell>
          <cell r="G13">
            <v>31</v>
          </cell>
          <cell r="H13">
            <v>21.96</v>
          </cell>
          <cell r="J13">
            <v>45.36</v>
          </cell>
          <cell r="K13">
            <v>0.2</v>
          </cell>
        </row>
        <row r="14">
          <cell r="B14">
            <v>27.004166666666663</v>
          </cell>
          <cell r="C14">
            <v>34.299999999999997</v>
          </cell>
          <cell r="D14">
            <v>22.7</v>
          </cell>
          <cell r="E14">
            <v>76.708333333333329</v>
          </cell>
          <cell r="F14">
            <v>94</v>
          </cell>
          <cell r="G14">
            <v>41</v>
          </cell>
          <cell r="H14">
            <v>16.559999999999999</v>
          </cell>
          <cell r="J14">
            <v>33.840000000000003</v>
          </cell>
          <cell r="K14">
            <v>0</v>
          </cell>
        </row>
        <row r="15">
          <cell r="B15">
            <v>28.120833333333337</v>
          </cell>
          <cell r="C15">
            <v>35.4</v>
          </cell>
          <cell r="D15">
            <v>21.7</v>
          </cell>
          <cell r="E15">
            <v>71.875</v>
          </cell>
          <cell r="F15">
            <v>96</v>
          </cell>
          <cell r="G15">
            <v>36</v>
          </cell>
          <cell r="H15">
            <v>16.920000000000002</v>
          </cell>
          <cell r="J15">
            <v>36</v>
          </cell>
          <cell r="K15">
            <v>0</v>
          </cell>
        </row>
        <row r="16">
          <cell r="B16">
            <v>27.404166666666669</v>
          </cell>
          <cell r="C16">
            <v>33.9</v>
          </cell>
          <cell r="D16">
            <v>22.4</v>
          </cell>
          <cell r="E16">
            <v>64.75</v>
          </cell>
          <cell r="F16">
            <v>96</v>
          </cell>
          <cell r="G16">
            <v>34</v>
          </cell>
          <cell r="H16">
            <v>21.240000000000002</v>
          </cell>
          <cell r="J16">
            <v>39.6</v>
          </cell>
          <cell r="K16">
            <v>2.6</v>
          </cell>
        </row>
        <row r="17">
          <cell r="B17">
            <v>27.575000000000003</v>
          </cell>
          <cell r="C17">
            <v>35.1</v>
          </cell>
          <cell r="D17">
            <v>22.2</v>
          </cell>
          <cell r="E17">
            <v>75.041666666666671</v>
          </cell>
          <cell r="F17">
            <v>94</v>
          </cell>
          <cell r="G17">
            <v>43</v>
          </cell>
          <cell r="H17">
            <v>20.88</v>
          </cell>
          <cell r="J17">
            <v>45.72</v>
          </cell>
          <cell r="K17">
            <v>0</v>
          </cell>
        </row>
        <row r="18">
          <cell r="B18">
            <v>28.312500000000004</v>
          </cell>
          <cell r="C18">
            <v>36.4</v>
          </cell>
          <cell r="D18">
            <v>22.7</v>
          </cell>
          <cell r="E18">
            <v>71.833333333333329</v>
          </cell>
          <cell r="F18">
            <v>96</v>
          </cell>
          <cell r="G18">
            <v>35</v>
          </cell>
          <cell r="H18">
            <v>22.32</v>
          </cell>
          <cell r="J18">
            <v>45.72</v>
          </cell>
          <cell r="K18">
            <v>0</v>
          </cell>
        </row>
        <row r="19">
          <cell r="B19">
            <v>27.658333333333335</v>
          </cell>
          <cell r="C19">
            <v>35.200000000000003</v>
          </cell>
          <cell r="D19">
            <v>23</v>
          </cell>
          <cell r="E19">
            <v>70.583333333333329</v>
          </cell>
          <cell r="F19">
            <v>92</v>
          </cell>
          <cell r="G19">
            <v>40</v>
          </cell>
          <cell r="H19">
            <v>17.64</v>
          </cell>
          <cell r="J19">
            <v>35.64</v>
          </cell>
          <cell r="K19">
            <v>0</v>
          </cell>
        </row>
        <row r="20">
          <cell r="B20">
            <v>28.383333333333326</v>
          </cell>
          <cell r="C20">
            <v>35.9</v>
          </cell>
          <cell r="D20">
            <v>21.4</v>
          </cell>
          <cell r="E20">
            <v>62.75</v>
          </cell>
          <cell r="F20">
            <v>91</v>
          </cell>
          <cell r="G20">
            <v>31</v>
          </cell>
          <cell r="H20">
            <v>18.36</v>
          </cell>
          <cell r="J20">
            <v>36.72</v>
          </cell>
          <cell r="K20">
            <v>0</v>
          </cell>
        </row>
        <row r="21">
          <cell r="B21">
            <v>27.437500000000004</v>
          </cell>
          <cell r="C21">
            <v>35.6</v>
          </cell>
          <cell r="D21">
            <v>19.600000000000001</v>
          </cell>
          <cell r="E21">
            <v>63.791666666666664</v>
          </cell>
          <cell r="F21">
            <v>91</v>
          </cell>
          <cell r="G21">
            <v>37</v>
          </cell>
          <cell r="H21">
            <v>18.36</v>
          </cell>
          <cell r="J21">
            <v>38.159999999999997</v>
          </cell>
          <cell r="K21">
            <v>0</v>
          </cell>
        </row>
        <row r="22">
          <cell r="B22">
            <v>23.729166666666668</v>
          </cell>
          <cell r="C22">
            <v>29.6</v>
          </cell>
          <cell r="D22">
            <v>21.8</v>
          </cell>
          <cell r="E22">
            <v>82.333333333333329</v>
          </cell>
          <cell r="F22">
            <v>98</v>
          </cell>
          <cell r="G22">
            <v>37</v>
          </cell>
          <cell r="H22">
            <v>27.720000000000002</v>
          </cell>
          <cell r="J22">
            <v>48.6</v>
          </cell>
          <cell r="K22">
            <v>14.4</v>
          </cell>
        </row>
        <row r="23">
          <cell r="B23">
            <v>25.824999999999992</v>
          </cell>
          <cell r="C23">
            <v>33.6</v>
          </cell>
          <cell r="D23">
            <v>21.2</v>
          </cell>
          <cell r="E23">
            <v>67.666666666666671</v>
          </cell>
          <cell r="F23">
            <v>93</v>
          </cell>
          <cell r="G23">
            <v>36</v>
          </cell>
          <cell r="H23">
            <v>20.52</v>
          </cell>
          <cell r="J23">
            <v>37.080000000000005</v>
          </cell>
          <cell r="K23">
            <v>0</v>
          </cell>
        </row>
        <row r="24">
          <cell r="B24">
            <v>26.187500000000004</v>
          </cell>
          <cell r="C24">
            <v>32.6</v>
          </cell>
          <cell r="D24">
            <v>21.1</v>
          </cell>
          <cell r="E24">
            <v>66.25</v>
          </cell>
          <cell r="F24">
            <v>88</v>
          </cell>
          <cell r="G24">
            <v>42</v>
          </cell>
          <cell r="H24">
            <v>15.48</v>
          </cell>
          <cell r="J24">
            <v>34.56</v>
          </cell>
          <cell r="K24">
            <v>0</v>
          </cell>
        </row>
        <row r="25">
          <cell r="B25">
            <v>25.487500000000001</v>
          </cell>
          <cell r="C25">
            <v>34.1</v>
          </cell>
          <cell r="D25">
            <v>18.3</v>
          </cell>
          <cell r="E25">
            <v>70.916666666666671</v>
          </cell>
          <cell r="F25">
            <v>96</v>
          </cell>
          <cell r="G25">
            <v>39</v>
          </cell>
          <cell r="H25">
            <v>12.6</v>
          </cell>
          <cell r="J25">
            <v>31.680000000000003</v>
          </cell>
          <cell r="K25">
            <v>0</v>
          </cell>
        </row>
        <row r="26">
          <cell r="B26">
            <v>27.358333333333324</v>
          </cell>
          <cell r="C26">
            <v>34.6</v>
          </cell>
          <cell r="D26">
            <v>21.8</v>
          </cell>
          <cell r="E26">
            <v>70.125</v>
          </cell>
          <cell r="F26">
            <v>90</v>
          </cell>
          <cell r="G26">
            <v>44</v>
          </cell>
          <cell r="H26">
            <v>20.52</v>
          </cell>
          <cell r="J26">
            <v>32.76</v>
          </cell>
          <cell r="K26">
            <v>0</v>
          </cell>
        </row>
        <row r="27">
          <cell r="B27">
            <v>28.741666666666671</v>
          </cell>
          <cell r="C27">
            <v>36.4</v>
          </cell>
          <cell r="D27">
            <v>21.6</v>
          </cell>
          <cell r="E27">
            <v>67.333333333333329</v>
          </cell>
          <cell r="F27">
            <v>94</v>
          </cell>
          <cell r="G27">
            <v>37</v>
          </cell>
          <cell r="H27">
            <v>17.28</v>
          </cell>
          <cell r="J27">
            <v>33.480000000000004</v>
          </cell>
          <cell r="K27">
            <v>0</v>
          </cell>
        </row>
        <row r="28">
          <cell r="B28">
            <v>27.737500000000001</v>
          </cell>
          <cell r="C28">
            <v>36.1</v>
          </cell>
          <cell r="D28">
            <v>21.7</v>
          </cell>
          <cell r="E28">
            <v>73.541666666666671</v>
          </cell>
          <cell r="F28">
            <v>93</v>
          </cell>
          <cell r="G28">
            <v>43</v>
          </cell>
          <cell r="H28">
            <v>32.76</v>
          </cell>
          <cell r="J28">
            <v>66.239999999999995</v>
          </cell>
          <cell r="K28">
            <v>31.200000000000003</v>
          </cell>
        </row>
        <row r="29">
          <cell r="B29">
            <v>26.387499999999999</v>
          </cell>
          <cell r="C29">
            <v>33.299999999999997</v>
          </cell>
          <cell r="D29">
            <v>21.5</v>
          </cell>
          <cell r="E29">
            <v>71.541666666666671</v>
          </cell>
          <cell r="F29">
            <v>100</v>
          </cell>
          <cell r="G29">
            <v>41</v>
          </cell>
          <cell r="H29">
            <v>28.44</v>
          </cell>
          <cell r="J29">
            <v>59.760000000000005</v>
          </cell>
          <cell r="K29">
            <v>39.200000000000003</v>
          </cell>
        </row>
        <row r="30">
          <cell r="B30">
            <v>27.670833333333334</v>
          </cell>
          <cell r="C30">
            <v>35.6</v>
          </cell>
          <cell r="D30">
            <v>22.2</v>
          </cell>
          <cell r="E30">
            <v>72.75</v>
          </cell>
          <cell r="F30">
            <v>94</v>
          </cell>
          <cell r="G30">
            <v>31</v>
          </cell>
          <cell r="H30">
            <v>6.84</v>
          </cell>
          <cell r="J30">
            <v>27</v>
          </cell>
          <cell r="K30">
            <v>0</v>
          </cell>
        </row>
        <row r="31">
          <cell r="B31">
            <v>28.775000000000002</v>
          </cell>
          <cell r="C31">
            <v>37.1</v>
          </cell>
          <cell r="D31">
            <v>22.8</v>
          </cell>
          <cell r="E31">
            <v>70.583333333333329</v>
          </cell>
          <cell r="F31">
            <v>93</v>
          </cell>
          <cell r="G31">
            <v>29</v>
          </cell>
          <cell r="H31">
            <v>32.76</v>
          </cell>
          <cell r="J31">
            <v>59.4</v>
          </cell>
          <cell r="K31">
            <v>0</v>
          </cell>
        </row>
        <row r="32">
          <cell r="B32">
            <v>28.125</v>
          </cell>
          <cell r="C32">
            <v>37.200000000000003</v>
          </cell>
          <cell r="D32">
            <v>22.6</v>
          </cell>
          <cell r="E32">
            <v>71.208333333333329</v>
          </cell>
          <cell r="F32">
            <v>91</v>
          </cell>
          <cell r="G32">
            <v>36</v>
          </cell>
          <cell r="H32">
            <v>16.559999999999999</v>
          </cell>
          <cell r="J32">
            <v>33.119999999999997</v>
          </cell>
          <cell r="K32">
            <v>1.2000000000000002</v>
          </cell>
        </row>
        <row r="33">
          <cell r="B33">
            <v>28.737499999999997</v>
          </cell>
          <cell r="C33">
            <v>37.9</v>
          </cell>
          <cell r="D33">
            <v>22.3</v>
          </cell>
          <cell r="E33">
            <v>68.291666666666671</v>
          </cell>
          <cell r="F33">
            <v>94</v>
          </cell>
          <cell r="G33">
            <v>26</v>
          </cell>
          <cell r="H33">
            <v>13.32</v>
          </cell>
          <cell r="J33">
            <v>27</v>
          </cell>
          <cell r="K33">
            <v>0.2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24.020833333333339</v>
          </cell>
          <cell r="C5">
            <v>31</v>
          </cell>
          <cell r="D5">
            <v>21.5</v>
          </cell>
          <cell r="E5">
            <v>93.541666666666671</v>
          </cell>
          <cell r="F5">
            <v>100</v>
          </cell>
          <cell r="H5">
            <v>10.8</v>
          </cell>
        </row>
        <row r="6">
          <cell r="B6">
            <v>25.404166666666669</v>
          </cell>
          <cell r="C6">
            <v>32.200000000000003</v>
          </cell>
          <cell r="D6">
            <v>21.8</v>
          </cell>
          <cell r="E6">
            <v>91.375</v>
          </cell>
          <cell r="F6">
            <v>100</v>
          </cell>
          <cell r="H6">
            <v>16.2</v>
          </cell>
        </row>
        <row r="7">
          <cell r="B7">
            <v>22.716666666666665</v>
          </cell>
          <cell r="C7">
            <v>30</v>
          </cell>
          <cell r="D7">
            <v>20.2</v>
          </cell>
          <cell r="E7">
            <v>97.583333333333329</v>
          </cell>
          <cell r="F7">
            <v>100</v>
          </cell>
          <cell r="H7">
            <v>30.96</v>
          </cell>
        </row>
        <row r="8">
          <cell r="B8">
            <v>23.916666666666668</v>
          </cell>
          <cell r="C8">
            <v>29.3</v>
          </cell>
          <cell r="D8">
            <v>20.100000000000001</v>
          </cell>
          <cell r="E8">
            <v>90.166666666666671</v>
          </cell>
          <cell r="F8">
            <v>100</v>
          </cell>
          <cell r="H8">
            <v>13.32</v>
          </cell>
        </row>
        <row r="9">
          <cell r="B9">
            <v>25.791666666666661</v>
          </cell>
          <cell r="C9">
            <v>31.5</v>
          </cell>
          <cell r="D9">
            <v>20.7</v>
          </cell>
          <cell r="E9">
            <v>81.375</v>
          </cell>
          <cell r="F9">
            <v>100</v>
          </cell>
          <cell r="H9">
            <v>14.76</v>
          </cell>
        </row>
        <row r="10">
          <cell r="B10">
            <v>25.966666666666658</v>
          </cell>
          <cell r="C10">
            <v>33.5</v>
          </cell>
          <cell r="D10">
            <v>20.6</v>
          </cell>
          <cell r="E10">
            <v>83.708333333333329</v>
          </cell>
          <cell r="F10">
            <v>100</v>
          </cell>
          <cell r="H10">
            <v>13.68</v>
          </cell>
        </row>
        <row r="11">
          <cell r="B11">
            <v>25.308333333333334</v>
          </cell>
          <cell r="C11">
            <v>31.7</v>
          </cell>
          <cell r="D11">
            <v>22.5</v>
          </cell>
          <cell r="E11">
            <v>89.458333333333329</v>
          </cell>
          <cell r="F11">
            <v>100</v>
          </cell>
          <cell r="H11">
            <v>21.96</v>
          </cell>
        </row>
        <row r="12">
          <cell r="B12">
            <v>25.858333333333334</v>
          </cell>
          <cell r="C12">
            <v>32.9</v>
          </cell>
          <cell r="D12">
            <v>21.1</v>
          </cell>
          <cell r="E12">
            <v>86.5</v>
          </cell>
          <cell r="F12">
            <v>100</v>
          </cell>
          <cell r="H12">
            <v>16.920000000000002</v>
          </cell>
        </row>
        <row r="13">
          <cell r="B13">
            <v>26.525000000000002</v>
          </cell>
          <cell r="C13">
            <v>34.9</v>
          </cell>
          <cell r="D13">
            <v>21.7</v>
          </cell>
          <cell r="E13">
            <v>84.458333333333329</v>
          </cell>
          <cell r="F13">
            <v>100</v>
          </cell>
          <cell r="H13">
            <v>23.400000000000002</v>
          </cell>
        </row>
        <row r="14">
          <cell r="B14">
            <v>24.704166666666666</v>
          </cell>
          <cell r="C14">
            <v>28.7</v>
          </cell>
          <cell r="D14">
            <v>21.5</v>
          </cell>
          <cell r="E14">
            <v>91</v>
          </cell>
          <cell r="F14">
            <v>100</v>
          </cell>
          <cell r="H14">
            <v>21.240000000000002</v>
          </cell>
        </row>
        <row r="15">
          <cell r="B15">
            <v>24.162500000000005</v>
          </cell>
          <cell r="C15">
            <v>30.2</v>
          </cell>
          <cell r="D15">
            <v>20.9</v>
          </cell>
          <cell r="E15">
            <v>88.583333333333329</v>
          </cell>
          <cell r="F15">
            <v>100</v>
          </cell>
          <cell r="H15">
            <v>12.6</v>
          </cell>
        </row>
        <row r="16">
          <cell r="B16">
            <v>24.38333333333334</v>
          </cell>
          <cell r="C16">
            <v>31.5</v>
          </cell>
          <cell r="D16">
            <v>21.8</v>
          </cell>
          <cell r="E16">
            <v>96.083333333333329</v>
          </cell>
          <cell r="F16">
            <v>100</v>
          </cell>
          <cell r="H16">
            <v>12.96</v>
          </cell>
        </row>
        <row r="17">
          <cell r="B17">
            <v>25.087500000000002</v>
          </cell>
          <cell r="C17">
            <v>32.200000000000003</v>
          </cell>
          <cell r="D17">
            <v>21.2</v>
          </cell>
          <cell r="E17">
            <v>86.208333333333329</v>
          </cell>
          <cell r="F17">
            <v>100</v>
          </cell>
          <cell r="H17">
            <v>16.920000000000002</v>
          </cell>
        </row>
        <row r="18">
          <cell r="B18">
            <v>26.087500000000006</v>
          </cell>
          <cell r="C18">
            <v>33.799999999999997</v>
          </cell>
          <cell r="D18">
            <v>21.6</v>
          </cell>
          <cell r="E18">
            <v>83.583333333333329</v>
          </cell>
          <cell r="F18">
            <v>100</v>
          </cell>
          <cell r="H18">
            <v>20.88</v>
          </cell>
        </row>
        <row r="19">
          <cell r="B19">
            <v>26.320833333333326</v>
          </cell>
          <cell r="C19">
            <v>32.9</v>
          </cell>
          <cell r="D19">
            <v>22.9</v>
          </cell>
          <cell r="E19">
            <v>85.125</v>
          </cell>
          <cell r="F19">
            <v>100</v>
          </cell>
          <cell r="H19">
            <v>20.16</v>
          </cell>
        </row>
        <row r="20">
          <cell r="B20">
            <v>25.6875</v>
          </cell>
          <cell r="C20">
            <v>30</v>
          </cell>
          <cell r="D20">
            <v>21.3</v>
          </cell>
          <cell r="E20">
            <v>86</v>
          </cell>
          <cell r="F20">
            <v>100</v>
          </cell>
          <cell r="H20">
            <v>20.88</v>
          </cell>
        </row>
        <row r="21">
          <cell r="B21">
            <v>24.429166666666664</v>
          </cell>
          <cell r="C21">
            <v>26.9</v>
          </cell>
          <cell r="D21">
            <v>20.7</v>
          </cell>
          <cell r="E21">
            <v>92.541666666666671</v>
          </cell>
          <cell r="F21">
            <v>100</v>
          </cell>
          <cell r="H21">
            <v>22.68</v>
          </cell>
        </row>
        <row r="22">
          <cell r="B22">
            <v>23.074999999999992</v>
          </cell>
          <cell r="C22">
            <v>28.8</v>
          </cell>
          <cell r="D22">
            <v>19.2</v>
          </cell>
          <cell r="E22">
            <v>88.041666666666671</v>
          </cell>
          <cell r="F22">
            <v>100</v>
          </cell>
          <cell r="H22">
            <v>16.559999999999999</v>
          </cell>
        </row>
        <row r="23">
          <cell r="B23">
            <v>23.795833333333334</v>
          </cell>
          <cell r="C23">
            <v>28</v>
          </cell>
          <cell r="D23">
            <v>20.2</v>
          </cell>
          <cell r="E23">
            <v>79.583333333333329</v>
          </cell>
          <cell r="F23">
            <v>100</v>
          </cell>
          <cell r="H23">
            <v>29.52</v>
          </cell>
        </row>
        <row r="24">
          <cell r="B24">
            <v>22</v>
          </cell>
          <cell r="C24">
            <v>24.2</v>
          </cell>
          <cell r="D24">
            <v>20.399999999999999</v>
          </cell>
          <cell r="E24">
            <v>98.875</v>
          </cell>
          <cell r="F24">
            <v>100</v>
          </cell>
          <cell r="H24">
            <v>22.32</v>
          </cell>
        </row>
        <row r="25">
          <cell r="B25">
            <v>24.045833333333334</v>
          </cell>
          <cell r="C25">
            <v>29.3</v>
          </cell>
          <cell r="D25">
            <v>21.4</v>
          </cell>
          <cell r="E25">
            <v>90.666666666666671</v>
          </cell>
          <cell r="F25">
            <v>100</v>
          </cell>
          <cell r="H25">
            <v>22.68</v>
          </cell>
        </row>
        <row r="26">
          <cell r="B26">
            <v>24.575000000000003</v>
          </cell>
          <cell r="C26">
            <v>31.3</v>
          </cell>
          <cell r="D26">
            <v>21.6</v>
          </cell>
          <cell r="E26">
            <v>94.375</v>
          </cell>
          <cell r="F26">
            <v>100</v>
          </cell>
          <cell r="H26">
            <v>20.88</v>
          </cell>
        </row>
        <row r="27">
          <cell r="B27">
            <v>25.408333333333331</v>
          </cell>
          <cell r="C27">
            <v>31.8</v>
          </cell>
          <cell r="D27">
            <v>20.7</v>
          </cell>
          <cell r="E27">
            <v>87.541666666666671</v>
          </cell>
          <cell r="F27">
            <v>100</v>
          </cell>
          <cell r="H27">
            <v>14.76</v>
          </cell>
        </row>
        <row r="28">
          <cell r="B28">
            <v>21.458333333333332</v>
          </cell>
          <cell r="C28">
            <v>26.2</v>
          </cell>
          <cell r="D28">
            <v>19.899999999999999</v>
          </cell>
          <cell r="E28">
            <v>99.916666666666671</v>
          </cell>
          <cell r="F28">
            <v>100</v>
          </cell>
          <cell r="H28">
            <v>19.8</v>
          </cell>
        </row>
        <row r="29">
          <cell r="B29">
            <v>23.529166666666665</v>
          </cell>
          <cell r="C29">
            <v>32.6</v>
          </cell>
          <cell r="D29">
            <v>16.5</v>
          </cell>
          <cell r="E29">
            <v>82.958333333333329</v>
          </cell>
          <cell r="F29">
            <v>100</v>
          </cell>
          <cell r="H29">
            <v>11.16</v>
          </cell>
        </row>
        <row r="30">
          <cell r="B30">
            <v>24.937500000000004</v>
          </cell>
          <cell r="C30">
            <v>30.9</v>
          </cell>
          <cell r="D30">
            <v>21</v>
          </cell>
          <cell r="E30">
            <v>87.916666666666671</v>
          </cell>
          <cell r="F30">
            <v>100</v>
          </cell>
          <cell r="H30">
            <v>28.08</v>
          </cell>
        </row>
        <row r="31">
          <cell r="B31">
            <v>26.483333333333334</v>
          </cell>
          <cell r="C31">
            <v>33.4</v>
          </cell>
          <cell r="D31">
            <v>19.8</v>
          </cell>
          <cell r="E31">
            <v>78.875</v>
          </cell>
          <cell r="F31">
            <v>100</v>
          </cell>
          <cell r="H31">
            <v>14.04</v>
          </cell>
        </row>
        <row r="32">
          <cell r="B32">
            <v>27.099999999999994</v>
          </cell>
          <cell r="C32">
            <v>32.700000000000003</v>
          </cell>
          <cell r="D32">
            <v>22.7</v>
          </cell>
          <cell r="E32">
            <v>81.208333333333329</v>
          </cell>
          <cell r="F32">
            <v>100</v>
          </cell>
          <cell r="H32">
            <v>25.92</v>
          </cell>
        </row>
        <row r="33">
          <cell r="B33">
            <v>24.7421130952381</v>
          </cell>
          <cell r="C33">
            <v>34.9</v>
          </cell>
          <cell r="D33">
            <v>16.5</v>
          </cell>
          <cell r="E33">
            <v>88.473214285714306</v>
          </cell>
          <cell r="F33">
            <v>100</v>
          </cell>
          <cell r="H33">
            <v>30.96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25.858333333333331</v>
          </cell>
          <cell r="C5">
            <v>34.200000000000003</v>
          </cell>
          <cell r="D5">
            <v>18.899999999999999</v>
          </cell>
          <cell r="E5">
            <v>63.916666666666664</v>
          </cell>
          <cell r="F5">
            <v>89</v>
          </cell>
          <cell r="G5">
            <v>29</v>
          </cell>
          <cell r="H5">
            <v>19.079999999999998</v>
          </cell>
          <cell r="J5">
            <v>33.480000000000004</v>
          </cell>
          <cell r="K5">
            <v>0.2</v>
          </cell>
        </row>
        <row r="6">
          <cell r="B6">
            <v>26.179166666666664</v>
          </cell>
          <cell r="C6">
            <v>33.9</v>
          </cell>
          <cell r="D6">
            <v>18.899999999999999</v>
          </cell>
          <cell r="E6">
            <v>62.208333333333336</v>
          </cell>
          <cell r="F6">
            <v>89</v>
          </cell>
          <cell r="G6">
            <v>31</v>
          </cell>
          <cell r="H6">
            <v>11.879999999999999</v>
          </cell>
          <cell r="J6">
            <v>28.08</v>
          </cell>
          <cell r="K6">
            <v>0</v>
          </cell>
        </row>
        <row r="7">
          <cell r="B7">
            <v>24.325000000000003</v>
          </cell>
          <cell r="C7">
            <v>29</v>
          </cell>
          <cell r="D7">
            <v>20.5</v>
          </cell>
          <cell r="E7">
            <v>72.666666666666671</v>
          </cell>
          <cell r="F7">
            <v>88</v>
          </cell>
          <cell r="G7">
            <v>55</v>
          </cell>
          <cell r="H7">
            <v>13.32</v>
          </cell>
          <cell r="J7">
            <v>26.28</v>
          </cell>
          <cell r="K7">
            <v>0</v>
          </cell>
        </row>
        <row r="8">
          <cell r="B8">
            <v>23.633333333333329</v>
          </cell>
          <cell r="C8">
            <v>30.8</v>
          </cell>
          <cell r="D8">
            <v>20.3</v>
          </cell>
          <cell r="E8">
            <v>78.583333333333329</v>
          </cell>
          <cell r="F8">
            <v>95</v>
          </cell>
          <cell r="G8">
            <v>46</v>
          </cell>
          <cell r="H8">
            <v>15.48</v>
          </cell>
          <cell r="J8">
            <v>33.840000000000003</v>
          </cell>
          <cell r="K8">
            <v>6.8000000000000007</v>
          </cell>
        </row>
        <row r="9">
          <cell r="B9">
            <v>23.425000000000001</v>
          </cell>
          <cell r="C9">
            <v>31</v>
          </cell>
          <cell r="D9">
            <v>21.4</v>
          </cell>
          <cell r="E9">
            <v>84.75</v>
          </cell>
          <cell r="F9">
            <v>97</v>
          </cell>
          <cell r="G9">
            <v>47</v>
          </cell>
          <cell r="H9">
            <v>13.32</v>
          </cell>
          <cell r="J9">
            <v>23.759999999999998</v>
          </cell>
          <cell r="K9">
            <v>18.399999999999999</v>
          </cell>
        </row>
        <row r="10">
          <cell r="B10">
            <v>23.291666666666671</v>
          </cell>
          <cell r="C10">
            <v>28.4</v>
          </cell>
          <cell r="D10">
            <v>20.7</v>
          </cell>
          <cell r="E10">
            <v>87.5</v>
          </cell>
          <cell r="F10">
            <v>98</v>
          </cell>
          <cell r="G10">
            <v>58</v>
          </cell>
          <cell r="H10">
            <v>14.4</v>
          </cell>
          <cell r="J10">
            <v>34.56</v>
          </cell>
          <cell r="K10">
            <v>8.7999999999999989</v>
          </cell>
        </row>
        <row r="11">
          <cell r="B11">
            <v>25.220833333333331</v>
          </cell>
          <cell r="C11">
            <v>31.5</v>
          </cell>
          <cell r="D11">
            <v>21.8</v>
          </cell>
          <cell r="E11">
            <v>80.041666666666671</v>
          </cell>
          <cell r="F11">
            <v>97</v>
          </cell>
          <cell r="G11">
            <v>51</v>
          </cell>
          <cell r="H11">
            <v>16.2</v>
          </cell>
          <cell r="J11">
            <v>33.119999999999997</v>
          </cell>
          <cell r="K11">
            <v>1.2</v>
          </cell>
        </row>
        <row r="12">
          <cell r="B12">
            <v>21.958333333333332</v>
          </cell>
          <cell r="C12">
            <v>25.9</v>
          </cell>
          <cell r="D12">
            <v>19</v>
          </cell>
          <cell r="E12">
            <v>93</v>
          </cell>
          <cell r="F12">
            <v>98</v>
          </cell>
          <cell r="G12">
            <v>68</v>
          </cell>
          <cell r="H12">
            <v>19.440000000000001</v>
          </cell>
          <cell r="J12">
            <v>44.28</v>
          </cell>
          <cell r="K12">
            <v>30.999999999999996</v>
          </cell>
        </row>
        <row r="13">
          <cell r="B13">
            <v>23.833333333333339</v>
          </cell>
          <cell r="C13">
            <v>30.1</v>
          </cell>
          <cell r="D13">
            <v>20</v>
          </cell>
          <cell r="E13">
            <v>84.833333333333329</v>
          </cell>
          <cell r="F13">
            <v>98</v>
          </cell>
          <cell r="G13">
            <v>52</v>
          </cell>
          <cell r="H13">
            <v>12.24</v>
          </cell>
          <cell r="J13">
            <v>23.400000000000002</v>
          </cell>
          <cell r="K13">
            <v>0.2</v>
          </cell>
        </row>
        <row r="14">
          <cell r="B14">
            <v>24.529166666666669</v>
          </cell>
          <cell r="C14">
            <v>31.7</v>
          </cell>
          <cell r="D14">
            <v>21.1</v>
          </cell>
          <cell r="E14">
            <v>81.541666666666671</v>
          </cell>
          <cell r="F14">
            <v>94</v>
          </cell>
          <cell r="G14">
            <v>47</v>
          </cell>
          <cell r="H14">
            <v>20.88</v>
          </cell>
          <cell r="J14">
            <v>37.080000000000005</v>
          </cell>
          <cell r="K14">
            <v>0.2</v>
          </cell>
        </row>
        <row r="15">
          <cell r="B15">
            <v>25.3</v>
          </cell>
          <cell r="C15">
            <v>30.9</v>
          </cell>
          <cell r="D15">
            <v>21.5</v>
          </cell>
          <cell r="E15">
            <v>81.541666666666671</v>
          </cell>
          <cell r="F15">
            <v>98</v>
          </cell>
          <cell r="G15">
            <v>55</v>
          </cell>
          <cell r="H15">
            <v>17.64</v>
          </cell>
          <cell r="J15">
            <v>45</v>
          </cell>
          <cell r="K15">
            <v>1</v>
          </cell>
        </row>
        <row r="16">
          <cell r="B16">
            <v>24.566666666666666</v>
          </cell>
          <cell r="C16">
            <v>29.9</v>
          </cell>
          <cell r="D16">
            <v>21.9</v>
          </cell>
          <cell r="E16">
            <v>84.166666666666671</v>
          </cell>
          <cell r="F16">
            <v>97</v>
          </cell>
          <cell r="G16">
            <v>56</v>
          </cell>
          <cell r="H16">
            <v>22.32</v>
          </cell>
          <cell r="J16">
            <v>41.04</v>
          </cell>
          <cell r="K16">
            <v>17.999999999999996</v>
          </cell>
        </row>
        <row r="17">
          <cell r="B17">
            <v>24.858333333333331</v>
          </cell>
          <cell r="C17">
            <v>31.8</v>
          </cell>
          <cell r="D17">
            <v>20.399999999999999</v>
          </cell>
          <cell r="E17">
            <v>78.25</v>
          </cell>
          <cell r="F17">
            <v>94</v>
          </cell>
          <cell r="G17">
            <v>47</v>
          </cell>
          <cell r="H17">
            <v>13.68</v>
          </cell>
          <cell r="J17">
            <v>50.76</v>
          </cell>
          <cell r="K17">
            <v>3.6000000000000005</v>
          </cell>
        </row>
        <row r="18">
          <cell r="B18">
            <v>26.129166666666663</v>
          </cell>
          <cell r="C18">
            <v>32.200000000000003</v>
          </cell>
          <cell r="D18">
            <v>21.4</v>
          </cell>
          <cell r="E18">
            <v>76.041666666666671</v>
          </cell>
          <cell r="F18">
            <v>97</v>
          </cell>
          <cell r="G18">
            <v>45</v>
          </cell>
          <cell r="H18">
            <v>18</v>
          </cell>
          <cell r="J18">
            <v>33.119999999999997</v>
          </cell>
          <cell r="K18">
            <v>0</v>
          </cell>
        </row>
        <row r="19">
          <cell r="B19">
            <v>26.270833333333329</v>
          </cell>
          <cell r="C19">
            <v>32.9</v>
          </cell>
          <cell r="D19">
            <v>21.9</v>
          </cell>
          <cell r="E19">
            <v>74.5</v>
          </cell>
          <cell r="F19">
            <v>96</v>
          </cell>
          <cell r="G19">
            <v>36</v>
          </cell>
          <cell r="H19">
            <v>19.440000000000001</v>
          </cell>
          <cell r="J19">
            <v>38.880000000000003</v>
          </cell>
          <cell r="K19">
            <v>0</v>
          </cell>
        </row>
        <row r="20">
          <cell r="B20">
            <v>26.13333333333334</v>
          </cell>
          <cell r="C20">
            <v>33.700000000000003</v>
          </cell>
          <cell r="D20">
            <v>20.5</v>
          </cell>
          <cell r="E20">
            <v>73</v>
          </cell>
          <cell r="F20">
            <v>95</v>
          </cell>
          <cell r="G20">
            <v>39</v>
          </cell>
          <cell r="H20">
            <v>23.759999999999998</v>
          </cell>
          <cell r="J20">
            <v>41.76</v>
          </cell>
          <cell r="K20">
            <v>2.6</v>
          </cell>
        </row>
        <row r="21">
          <cell r="B21">
            <v>26.087500000000006</v>
          </cell>
          <cell r="C21">
            <v>30.9</v>
          </cell>
          <cell r="D21">
            <v>23.4</v>
          </cell>
          <cell r="E21">
            <v>79.791666666666671</v>
          </cell>
          <cell r="F21">
            <v>94</v>
          </cell>
          <cell r="G21">
            <v>59</v>
          </cell>
          <cell r="H21">
            <v>11.16</v>
          </cell>
          <cell r="J21">
            <v>50.76</v>
          </cell>
          <cell r="K21">
            <v>0</v>
          </cell>
        </row>
        <row r="22">
          <cell r="B22">
            <v>22.304166666666671</v>
          </cell>
          <cell r="C22">
            <v>26</v>
          </cell>
          <cell r="D22">
            <v>20</v>
          </cell>
          <cell r="E22">
            <v>90.166666666666671</v>
          </cell>
          <cell r="F22">
            <v>97</v>
          </cell>
          <cell r="G22">
            <v>74</v>
          </cell>
          <cell r="H22">
            <v>13.68</v>
          </cell>
          <cell r="J22">
            <v>30.240000000000002</v>
          </cell>
          <cell r="K22">
            <v>14.600000000000003</v>
          </cell>
        </row>
        <row r="23">
          <cell r="B23">
            <v>23.195833333333336</v>
          </cell>
          <cell r="C23">
            <v>27.4</v>
          </cell>
          <cell r="D23">
            <v>20.399999999999999</v>
          </cell>
          <cell r="E23">
            <v>85.333333333333329</v>
          </cell>
          <cell r="F23">
            <v>97</v>
          </cell>
          <cell r="G23">
            <v>67</v>
          </cell>
          <cell r="H23">
            <v>15.120000000000001</v>
          </cell>
          <cell r="J23">
            <v>27.720000000000002</v>
          </cell>
          <cell r="K23">
            <v>3.600000000000001</v>
          </cell>
        </row>
        <row r="24">
          <cell r="B24">
            <v>24.862500000000001</v>
          </cell>
          <cell r="C24">
            <v>30.4</v>
          </cell>
          <cell r="D24">
            <v>21.6</v>
          </cell>
          <cell r="E24">
            <v>79.208333333333329</v>
          </cell>
          <cell r="F24">
            <v>96</v>
          </cell>
          <cell r="G24">
            <v>45</v>
          </cell>
          <cell r="H24">
            <v>19.079999999999998</v>
          </cell>
          <cell r="J24">
            <v>45.72</v>
          </cell>
          <cell r="K24">
            <v>0</v>
          </cell>
        </row>
        <row r="25">
          <cell r="B25">
            <v>24.516666666666669</v>
          </cell>
          <cell r="C25">
            <v>32.1</v>
          </cell>
          <cell r="D25">
            <v>20.2</v>
          </cell>
          <cell r="E25">
            <v>76.333333333333329</v>
          </cell>
          <cell r="F25">
            <v>93</v>
          </cell>
          <cell r="G25">
            <v>35</v>
          </cell>
          <cell r="H25">
            <v>21.6</v>
          </cell>
          <cell r="J25">
            <v>38.159999999999997</v>
          </cell>
          <cell r="K25">
            <v>0</v>
          </cell>
        </row>
        <row r="26">
          <cell r="B26">
            <v>24.620833333333334</v>
          </cell>
          <cell r="C26">
            <v>32</v>
          </cell>
          <cell r="D26">
            <v>19.899999999999999</v>
          </cell>
          <cell r="E26">
            <v>78.458333333333329</v>
          </cell>
          <cell r="F26">
            <v>95</v>
          </cell>
          <cell r="G26">
            <v>44</v>
          </cell>
          <cell r="H26">
            <v>21.240000000000002</v>
          </cell>
          <cell r="J26">
            <v>37.080000000000005</v>
          </cell>
          <cell r="K26">
            <v>0</v>
          </cell>
        </row>
        <row r="27">
          <cell r="B27">
            <v>24.495833333333334</v>
          </cell>
          <cell r="C27">
            <v>30.3</v>
          </cell>
          <cell r="D27">
            <v>21.5</v>
          </cell>
          <cell r="E27">
            <v>82.541666666666671</v>
          </cell>
          <cell r="F27">
            <v>96</v>
          </cell>
          <cell r="G27">
            <v>53</v>
          </cell>
          <cell r="H27">
            <v>18</v>
          </cell>
          <cell r="J27">
            <v>39.6</v>
          </cell>
          <cell r="K27">
            <v>6.8000000000000007</v>
          </cell>
        </row>
        <row r="28">
          <cell r="B28">
            <v>25.483333333333331</v>
          </cell>
          <cell r="C28">
            <v>31.9</v>
          </cell>
          <cell r="D28">
            <v>22.1</v>
          </cell>
          <cell r="E28">
            <v>81.958333333333329</v>
          </cell>
          <cell r="F28">
            <v>97</v>
          </cell>
          <cell r="G28">
            <v>47</v>
          </cell>
          <cell r="H28">
            <v>15.48</v>
          </cell>
          <cell r="J28">
            <v>34.56</v>
          </cell>
          <cell r="K28">
            <v>21.199999999999992</v>
          </cell>
        </row>
        <row r="29">
          <cell r="B29">
            <v>25.000000000000004</v>
          </cell>
          <cell r="C29">
            <v>31.8</v>
          </cell>
          <cell r="D29">
            <v>19.5</v>
          </cell>
          <cell r="E29">
            <v>79.125</v>
          </cell>
          <cell r="F29">
            <v>98</v>
          </cell>
          <cell r="G29">
            <v>40</v>
          </cell>
          <cell r="H29">
            <v>20.88</v>
          </cell>
          <cell r="J29">
            <v>77.760000000000005</v>
          </cell>
          <cell r="K29">
            <v>3.0000000000000004</v>
          </cell>
        </row>
        <row r="30">
          <cell r="B30">
            <v>27.416666666666668</v>
          </cell>
          <cell r="C30">
            <v>33.4</v>
          </cell>
          <cell r="D30">
            <v>22.6</v>
          </cell>
          <cell r="E30">
            <v>70.416666666666671</v>
          </cell>
          <cell r="F30">
            <v>92</v>
          </cell>
          <cell r="G30">
            <v>37</v>
          </cell>
          <cell r="H30">
            <v>14.04</v>
          </cell>
          <cell r="J30">
            <v>28.44</v>
          </cell>
          <cell r="K30">
            <v>1.4</v>
          </cell>
        </row>
        <row r="31">
          <cell r="B31">
            <v>27.308333333333337</v>
          </cell>
          <cell r="C31">
            <v>33.700000000000003</v>
          </cell>
          <cell r="D31">
            <v>22.2</v>
          </cell>
          <cell r="E31">
            <v>71.791666666666671</v>
          </cell>
          <cell r="F31">
            <v>97</v>
          </cell>
          <cell r="G31">
            <v>46</v>
          </cell>
          <cell r="H31">
            <v>15.840000000000002</v>
          </cell>
          <cell r="J31">
            <v>34.200000000000003</v>
          </cell>
          <cell r="K31">
            <v>1.2</v>
          </cell>
        </row>
        <row r="32">
          <cell r="B32">
            <v>26.029166666666669</v>
          </cell>
          <cell r="C32">
            <v>32.5</v>
          </cell>
          <cell r="D32">
            <v>22</v>
          </cell>
          <cell r="E32">
            <v>77.875</v>
          </cell>
          <cell r="F32">
            <v>95</v>
          </cell>
          <cell r="G32">
            <v>49</v>
          </cell>
          <cell r="H32">
            <v>12.24</v>
          </cell>
          <cell r="J32">
            <v>32.4</v>
          </cell>
          <cell r="K32">
            <v>1</v>
          </cell>
        </row>
        <row r="33">
          <cell r="B33">
            <v>26.975000000000005</v>
          </cell>
          <cell r="C33">
            <v>33.700000000000003</v>
          </cell>
          <cell r="D33">
            <v>21</v>
          </cell>
          <cell r="E33">
            <v>72.291666666666671</v>
          </cell>
          <cell r="F33">
            <v>94</v>
          </cell>
          <cell r="G33">
            <v>37</v>
          </cell>
          <cell r="H33">
            <v>15.48</v>
          </cell>
          <cell r="J33">
            <v>34.92</v>
          </cell>
          <cell r="K33">
            <v>1.2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25.916666666666661</v>
          </cell>
          <cell r="C5">
            <v>34.4</v>
          </cell>
          <cell r="D5">
            <v>19.5</v>
          </cell>
          <cell r="E5">
            <v>67.666666666666671</v>
          </cell>
          <cell r="F5">
            <v>91</v>
          </cell>
          <cell r="G5">
            <v>37</v>
          </cell>
          <cell r="J5">
            <v>32.4</v>
          </cell>
          <cell r="K5">
            <v>0</v>
          </cell>
        </row>
        <row r="6">
          <cell r="B6">
            <v>26.875</v>
          </cell>
          <cell r="C6">
            <v>35.5</v>
          </cell>
          <cell r="D6">
            <v>21</v>
          </cell>
          <cell r="E6">
            <v>65.166666666666671</v>
          </cell>
          <cell r="F6">
            <v>90</v>
          </cell>
          <cell r="G6">
            <v>32</v>
          </cell>
          <cell r="J6">
            <v>28.44</v>
          </cell>
          <cell r="K6">
            <v>0</v>
          </cell>
        </row>
        <row r="7">
          <cell r="B7">
            <v>27.033333333333328</v>
          </cell>
          <cell r="C7">
            <v>35.700000000000003</v>
          </cell>
          <cell r="D7">
            <v>21.3</v>
          </cell>
          <cell r="E7">
            <v>63.583333333333336</v>
          </cell>
          <cell r="F7">
            <v>86</v>
          </cell>
          <cell r="G7">
            <v>31</v>
          </cell>
          <cell r="J7">
            <v>29.16</v>
          </cell>
          <cell r="K7">
            <v>0</v>
          </cell>
        </row>
        <row r="8">
          <cell r="B8">
            <v>27.174999999999997</v>
          </cell>
          <cell r="C8">
            <v>34.700000000000003</v>
          </cell>
          <cell r="D8">
            <v>21</v>
          </cell>
          <cell r="E8">
            <v>66.333333333333329</v>
          </cell>
          <cell r="F8">
            <v>92</v>
          </cell>
          <cell r="G8">
            <v>37</v>
          </cell>
          <cell r="J8">
            <v>25.92</v>
          </cell>
          <cell r="K8">
            <v>0</v>
          </cell>
        </row>
        <row r="9">
          <cell r="B9">
            <v>27.479166666666668</v>
          </cell>
          <cell r="C9">
            <v>35.799999999999997</v>
          </cell>
          <cell r="D9">
            <v>20.8</v>
          </cell>
          <cell r="E9">
            <v>64.583333333333329</v>
          </cell>
          <cell r="F9">
            <v>91</v>
          </cell>
          <cell r="G9">
            <v>33</v>
          </cell>
          <cell r="J9">
            <v>25.92</v>
          </cell>
          <cell r="K9">
            <v>0</v>
          </cell>
        </row>
        <row r="10">
          <cell r="B10">
            <v>26.691666666666674</v>
          </cell>
          <cell r="C10">
            <v>35.5</v>
          </cell>
          <cell r="D10">
            <v>21.1</v>
          </cell>
          <cell r="E10">
            <v>65.833333333333329</v>
          </cell>
          <cell r="F10">
            <v>89</v>
          </cell>
          <cell r="G10">
            <v>39</v>
          </cell>
          <cell r="J10">
            <v>32.04</v>
          </cell>
          <cell r="K10">
            <v>0</v>
          </cell>
        </row>
        <row r="11">
          <cell r="B11">
            <v>24.716666666666658</v>
          </cell>
          <cell r="C11">
            <v>33.9</v>
          </cell>
          <cell r="D11">
            <v>20.8</v>
          </cell>
          <cell r="E11">
            <v>80.125</v>
          </cell>
          <cell r="F11">
            <v>98</v>
          </cell>
          <cell r="G11">
            <v>46</v>
          </cell>
          <cell r="J11">
            <v>38.159999999999997</v>
          </cell>
          <cell r="K11">
            <v>0</v>
          </cell>
        </row>
        <row r="12">
          <cell r="B12">
            <v>23.858333333333334</v>
          </cell>
          <cell r="C12">
            <v>31.6</v>
          </cell>
          <cell r="D12">
            <v>19.8</v>
          </cell>
          <cell r="E12">
            <v>87.333333333333329</v>
          </cell>
          <cell r="F12">
            <v>98</v>
          </cell>
          <cell r="G12">
            <v>57</v>
          </cell>
          <cell r="J12">
            <v>36.72</v>
          </cell>
          <cell r="K12">
            <v>0.4</v>
          </cell>
        </row>
        <row r="13">
          <cell r="B13">
            <v>24.675000000000001</v>
          </cell>
          <cell r="C13">
            <v>33.5</v>
          </cell>
          <cell r="D13">
            <v>21.1</v>
          </cell>
          <cell r="E13">
            <v>85.291666666666671</v>
          </cell>
          <cell r="F13">
            <v>100</v>
          </cell>
          <cell r="G13">
            <v>47</v>
          </cell>
          <cell r="J13">
            <v>33.480000000000004</v>
          </cell>
          <cell r="K13">
            <v>0.2</v>
          </cell>
        </row>
        <row r="14">
          <cell r="B14">
            <v>26.908333333333331</v>
          </cell>
          <cell r="C14">
            <v>34.200000000000003</v>
          </cell>
          <cell r="D14">
            <v>22.5</v>
          </cell>
          <cell r="E14">
            <v>76.5</v>
          </cell>
          <cell r="F14">
            <v>96</v>
          </cell>
          <cell r="G14">
            <v>47</v>
          </cell>
          <cell r="J14">
            <v>36</v>
          </cell>
          <cell r="K14">
            <v>0</v>
          </cell>
        </row>
        <row r="15">
          <cell r="B15">
            <v>28.625</v>
          </cell>
          <cell r="C15">
            <v>36.9</v>
          </cell>
          <cell r="D15">
            <v>22.3</v>
          </cell>
          <cell r="E15">
            <v>66.041666666666671</v>
          </cell>
          <cell r="F15">
            <v>97</v>
          </cell>
          <cell r="G15">
            <v>31</v>
          </cell>
          <cell r="J15">
            <v>39.6</v>
          </cell>
          <cell r="K15">
            <v>0</v>
          </cell>
        </row>
        <row r="16">
          <cell r="B16">
            <v>28.625000000000004</v>
          </cell>
          <cell r="C16">
            <v>36</v>
          </cell>
          <cell r="D16">
            <v>22.2</v>
          </cell>
          <cell r="E16">
            <v>60.416666666666664</v>
          </cell>
          <cell r="F16">
            <v>83</v>
          </cell>
          <cell r="G16">
            <v>40</v>
          </cell>
          <cell r="J16">
            <v>36.72</v>
          </cell>
          <cell r="K16">
            <v>0</v>
          </cell>
        </row>
        <row r="17">
          <cell r="B17">
            <v>26.579166666666666</v>
          </cell>
          <cell r="C17">
            <v>33.200000000000003</v>
          </cell>
          <cell r="D17">
            <v>22.6</v>
          </cell>
          <cell r="E17">
            <v>77.375</v>
          </cell>
          <cell r="F17">
            <v>99</v>
          </cell>
          <cell r="G17">
            <v>46</v>
          </cell>
          <cell r="J17">
            <v>34.56</v>
          </cell>
          <cell r="K17">
            <v>13.6</v>
          </cell>
        </row>
        <row r="18">
          <cell r="B18">
            <v>25.341666666666658</v>
          </cell>
          <cell r="C18">
            <v>31.5</v>
          </cell>
          <cell r="D18">
            <v>21.9</v>
          </cell>
          <cell r="E18">
            <v>86.833333333333329</v>
          </cell>
          <cell r="F18">
            <v>100</v>
          </cell>
          <cell r="G18">
            <v>62</v>
          </cell>
          <cell r="J18">
            <v>31.680000000000003</v>
          </cell>
          <cell r="K18">
            <v>0.2</v>
          </cell>
        </row>
        <row r="19">
          <cell r="B19">
            <v>24.229166666666668</v>
          </cell>
          <cell r="C19">
            <v>29.6</v>
          </cell>
          <cell r="D19">
            <v>21.7</v>
          </cell>
          <cell r="E19">
            <v>85.083333333333329</v>
          </cell>
          <cell r="F19">
            <v>99</v>
          </cell>
          <cell r="G19">
            <v>61</v>
          </cell>
          <cell r="J19">
            <v>22.68</v>
          </cell>
          <cell r="K19">
            <v>0.60000000000000009</v>
          </cell>
        </row>
        <row r="20">
          <cell r="B20">
            <v>24.708333333333332</v>
          </cell>
          <cell r="C20">
            <v>33.9</v>
          </cell>
          <cell r="D20">
            <v>18.8</v>
          </cell>
          <cell r="E20">
            <v>75.416666666666671</v>
          </cell>
          <cell r="F20">
            <v>100</v>
          </cell>
          <cell r="G20">
            <v>37</v>
          </cell>
          <cell r="J20">
            <v>24.48</v>
          </cell>
          <cell r="K20">
            <v>0</v>
          </cell>
        </row>
        <row r="21">
          <cell r="B21">
            <v>26.316666666666666</v>
          </cell>
          <cell r="C21">
            <v>35.1</v>
          </cell>
          <cell r="D21">
            <v>19.5</v>
          </cell>
          <cell r="E21">
            <v>68.791666666666671</v>
          </cell>
          <cell r="F21">
            <v>99</v>
          </cell>
          <cell r="G21">
            <v>33</v>
          </cell>
          <cell r="J21">
            <v>37.080000000000005</v>
          </cell>
          <cell r="K21">
            <v>0.2</v>
          </cell>
        </row>
        <row r="22">
          <cell r="B22">
            <v>25.791666666666668</v>
          </cell>
          <cell r="C22">
            <v>32.200000000000003</v>
          </cell>
          <cell r="D22">
            <v>21</v>
          </cell>
          <cell r="E22">
            <v>73</v>
          </cell>
          <cell r="F22">
            <v>98</v>
          </cell>
          <cell r="G22">
            <v>45</v>
          </cell>
          <cell r="J22">
            <v>29.880000000000003</v>
          </cell>
          <cell r="K22">
            <v>2.6</v>
          </cell>
        </row>
        <row r="23">
          <cell r="B23">
            <v>24.950000000000006</v>
          </cell>
          <cell r="C23">
            <v>32.5</v>
          </cell>
          <cell r="D23">
            <v>19.899999999999999</v>
          </cell>
          <cell r="E23">
            <v>77.125</v>
          </cell>
          <cell r="F23">
            <v>100</v>
          </cell>
          <cell r="G23">
            <v>37</v>
          </cell>
          <cell r="J23">
            <v>29.880000000000003</v>
          </cell>
          <cell r="K23">
            <v>0.2</v>
          </cell>
        </row>
        <row r="24">
          <cell r="B24">
            <v>24.408333333333331</v>
          </cell>
          <cell r="C24">
            <v>33</v>
          </cell>
          <cell r="D24">
            <v>18.8</v>
          </cell>
          <cell r="E24">
            <v>75.208333333333329</v>
          </cell>
          <cell r="F24">
            <v>100</v>
          </cell>
          <cell r="G24">
            <v>36</v>
          </cell>
          <cell r="J24">
            <v>29.16</v>
          </cell>
          <cell r="K24">
            <v>0</v>
          </cell>
        </row>
        <row r="25">
          <cell r="B25">
            <v>24.479166666666668</v>
          </cell>
          <cell r="C25">
            <v>33.200000000000003</v>
          </cell>
          <cell r="D25">
            <v>18.100000000000001</v>
          </cell>
          <cell r="E25">
            <v>72.25</v>
          </cell>
          <cell r="F25">
            <v>98</v>
          </cell>
          <cell r="G25">
            <v>37</v>
          </cell>
          <cell r="J25">
            <v>20.88</v>
          </cell>
          <cell r="K25">
            <v>0</v>
          </cell>
        </row>
        <row r="26">
          <cell r="B26">
            <v>26.095833333333331</v>
          </cell>
          <cell r="C26">
            <v>35.9</v>
          </cell>
          <cell r="D26">
            <v>20.100000000000001</v>
          </cell>
          <cell r="E26">
            <v>68.458333333333329</v>
          </cell>
          <cell r="F26">
            <v>94</v>
          </cell>
          <cell r="G26">
            <v>33</v>
          </cell>
          <cell r="J26">
            <v>24.12</v>
          </cell>
          <cell r="K26">
            <v>0</v>
          </cell>
        </row>
        <row r="27">
          <cell r="B27">
            <v>24.954166666666666</v>
          </cell>
          <cell r="C27">
            <v>31.8</v>
          </cell>
          <cell r="D27">
            <v>19.7</v>
          </cell>
          <cell r="E27">
            <v>83.125</v>
          </cell>
          <cell r="F27">
            <v>99</v>
          </cell>
          <cell r="G27">
            <v>58</v>
          </cell>
          <cell r="J27">
            <v>33.480000000000004</v>
          </cell>
          <cell r="K27">
            <v>9.6</v>
          </cell>
        </row>
        <row r="28">
          <cell r="B28">
            <v>26.045833333333331</v>
          </cell>
          <cell r="C28">
            <v>35.5</v>
          </cell>
          <cell r="D28">
            <v>21.6</v>
          </cell>
          <cell r="E28">
            <v>82.75</v>
          </cell>
          <cell r="F28">
            <v>98</v>
          </cell>
          <cell r="G28">
            <v>42</v>
          </cell>
          <cell r="J28">
            <v>26.28</v>
          </cell>
          <cell r="K28">
            <v>1.7999999999999998</v>
          </cell>
        </row>
        <row r="29">
          <cell r="B29">
            <v>26.337499999999995</v>
          </cell>
          <cell r="C29">
            <v>33.6</v>
          </cell>
          <cell r="D29">
            <v>21.9</v>
          </cell>
          <cell r="E29">
            <v>82.416666666666671</v>
          </cell>
          <cell r="F29">
            <v>99</v>
          </cell>
          <cell r="G29">
            <v>53</v>
          </cell>
          <cell r="J29">
            <v>25.56</v>
          </cell>
          <cell r="K29">
            <v>0.2</v>
          </cell>
        </row>
        <row r="30">
          <cell r="B30">
            <v>27.662500000000005</v>
          </cell>
          <cell r="C30">
            <v>35.299999999999997</v>
          </cell>
          <cell r="D30">
            <v>22.7</v>
          </cell>
          <cell r="E30">
            <v>76.625</v>
          </cell>
          <cell r="F30">
            <v>98</v>
          </cell>
          <cell r="G30">
            <v>41</v>
          </cell>
          <cell r="J30">
            <v>28.08</v>
          </cell>
          <cell r="K30">
            <v>0</v>
          </cell>
        </row>
        <row r="31">
          <cell r="B31">
            <v>27.854166666666671</v>
          </cell>
          <cell r="C31">
            <v>35.6</v>
          </cell>
          <cell r="D31">
            <v>23.5</v>
          </cell>
          <cell r="E31">
            <v>73.833333333333329</v>
          </cell>
          <cell r="F31">
            <v>91</v>
          </cell>
          <cell r="G31">
            <v>41</v>
          </cell>
          <cell r="J31">
            <v>22.32</v>
          </cell>
          <cell r="K31">
            <v>0</v>
          </cell>
        </row>
        <row r="32">
          <cell r="B32">
            <v>27.229166666666661</v>
          </cell>
          <cell r="C32">
            <v>35.6</v>
          </cell>
          <cell r="D32">
            <v>23.1</v>
          </cell>
          <cell r="E32">
            <v>72.333333333333329</v>
          </cell>
          <cell r="F32">
            <v>90</v>
          </cell>
          <cell r="G32">
            <v>43</v>
          </cell>
          <cell r="J32">
            <v>32.04</v>
          </cell>
          <cell r="K32">
            <v>0.2</v>
          </cell>
        </row>
        <row r="33">
          <cell r="B33">
            <v>26.612499999999997</v>
          </cell>
          <cell r="C33">
            <v>36.200000000000003</v>
          </cell>
          <cell r="D33">
            <v>19.899999999999999</v>
          </cell>
          <cell r="E33">
            <v>75.625</v>
          </cell>
          <cell r="F33">
            <v>100</v>
          </cell>
          <cell r="G33">
            <v>39</v>
          </cell>
          <cell r="J33">
            <v>42.480000000000004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29.200000000000003</v>
          </cell>
          <cell r="C5">
            <v>38.700000000000003</v>
          </cell>
          <cell r="D5">
            <v>22.2</v>
          </cell>
          <cell r="E5">
            <v>58.25</v>
          </cell>
          <cell r="F5">
            <v>85</v>
          </cell>
          <cell r="G5">
            <v>30</v>
          </cell>
          <cell r="H5">
            <v>7.9200000000000008</v>
          </cell>
          <cell r="J5">
            <v>29.880000000000003</v>
          </cell>
          <cell r="K5">
            <v>0</v>
          </cell>
        </row>
        <row r="6">
          <cell r="B6">
            <v>29.837499999999995</v>
          </cell>
          <cell r="C6">
            <v>38.5</v>
          </cell>
          <cell r="D6">
            <v>22.5</v>
          </cell>
          <cell r="E6">
            <v>58.708333333333336</v>
          </cell>
          <cell r="F6">
            <v>91</v>
          </cell>
          <cell r="G6">
            <v>24</v>
          </cell>
          <cell r="H6">
            <v>2.8800000000000003</v>
          </cell>
          <cell r="J6">
            <v>23.400000000000002</v>
          </cell>
          <cell r="K6">
            <v>0</v>
          </cell>
        </row>
        <row r="7">
          <cell r="B7">
            <v>29.587499999999995</v>
          </cell>
          <cell r="C7">
            <v>36.1</v>
          </cell>
          <cell r="D7">
            <v>23.8</v>
          </cell>
          <cell r="E7">
            <v>57.208333333333336</v>
          </cell>
          <cell r="F7">
            <v>84</v>
          </cell>
          <cell r="G7">
            <v>36</v>
          </cell>
          <cell r="H7">
            <v>15.120000000000001</v>
          </cell>
          <cell r="J7">
            <v>30.6</v>
          </cell>
          <cell r="K7">
            <v>0</v>
          </cell>
        </row>
        <row r="8">
          <cell r="B8">
            <v>28.7</v>
          </cell>
          <cell r="C8">
            <v>36.299999999999997</v>
          </cell>
          <cell r="D8">
            <v>23.3</v>
          </cell>
          <cell r="E8">
            <v>62.25</v>
          </cell>
          <cell r="F8">
            <v>87</v>
          </cell>
          <cell r="G8">
            <v>33</v>
          </cell>
          <cell r="H8">
            <v>14.4</v>
          </cell>
          <cell r="J8">
            <v>28.44</v>
          </cell>
          <cell r="K8">
            <v>0</v>
          </cell>
        </row>
        <row r="9">
          <cell r="B9">
            <v>29.262499999999999</v>
          </cell>
          <cell r="C9">
            <v>36.5</v>
          </cell>
          <cell r="D9">
            <v>24.5</v>
          </cell>
          <cell r="E9">
            <v>62.125</v>
          </cell>
          <cell r="F9">
            <v>83</v>
          </cell>
          <cell r="G9">
            <v>33</v>
          </cell>
          <cell r="H9">
            <v>18.36</v>
          </cell>
          <cell r="J9">
            <v>32.04</v>
          </cell>
          <cell r="K9">
            <v>0</v>
          </cell>
        </row>
        <row r="10">
          <cell r="B10">
            <v>27.145833333333332</v>
          </cell>
          <cell r="C10">
            <v>35</v>
          </cell>
          <cell r="D10">
            <v>23.1</v>
          </cell>
          <cell r="E10">
            <v>75.125</v>
          </cell>
          <cell r="F10">
            <v>92</v>
          </cell>
          <cell r="G10">
            <v>44</v>
          </cell>
          <cell r="H10">
            <v>14.04</v>
          </cell>
          <cell r="J10">
            <v>25.2</v>
          </cell>
          <cell r="K10">
            <v>6.0000000000000009</v>
          </cell>
        </row>
        <row r="11">
          <cell r="B11">
            <v>27.904166666666665</v>
          </cell>
          <cell r="C11">
            <v>36.700000000000003</v>
          </cell>
          <cell r="D11">
            <v>23.4</v>
          </cell>
          <cell r="E11">
            <v>74.75</v>
          </cell>
          <cell r="F11">
            <v>93</v>
          </cell>
          <cell r="G11">
            <v>39</v>
          </cell>
          <cell r="H11">
            <v>10.44</v>
          </cell>
          <cell r="J11">
            <v>25.2</v>
          </cell>
          <cell r="K11">
            <v>0</v>
          </cell>
        </row>
        <row r="12">
          <cell r="B12">
            <v>24.6875</v>
          </cell>
          <cell r="C12">
            <v>29.4</v>
          </cell>
          <cell r="D12">
            <v>21.4</v>
          </cell>
          <cell r="E12">
            <v>86.166666666666671</v>
          </cell>
          <cell r="F12">
            <v>93</v>
          </cell>
          <cell r="G12">
            <v>66</v>
          </cell>
          <cell r="H12">
            <v>15.48</v>
          </cell>
          <cell r="J12">
            <v>53.28</v>
          </cell>
          <cell r="K12">
            <v>23.799999999999994</v>
          </cell>
        </row>
        <row r="13">
          <cell r="B13">
            <v>26.145833333333329</v>
          </cell>
          <cell r="C13">
            <v>31</v>
          </cell>
          <cell r="D13">
            <v>23.5</v>
          </cell>
          <cell r="E13">
            <v>82.458333333333329</v>
          </cell>
          <cell r="F13">
            <v>92</v>
          </cell>
          <cell r="G13">
            <v>58</v>
          </cell>
          <cell r="H13">
            <v>0.36000000000000004</v>
          </cell>
          <cell r="J13">
            <v>20.88</v>
          </cell>
          <cell r="K13">
            <v>4.2</v>
          </cell>
        </row>
        <row r="14">
          <cell r="B14">
            <v>27.091666666666672</v>
          </cell>
          <cell r="C14">
            <v>32.799999999999997</v>
          </cell>
          <cell r="D14">
            <v>24.2</v>
          </cell>
          <cell r="E14">
            <v>80.708333333333329</v>
          </cell>
          <cell r="F14">
            <v>93</v>
          </cell>
          <cell r="G14">
            <v>59</v>
          </cell>
          <cell r="H14">
            <v>12.24</v>
          </cell>
          <cell r="J14">
            <v>34.56</v>
          </cell>
          <cell r="K14">
            <v>0</v>
          </cell>
        </row>
        <row r="15">
          <cell r="B15">
            <v>27.624999999999996</v>
          </cell>
          <cell r="C15">
            <v>35.1</v>
          </cell>
          <cell r="D15">
            <v>23.6</v>
          </cell>
          <cell r="E15">
            <v>80.333333333333329</v>
          </cell>
          <cell r="F15">
            <v>93</v>
          </cell>
          <cell r="G15">
            <v>47</v>
          </cell>
          <cell r="H15">
            <v>12.6</v>
          </cell>
          <cell r="J15">
            <v>73.44</v>
          </cell>
          <cell r="K15">
            <v>9</v>
          </cell>
        </row>
        <row r="16">
          <cell r="B16">
            <v>26.383333333333336</v>
          </cell>
          <cell r="C16">
            <v>31.5</v>
          </cell>
          <cell r="D16">
            <v>23</v>
          </cell>
          <cell r="E16">
            <v>85.541666666666671</v>
          </cell>
          <cell r="F16">
            <v>94</v>
          </cell>
          <cell r="G16">
            <v>63</v>
          </cell>
          <cell r="H16">
            <v>18.720000000000002</v>
          </cell>
          <cell r="J16">
            <v>42.84</v>
          </cell>
          <cell r="K16">
            <v>29.4</v>
          </cell>
        </row>
        <row r="17">
          <cell r="B17">
            <v>28.291666666666668</v>
          </cell>
          <cell r="C17">
            <v>35</v>
          </cell>
          <cell r="D17">
            <v>23.9</v>
          </cell>
          <cell r="E17">
            <v>75.75</v>
          </cell>
          <cell r="F17">
            <v>94</v>
          </cell>
          <cell r="G17">
            <v>48</v>
          </cell>
          <cell r="H17">
            <v>14.04</v>
          </cell>
          <cell r="J17">
            <v>33.119999999999997</v>
          </cell>
          <cell r="K17">
            <v>0</v>
          </cell>
        </row>
        <row r="18">
          <cell r="B18">
            <v>29.012499999999999</v>
          </cell>
          <cell r="C18">
            <v>35</v>
          </cell>
          <cell r="D18">
            <v>24.8</v>
          </cell>
          <cell r="E18">
            <v>73.375</v>
          </cell>
          <cell r="F18">
            <v>89</v>
          </cell>
          <cell r="G18">
            <v>45</v>
          </cell>
          <cell r="H18">
            <v>9.7200000000000006</v>
          </cell>
          <cell r="J18">
            <v>27</v>
          </cell>
          <cell r="K18">
            <v>0</v>
          </cell>
        </row>
        <row r="19">
          <cell r="B19">
            <v>28.625</v>
          </cell>
          <cell r="C19">
            <v>35.200000000000003</v>
          </cell>
          <cell r="D19">
            <v>23.7</v>
          </cell>
          <cell r="E19">
            <v>70.166666666666671</v>
          </cell>
          <cell r="F19">
            <v>90</v>
          </cell>
          <cell r="G19">
            <v>42</v>
          </cell>
          <cell r="H19">
            <v>6.84</v>
          </cell>
          <cell r="J19">
            <v>21.240000000000002</v>
          </cell>
          <cell r="K19">
            <v>0</v>
          </cell>
        </row>
        <row r="20">
          <cell r="B20">
            <v>29.100000000000005</v>
          </cell>
          <cell r="C20">
            <v>36.299999999999997</v>
          </cell>
          <cell r="D20">
            <v>24</v>
          </cell>
          <cell r="E20">
            <v>70.916666666666671</v>
          </cell>
          <cell r="F20">
            <v>92</v>
          </cell>
          <cell r="G20">
            <v>41</v>
          </cell>
          <cell r="H20">
            <v>5.4</v>
          </cell>
          <cell r="J20">
            <v>21.96</v>
          </cell>
          <cell r="K20">
            <v>0</v>
          </cell>
        </row>
        <row r="21">
          <cell r="B21">
            <v>28.0625</v>
          </cell>
          <cell r="C21">
            <v>35.700000000000003</v>
          </cell>
          <cell r="D21">
            <v>23</v>
          </cell>
          <cell r="E21">
            <v>78.916666666666671</v>
          </cell>
          <cell r="F21">
            <v>92</v>
          </cell>
          <cell r="G21">
            <v>46</v>
          </cell>
          <cell r="H21">
            <v>9.7200000000000006</v>
          </cell>
          <cell r="J21">
            <v>42.480000000000004</v>
          </cell>
          <cell r="K21">
            <v>30.8</v>
          </cell>
        </row>
        <row r="22">
          <cell r="B22">
            <v>25.766666666666662</v>
          </cell>
          <cell r="C22">
            <v>29.6</v>
          </cell>
          <cell r="D22">
            <v>23.7</v>
          </cell>
          <cell r="E22">
            <v>86.541666666666671</v>
          </cell>
          <cell r="F22">
            <v>93</v>
          </cell>
          <cell r="G22">
            <v>67</v>
          </cell>
          <cell r="H22">
            <v>13.32</v>
          </cell>
          <cell r="J22">
            <v>29.52</v>
          </cell>
          <cell r="K22">
            <v>14.599999999999998</v>
          </cell>
        </row>
        <row r="23">
          <cell r="B23">
            <v>27.099999999999998</v>
          </cell>
          <cell r="C23">
            <v>34.200000000000003</v>
          </cell>
          <cell r="D23">
            <v>23.4</v>
          </cell>
          <cell r="E23">
            <v>78.791666666666671</v>
          </cell>
          <cell r="F23">
            <v>93</v>
          </cell>
          <cell r="G23">
            <v>46</v>
          </cell>
          <cell r="H23">
            <v>11.16</v>
          </cell>
          <cell r="J23">
            <v>24.12</v>
          </cell>
          <cell r="K23">
            <v>0.2</v>
          </cell>
        </row>
        <row r="24">
          <cell r="B24">
            <v>26.812500000000004</v>
          </cell>
          <cell r="C24">
            <v>32.9</v>
          </cell>
          <cell r="D24">
            <v>22.9</v>
          </cell>
          <cell r="E24">
            <v>77.25</v>
          </cell>
          <cell r="F24">
            <v>94</v>
          </cell>
          <cell r="G24">
            <v>49</v>
          </cell>
          <cell r="H24">
            <v>8.64</v>
          </cell>
          <cell r="J24">
            <v>26.28</v>
          </cell>
          <cell r="K24">
            <v>0.2</v>
          </cell>
        </row>
        <row r="25">
          <cell r="B25">
            <v>26.270833333333339</v>
          </cell>
          <cell r="C25">
            <v>33.5</v>
          </cell>
          <cell r="D25">
            <v>22.9</v>
          </cell>
          <cell r="E25">
            <v>79.166666666666671</v>
          </cell>
          <cell r="F25">
            <v>94</v>
          </cell>
          <cell r="G25">
            <v>50</v>
          </cell>
          <cell r="H25">
            <v>10.8</v>
          </cell>
          <cell r="J25">
            <v>33.119999999999997</v>
          </cell>
          <cell r="K25">
            <v>0</v>
          </cell>
        </row>
        <row r="26">
          <cell r="B26">
            <v>27.916666666666661</v>
          </cell>
          <cell r="C26">
            <v>34.700000000000003</v>
          </cell>
          <cell r="D26">
            <v>22.8</v>
          </cell>
          <cell r="E26">
            <v>74.125</v>
          </cell>
          <cell r="F26">
            <v>93</v>
          </cell>
          <cell r="G26">
            <v>47</v>
          </cell>
          <cell r="H26">
            <v>9.7200000000000006</v>
          </cell>
          <cell r="J26">
            <v>27.720000000000002</v>
          </cell>
          <cell r="K26">
            <v>0</v>
          </cell>
        </row>
        <row r="27">
          <cell r="B27">
            <v>29.350000000000012</v>
          </cell>
          <cell r="C27">
            <v>34.9</v>
          </cell>
          <cell r="D27">
            <v>25.1</v>
          </cell>
          <cell r="E27">
            <v>68.541666666666671</v>
          </cell>
          <cell r="F27">
            <v>85</v>
          </cell>
          <cell r="G27">
            <v>44</v>
          </cell>
          <cell r="H27">
            <v>9.7200000000000006</v>
          </cell>
          <cell r="J27">
            <v>24.48</v>
          </cell>
          <cell r="K27">
            <v>0</v>
          </cell>
        </row>
        <row r="28">
          <cell r="B28">
            <v>29.004166666666674</v>
          </cell>
          <cell r="C28">
            <v>35.700000000000003</v>
          </cell>
          <cell r="D28">
            <v>24.7</v>
          </cell>
          <cell r="E28">
            <v>71.166666666666671</v>
          </cell>
          <cell r="F28">
            <v>90</v>
          </cell>
          <cell r="G28">
            <v>45</v>
          </cell>
          <cell r="H28">
            <v>17.64</v>
          </cell>
          <cell r="J28">
            <v>56.16</v>
          </cell>
          <cell r="K28">
            <v>0</v>
          </cell>
        </row>
        <row r="29">
          <cell r="B29">
            <v>27.8125</v>
          </cell>
          <cell r="C29">
            <v>34.700000000000003</v>
          </cell>
          <cell r="D29">
            <v>22.3</v>
          </cell>
          <cell r="E29">
            <v>73.75</v>
          </cell>
          <cell r="F29">
            <v>94</v>
          </cell>
          <cell r="G29">
            <v>44</v>
          </cell>
          <cell r="H29">
            <v>17.64</v>
          </cell>
          <cell r="J29">
            <v>42.84</v>
          </cell>
          <cell r="K29">
            <v>6.2</v>
          </cell>
        </row>
        <row r="30">
          <cell r="B30">
            <v>29.691666666666674</v>
          </cell>
          <cell r="C30">
            <v>37.700000000000003</v>
          </cell>
          <cell r="D30">
            <v>24</v>
          </cell>
          <cell r="E30">
            <v>71.583333333333329</v>
          </cell>
          <cell r="F30">
            <v>93</v>
          </cell>
          <cell r="G30">
            <v>37</v>
          </cell>
          <cell r="H30">
            <v>1.4400000000000002</v>
          </cell>
          <cell r="J30">
            <v>30.6</v>
          </cell>
          <cell r="K30">
            <v>0</v>
          </cell>
        </row>
        <row r="31">
          <cell r="B31">
            <v>30</v>
          </cell>
          <cell r="C31">
            <v>37.9</v>
          </cell>
          <cell r="D31">
            <v>23.7</v>
          </cell>
          <cell r="E31">
            <v>68.625</v>
          </cell>
          <cell r="F31">
            <v>93</v>
          </cell>
          <cell r="G31">
            <v>40</v>
          </cell>
          <cell r="H31">
            <v>10.44</v>
          </cell>
          <cell r="J31">
            <v>42.480000000000004</v>
          </cell>
          <cell r="K31">
            <v>13.4</v>
          </cell>
        </row>
        <row r="32">
          <cell r="B32">
            <v>28.354166666666675</v>
          </cell>
          <cell r="C32">
            <v>35.6</v>
          </cell>
          <cell r="D32">
            <v>23.2</v>
          </cell>
          <cell r="E32">
            <v>75.5</v>
          </cell>
          <cell r="F32">
            <v>94</v>
          </cell>
          <cell r="G32">
            <v>45</v>
          </cell>
          <cell r="H32">
            <v>3.24</v>
          </cell>
          <cell r="J32">
            <v>22.68</v>
          </cell>
          <cell r="K32">
            <v>0</v>
          </cell>
        </row>
        <row r="33">
          <cell r="B33">
            <v>30.324999999999999</v>
          </cell>
          <cell r="C33">
            <v>37.200000000000003</v>
          </cell>
          <cell r="D33">
            <v>24.4</v>
          </cell>
          <cell r="E33">
            <v>69.916666666666671</v>
          </cell>
          <cell r="F33">
            <v>92</v>
          </cell>
          <cell r="G33">
            <v>39</v>
          </cell>
          <cell r="H33">
            <v>9.7200000000000006</v>
          </cell>
          <cell r="J33">
            <v>25.2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26.375</v>
          </cell>
          <cell r="C5">
            <v>34.799999999999997</v>
          </cell>
          <cell r="D5">
            <v>18.600000000000001</v>
          </cell>
          <cell r="E5">
            <v>60.458333333333336</v>
          </cell>
          <cell r="F5">
            <v>87</v>
          </cell>
          <cell r="G5">
            <v>29</v>
          </cell>
          <cell r="H5">
            <v>9.3600000000000012</v>
          </cell>
          <cell r="J5">
            <v>24.12</v>
          </cell>
          <cell r="K5">
            <v>0</v>
          </cell>
        </row>
        <row r="6">
          <cell r="B6">
            <v>27.462499999999991</v>
          </cell>
          <cell r="C6">
            <v>35.200000000000003</v>
          </cell>
          <cell r="D6">
            <v>20.7</v>
          </cell>
          <cell r="E6">
            <v>59.375</v>
          </cell>
          <cell r="F6">
            <v>85</v>
          </cell>
          <cell r="G6">
            <v>28</v>
          </cell>
          <cell r="H6">
            <v>14.4</v>
          </cell>
          <cell r="J6">
            <v>38.159999999999997</v>
          </cell>
          <cell r="K6">
            <v>0</v>
          </cell>
        </row>
        <row r="7">
          <cell r="B7">
            <v>26.658333333333342</v>
          </cell>
          <cell r="C7">
            <v>33.4</v>
          </cell>
          <cell r="D7">
            <v>20.9</v>
          </cell>
          <cell r="E7">
            <v>61.416666666666664</v>
          </cell>
          <cell r="F7">
            <v>83</v>
          </cell>
          <cell r="G7">
            <v>36</v>
          </cell>
          <cell r="H7">
            <v>13.32</v>
          </cell>
          <cell r="J7">
            <v>43.92</v>
          </cell>
          <cell r="K7">
            <v>0</v>
          </cell>
        </row>
        <row r="8">
          <cell r="B8">
            <v>27.099999999999998</v>
          </cell>
          <cell r="C8">
            <v>33.6</v>
          </cell>
          <cell r="D8">
            <v>21.8</v>
          </cell>
          <cell r="E8">
            <v>61.333333333333336</v>
          </cell>
          <cell r="F8">
            <v>84</v>
          </cell>
          <cell r="G8">
            <v>33</v>
          </cell>
          <cell r="H8">
            <v>12.24</v>
          </cell>
          <cell r="J8">
            <v>30.96</v>
          </cell>
          <cell r="K8">
            <v>0</v>
          </cell>
        </row>
        <row r="9">
          <cell r="B9">
            <v>27.179166666666671</v>
          </cell>
          <cell r="C9">
            <v>34.299999999999997</v>
          </cell>
          <cell r="D9">
            <v>22.5</v>
          </cell>
          <cell r="E9">
            <v>62.916666666666664</v>
          </cell>
          <cell r="F9">
            <v>88</v>
          </cell>
          <cell r="G9">
            <v>34</v>
          </cell>
          <cell r="H9">
            <v>12.96</v>
          </cell>
          <cell r="J9">
            <v>47.88</v>
          </cell>
          <cell r="K9">
            <v>8.4</v>
          </cell>
        </row>
        <row r="10">
          <cell r="B10">
            <v>25.041666666666661</v>
          </cell>
          <cell r="C10">
            <v>31.9</v>
          </cell>
          <cell r="D10">
            <v>21.5</v>
          </cell>
          <cell r="E10">
            <v>78.208333333333329</v>
          </cell>
          <cell r="F10">
            <v>93</v>
          </cell>
          <cell r="G10">
            <v>45</v>
          </cell>
          <cell r="H10">
            <v>10.8</v>
          </cell>
          <cell r="J10">
            <v>41.4</v>
          </cell>
          <cell r="K10">
            <v>1.8</v>
          </cell>
        </row>
        <row r="11">
          <cell r="B11">
            <v>25.704166666666666</v>
          </cell>
          <cell r="C11">
            <v>33.1</v>
          </cell>
          <cell r="D11">
            <v>22.2</v>
          </cell>
          <cell r="E11">
            <v>77.666666666666671</v>
          </cell>
          <cell r="F11">
            <v>92</v>
          </cell>
          <cell r="G11">
            <v>46</v>
          </cell>
          <cell r="H11">
            <v>13.32</v>
          </cell>
          <cell r="J11">
            <v>34.92</v>
          </cell>
          <cell r="K11">
            <v>8.3999999999999986</v>
          </cell>
        </row>
        <row r="12">
          <cell r="B12">
            <v>23.154166666666669</v>
          </cell>
          <cell r="C12">
            <v>26.9</v>
          </cell>
          <cell r="D12">
            <v>21.1</v>
          </cell>
          <cell r="E12">
            <v>87.625</v>
          </cell>
          <cell r="F12">
            <v>93</v>
          </cell>
          <cell r="G12">
            <v>74</v>
          </cell>
          <cell r="H12">
            <v>11.16</v>
          </cell>
          <cell r="J12">
            <v>33.480000000000004</v>
          </cell>
          <cell r="K12">
            <v>5.6000000000000005</v>
          </cell>
        </row>
        <row r="13">
          <cell r="B13">
            <v>24.762499999999999</v>
          </cell>
          <cell r="C13">
            <v>30.8</v>
          </cell>
          <cell r="D13">
            <v>21</v>
          </cell>
          <cell r="E13">
            <v>78.875</v>
          </cell>
          <cell r="F13">
            <v>92</v>
          </cell>
          <cell r="G13">
            <v>53</v>
          </cell>
          <cell r="H13">
            <v>7.2</v>
          </cell>
          <cell r="J13">
            <v>21.6</v>
          </cell>
          <cell r="K13">
            <v>0</v>
          </cell>
        </row>
        <row r="14">
          <cell r="B14">
            <v>26.225000000000005</v>
          </cell>
          <cell r="C14">
            <v>33.1</v>
          </cell>
          <cell r="D14">
            <v>22.9</v>
          </cell>
          <cell r="E14">
            <v>75.708333333333329</v>
          </cell>
          <cell r="F14">
            <v>93</v>
          </cell>
          <cell r="G14">
            <v>42</v>
          </cell>
          <cell r="H14">
            <v>10.08</v>
          </cell>
          <cell r="J14">
            <v>25.2</v>
          </cell>
          <cell r="K14">
            <v>16.599999999999998</v>
          </cell>
        </row>
        <row r="15">
          <cell r="B15">
            <v>27.224999999999998</v>
          </cell>
          <cell r="C15">
            <v>35.200000000000003</v>
          </cell>
          <cell r="D15">
            <v>22.7</v>
          </cell>
          <cell r="E15">
            <v>72.875</v>
          </cell>
          <cell r="F15">
            <v>93</v>
          </cell>
          <cell r="G15">
            <v>34</v>
          </cell>
          <cell r="H15">
            <v>14.76</v>
          </cell>
          <cell r="J15">
            <v>36.36</v>
          </cell>
          <cell r="K15">
            <v>0.2</v>
          </cell>
        </row>
        <row r="16">
          <cell r="B16">
            <v>25.158333333333328</v>
          </cell>
          <cell r="C16">
            <v>29.7</v>
          </cell>
          <cell r="D16">
            <v>22.7</v>
          </cell>
          <cell r="E16">
            <v>84.083333333333329</v>
          </cell>
          <cell r="F16">
            <v>94</v>
          </cell>
          <cell r="G16">
            <v>66</v>
          </cell>
          <cell r="H16">
            <v>19.8</v>
          </cell>
          <cell r="J16">
            <v>45.72</v>
          </cell>
          <cell r="K16">
            <v>9.6000000000000014</v>
          </cell>
        </row>
        <row r="17">
          <cell r="B17">
            <v>26.487500000000001</v>
          </cell>
          <cell r="C17">
            <v>32.5</v>
          </cell>
          <cell r="D17">
            <v>22.8</v>
          </cell>
          <cell r="E17">
            <v>77.375</v>
          </cell>
          <cell r="F17">
            <v>93</v>
          </cell>
          <cell r="G17">
            <v>51</v>
          </cell>
          <cell r="H17">
            <v>11.16</v>
          </cell>
          <cell r="J17">
            <v>30.96</v>
          </cell>
          <cell r="K17">
            <v>0.2</v>
          </cell>
        </row>
        <row r="18">
          <cell r="B18">
            <v>28.000000000000011</v>
          </cell>
          <cell r="C18">
            <v>34.200000000000003</v>
          </cell>
          <cell r="D18">
            <v>23.4</v>
          </cell>
          <cell r="E18">
            <v>71.208333333333329</v>
          </cell>
          <cell r="F18">
            <v>93</v>
          </cell>
          <cell r="G18">
            <v>43</v>
          </cell>
          <cell r="H18">
            <v>11.879999999999999</v>
          </cell>
          <cell r="J18">
            <v>31.680000000000003</v>
          </cell>
          <cell r="K18">
            <v>0</v>
          </cell>
        </row>
        <row r="19">
          <cell r="B19">
            <v>27.608333333333338</v>
          </cell>
          <cell r="C19">
            <v>34.5</v>
          </cell>
          <cell r="D19">
            <v>22.8</v>
          </cell>
          <cell r="E19">
            <v>69.583333333333329</v>
          </cell>
          <cell r="F19">
            <v>91</v>
          </cell>
          <cell r="G19">
            <v>36</v>
          </cell>
          <cell r="H19">
            <v>7.9200000000000008</v>
          </cell>
          <cell r="J19">
            <v>25.2</v>
          </cell>
          <cell r="K19">
            <v>0</v>
          </cell>
        </row>
        <row r="20">
          <cell r="B20">
            <v>28.262500000000003</v>
          </cell>
          <cell r="C20">
            <v>35</v>
          </cell>
          <cell r="D20">
            <v>22.3</v>
          </cell>
          <cell r="E20">
            <v>60.416666666666664</v>
          </cell>
          <cell r="F20">
            <v>84</v>
          </cell>
          <cell r="G20">
            <v>33</v>
          </cell>
          <cell r="H20">
            <v>7.5600000000000005</v>
          </cell>
          <cell r="J20">
            <v>28.44</v>
          </cell>
          <cell r="K20">
            <v>0</v>
          </cell>
        </row>
        <row r="21">
          <cell r="B21">
            <v>26.758333333333329</v>
          </cell>
          <cell r="C21">
            <v>33.5</v>
          </cell>
          <cell r="D21">
            <v>21.4</v>
          </cell>
          <cell r="E21">
            <v>66.5</v>
          </cell>
          <cell r="F21">
            <v>91</v>
          </cell>
          <cell r="G21">
            <v>37</v>
          </cell>
          <cell r="H21">
            <v>8.2799999999999994</v>
          </cell>
          <cell r="J21">
            <v>35.64</v>
          </cell>
          <cell r="K21">
            <v>25.200000000000003</v>
          </cell>
        </row>
        <row r="22">
          <cell r="B22">
            <v>24.045833333333334</v>
          </cell>
          <cell r="C22">
            <v>28.5</v>
          </cell>
          <cell r="D22">
            <v>20.9</v>
          </cell>
          <cell r="E22">
            <v>88.666666666666671</v>
          </cell>
          <cell r="F22">
            <v>93</v>
          </cell>
          <cell r="G22">
            <v>71</v>
          </cell>
          <cell r="H22">
            <v>16.2</v>
          </cell>
          <cell r="J22">
            <v>31.680000000000003</v>
          </cell>
          <cell r="K22">
            <v>18</v>
          </cell>
        </row>
        <row r="23">
          <cell r="B23">
            <v>25.012499999999999</v>
          </cell>
          <cell r="C23">
            <v>32.200000000000003</v>
          </cell>
          <cell r="D23">
            <v>21.3</v>
          </cell>
          <cell r="E23">
            <v>78.833333333333329</v>
          </cell>
          <cell r="F23">
            <v>94</v>
          </cell>
          <cell r="G23">
            <v>41</v>
          </cell>
          <cell r="H23">
            <v>9.3600000000000012</v>
          </cell>
          <cell r="J23">
            <v>28.44</v>
          </cell>
          <cell r="K23">
            <v>0.2</v>
          </cell>
        </row>
        <row r="24">
          <cell r="B24">
            <v>25.645833333333329</v>
          </cell>
          <cell r="C24">
            <v>33.6</v>
          </cell>
          <cell r="D24">
            <v>21.6</v>
          </cell>
          <cell r="E24">
            <v>72.583333333333329</v>
          </cell>
          <cell r="F24">
            <v>95</v>
          </cell>
          <cell r="G24">
            <v>33</v>
          </cell>
          <cell r="H24">
            <v>6.84</v>
          </cell>
          <cell r="J24">
            <v>22.32</v>
          </cell>
          <cell r="K24">
            <v>0</v>
          </cell>
        </row>
        <row r="25">
          <cell r="B25">
            <v>24.604166666666668</v>
          </cell>
          <cell r="C25">
            <v>32</v>
          </cell>
          <cell r="D25">
            <v>20.7</v>
          </cell>
          <cell r="E25">
            <v>73.708333333333329</v>
          </cell>
          <cell r="F25">
            <v>87</v>
          </cell>
          <cell r="G25">
            <v>48</v>
          </cell>
          <cell r="H25">
            <v>10.44</v>
          </cell>
          <cell r="J25">
            <v>27</v>
          </cell>
          <cell r="K25">
            <v>0.2</v>
          </cell>
        </row>
        <row r="26">
          <cell r="B26">
            <v>25.995833333333337</v>
          </cell>
          <cell r="C26">
            <v>33.200000000000003</v>
          </cell>
          <cell r="D26">
            <v>21.1</v>
          </cell>
          <cell r="E26">
            <v>74.083333333333329</v>
          </cell>
          <cell r="F26">
            <v>92</v>
          </cell>
          <cell r="G26">
            <v>45</v>
          </cell>
          <cell r="H26">
            <v>11.520000000000001</v>
          </cell>
          <cell r="J26">
            <v>27</v>
          </cell>
          <cell r="K26">
            <v>0</v>
          </cell>
        </row>
        <row r="27">
          <cell r="B27">
            <v>27.86666666666666</v>
          </cell>
          <cell r="C27">
            <v>33.700000000000003</v>
          </cell>
          <cell r="D27">
            <v>23.1</v>
          </cell>
          <cell r="E27">
            <v>68.083333333333329</v>
          </cell>
          <cell r="F27">
            <v>87</v>
          </cell>
          <cell r="G27">
            <v>40</v>
          </cell>
          <cell r="H27">
            <v>9</v>
          </cell>
          <cell r="J27">
            <v>29.52</v>
          </cell>
          <cell r="K27">
            <v>0</v>
          </cell>
        </row>
        <row r="28">
          <cell r="B28">
            <v>27.525000000000006</v>
          </cell>
          <cell r="C28">
            <v>33.799999999999997</v>
          </cell>
          <cell r="D28">
            <v>23.9</v>
          </cell>
          <cell r="E28">
            <v>72.458333333333329</v>
          </cell>
          <cell r="F28">
            <v>88</v>
          </cell>
          <cell r="G28">
            <v>44</v>
          </cell>
          <cell r="H28">
            <v>11.16</v>
          </cell>
          <cell r="J28">
            <v>24.840000000000003</v>
          </cell>
          <cell r="K28">
            <v>1.4</v>
          </cell>
        </row>
        <row r="29">
          <cell r="B29">
            <v>25.854166666666671</v>
          </cell>
          <cell r="C29">
            <v>32.9</v>
          </cell>
          <cell r="D29">
            <v>20.7</v>
          </cell>
          <cell r="E29">
            <v>75</v>
          </cell>
          <cell r="F29">
            <v>94</v>
          </cell>
          <cell r="G29">
            <v>43</v>
          </cell>
          <cell r="H29">
            <v>20.52</v>
          </cell>
          <cell r="J29">
            <v>39.24</v>
          </cell>
          <cell r="K29">
            <v>22.8</v>
          </cell>
        </row>
        <row r="30">
          <cell r="B30">
            <v>27.933333333333334</v>
          </cell>
          <cell r="C30">
            <v>35.6</v>
          </cell>
          <cell r="D30">
            <v>22</v>
          </cell>
          <cell r="E30">
            <v>66.791666666666671</v>
          </cell>
          <cell r="F30">
            <v>90</v>
          </cell>
          <cell r="G30">
            <v>34</v>
          </cell>
          <cell r="H30">
            <v>8.2799999999999994</v>
          </cell>
          <cell r="J30">
            <v>28.08</v>
          </cell>
          <cell r="K30">
            <v>0</v>
          </cell>
        </row>
        <row r="31">
          <cell r="B31">
            <v>27.537500000000005</v>
          </cell>
          <cell r="C31">
            <v>35.9</v>
          </cell>
          <cell r="D31">
            <v>23.7</v>
          </cell>
          <cell r="E31">
            <v>70.666666666666671</v>
          </cell>
          <cell r="F31">
            <v>87</v>
          </cell>
          <cell r="G31">
            <v>36</v>
          </cell>
          <cell r="H31">
            <v>8.64</v>
          </cell>
          <cell r="J31">
            <v>32.4</v>
          </cell>
          <cell r="K31">
            <v>2</v>
          </cell>
        </row>
        <row r="32">
          <cell r="B32">
            <v>27.25</v>
          </cell>
          <cell r="C32">
            <v>35.200000000000003</v>
          </cell>
          <cell r="D32">
            <v>22.2</v>
          </cell>
          <cell r="E32">
            <v>73.208333333333329</v>
          </cell>
          <cell r="F32">
            <v>93</v>
          </cell>
          <cell r="G32">
            <v>38</v>
          </cell>
          <cell r="H32">
            <v>10.8</v>
          </cell>
          <cell r="J32">
            <v>37.800000000000004</v>
          </cell>
          <cell r="K32">
            <v>8.6</v>
          </cell>
        </row>
        <row r="33">
          <cell r="B33">
            <v>28.270833333333332</v>
          </cell>
          <cell r="C33">
            <v>35.9</v>
          </cell>
          <cell r="D33">
            <v>22.5</v>
          </cell>
          <cell r="E33">
            <v>68.708333333333329</v>
          </cell>
          <cell r="F33">
            <v>91</v>
          </cell>
          <cell r="G33">
            <v>33</v>
          </cell>
          <cell r="H33">
            <v>10.08</v>
          </cell>
          <cell r="J33">
            <v>29.880000000000003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26.925000000000001</v>
          </cell>
          <cell r="C5">
            <v>34.4</v>
          </cell>
          <cell r="D5">
            <v>22.6</v>
          </cell>
          <cell r="E5">
            <v>70.708333333333329</v>
          </cell>
          <cell r="F5">
            <v>98</v>
          </cell>
          <cell r="G5">
            <v>39</v>
          </cell>
          <cell r="H5">
            <v>23.400000000000002</v>
          </cell>
          <cell r="J5">
            <v>52.2</v>
          </cell>
          <cell r="K5">
            <v>0</v>
          </cell>
        </row>
        <row r="6">
          <cell r="B6">
            <v>24.045833333333331</v>
          </cell>
          <cell r="C6">
            <v>31.1</v>
          </cell>
          <cell r="D6">
            <v>20.399999999999999</v>
          </cell>
          <cell r="E6">
            <v>81.4375</v>
          </cell>
          <cell r="F6">
            <v>100</v>
          </cell>
          <cell r="G6">
            <v>53</v>
          </cell>
          <cell r="H6">
            <v>16.2</v>
          </cell>
          <cell r="J6">
            <v>52.56</v>
          </cell>
          <cell r="K6">
            <v>2.4</v>
          </cell>
        </row>
        <row r="7">
          <cell r="B7">
            <v>23.929166666666671</v>
          </cell>
          <cell r="C7">
            <v>28.1</v>
          </cell>
          <cell r="D7">
            <v>21</v>
          </cell>
          <cell r="E7">
            <v>80.5</v>
          </cell>
          <cell r="F7">
            <v>100</v>
          </cell>
          <cell r="G7">
            <v>55</v>
          </cell>
          <cell r="H7">
            <v>26.64</v>
          </cell>
          <cell r="J7">
            <v>46.440000000000005</v>
          </cell>
          <cell r="K7">
            <v>0.2</v>
          </cell>
        </row>
        <row r="8">
          <cell r="B8">
            <v>24.42916666666666</v>
          </cell>
          <cell r="C8">
            <v>31.1</v>
          </cell>
          <cell r="D8">
            <v>21.3</v>
          </cell>
          <cell r="E8">
            <v>80.333333333333329</v>
          </cell>
          <cell r="F8">
            <v>100</v>
          </cell>
          <cell r="G8">
            <v>45</v>
          </cell>
          <cell r="H8">
            <v>18.36</v>
          </cell>
          <cell r="J8">
            <v>33.840000000000003</v>
          </cell>
          <cell r="K8">
            <v>1.4</v>
          </cell>
        </row>
        <row r="9">
          <cell r="B9">
            <v>24.008333333333329</v>
          </cell>
          <cell r="C9">
            <v>27.9</v>
          </cell>
          <cell r="D9">
            <v>21.8</v>
          </cell>
          <cell r="E9">
            <v>88.769230769230774</v>
          </cell>
          <cell r="F9">
            <v>100</v>
          </cell>
          <cell r="G9">
            <v>65</v>
          </cell>
          <cell r="H9">
            <v>22.32</v>
          </cell>
          <cell r="J9">
            <v>34.200000000000003</v>
          </cell>
          <cell r="K9">
            <v>20</v>
          </cell>
        </row>
        <row r="10">
          <cell r="B10">
            <v>24.183333333333334</v>
          </cell>
          <cell r="C10">
            <v>29.4</v>
          </cell>
          <cell r="D10">
            <v>22.2</v>
          </cell>
          <cell r="E10">
            <v>89.5</v>
          </cell>
          <cell r="F10">
            <v>100</v>
          </cell>
          <cell r="G10">
            <v>57</v>
          </cell>
          <cell r="H10">
            <v>19.8</v>
          </cell>
          <cell r="J10">
            <v>30.96</v>
          </cell>
          <cell r="K10">
            <v>2.2000000000000002</v>
          </cell>
        </row>
        <row r="11">
          <cell r="B11">
            <v>26.374999999999996</v>
          </cell>
          <cell r="C11">
            <v>32.5</v>
          </cell>
          <cell r="D11">
            <v>22.1</v>
          </cell>
          <cell r="E11">
            <v>73.5</v>
          </cell>
          <cell r="F11">
            <v>100</v>
          </cell>
          <cell r="G11">
            <v>47</v>
          </cell>
          <cell r="H11">
            <v>15.840000000000002</v>
          </cell>
          <cell r="J11">
            <v>30.240000000000002</v>
          </cell>
          <cell r="K11">
            <v>0.2</v>
          </cell>
        </row>
        <row r="12">
          <cell r="B12">
            <v>25.104166666666661</v>
          </cell>
          <cell r="C12">
            <v>29.4</v>
          </cell>
          <cell r="D12">
            <v>22.5</v>
          </cell>
          <cell r="E12">
            <v>86.714285714285708</v>
          </cell>
          <cell r="F12">
            <v>100</v>
          </cell>
          <cell r="G12">
            <v>67</v>
          </cell>
          <cell r="H12">
            <v>23.759999999999998</v>
          </cell>
          <cell r="J12">
            <v>34.92</v>
          </cell>
          <cell r="K12">
            <v>4.4000000000000004</v>
          </cell>
        </row>
        <row r="13">
          <cell r="B13">
            <v>26.099999999999998</v>
          </cell>
          <cell r="C13">
            <v>33.6</v>
          </cell>
          <cell r="D13">
            <v>21.5</v>
          </cell>
          <cell r="E13">
            <v>69.764705882352942</v>
          </cell>
          <cell r="F13">
            <v>100</v>
          </cell>
          <cell r="G13">
            <v>45</v>
          </cell>
          <cell r="H13">
            <v>15.48</v>
          </cell>
          <cell r="J13">
            <v>38.519999999999996</v>
          </cell>
          <cell r="K13">
            <v>0</v>
          </cell>
        </row>
        <row r="14">
          <cell r="B14">
            <v>25.508333333333336</v>
          </cell>
          <cell r="C14">
            <v>32.299999999999997</v>
          </cell>
          <cell r="D14">
            <v>22.5</v>
          </cell>
          <cell r="E14">
            <v>82.15</v>
          </cell>
          <cell r="F14">
            <v>100</v>
          </cell>
          <cell r="G14">
            <v>46</v>
          </cell>
          <cell r="H14">
            <v>28.08</v>
          </cell>
          <cell r="J14">
            <v>51.480000000000004</v>
          </cell>
          <cell r="K14">
            <v>0</v>
          </cell>
        </row>
        <row r="15">
          <cell r="B15">
            <v>25.091666666666669</v>
          </cell>
          <cell r="C15">
            <v>31.6</v>
          </cell>
          <cell r="D15">
            <v>21.8</v>
          </cell>
          <cell r="E15">
            <v>76.583333333333329</v>
          </cell>
          <cell r="F15">
            <v>96</v>
          </cell>
          <cell r="G15">
            <v>53</v>
          </cell>
          <cell r="H15">
            <v>19.8</v>
          </cell>
          <cell r="J15">
            <v>52.92</v>
          </cell>
          <cell r="K15">
            <v>33.6</v>
          </cell>
        </row>
        <row r="16">
          <cell r="B16">
            <v>25.587500000000002</v>
          </cell>
          <cell r="C16">
            <v>30.8</v>
          </cell>
          <cell r="D16">
            <v>22.5</v>
          </cell>
          <cell r="E16">
            <v>71.785714285714292</v>
          </cell>
          <cell r="F16">
            <v>100</v>
          </cell>
          <cell r="G16">
            <v>52</v>
          </cell>
          <cell r="H16">
            <v>23.400000000000002</v>
          </cell>
          <cell r="J16">
            <v>36.72</v>
          </cell>
          <cell r="K16">
            <v>6.1999999999999993</v>
          </cell>
        </row>
        <row r="17">
          <cell r="B17">
            <v>26.716666666666669</v>
          </cell>
          <cell r="C17">
            <v>32.9</v>
          </cell>
          <cell r="D17">
            <v>21.9</v>
          </cell>
          <cell r="E17">
            <v>71.111111111111114</v>
          </cell>
          <cell r="F17">
            <v>100</v>
          </cell>
          <cell r="G17">
            <v>43</v>
          </cell>
          <cell r="H17">
            <v>13.32</v>
          </cell>
          <cell r="J17">
            <v>25.56</v>
          </cell>
          <cell r="K17">
            <v>0</v>
          </cell>
        </row>
        <row r="18">
          <cell r="B18">
            <v>26.575000000000006</v>
          </cell>
          <cell r="C18">
            <v>32.5</v>
          </cell>
          <cell r="D18">
            <v>22.1</v>
          </cell>
          <cell r="E18">
            <v>73.294117647058826</v>
          </cell>
          <cell r="F18">
            <v>100</v>
          </cell>
          <cell r="G18">
            <v>50</v>
          </cell>
          <cell r="H18">
            <v>18</v>
          </cell>
          <cell r="J18">
            <v>46.080000000000005</v>
          </cell>
          <cell r="K18">
            <v>0</v>
          </cell>
        </row>
        <row r="19">
          <cell r="B19">
            <v>26.445833333333336</v>
          </cell>
          <cell r="C19">
            <v>33.700000000000003</v>
          </cell>
          <cell r="D19">
            <v>22.3</v>
          </cell>
          <cell r="E19">
            <v>75.82352941176471</v>
          </cell>
          <cell r="F19">
            <v>100</v>
          </cell>
          <cell r="G19">
            <v>35</v>
          </cell>
          <cell r="H19">
            <v>24.12</v>
          </cell>
          <cell r="J19">
            <v>42.480000000000004</v>
          </cell>
          <cell r="K19">
            <v>1.5999999999999999</v>
          </cell>
        </row>
        <row r="20">
          <cell r="B20">
            <v>27.387499999999992</v>
          </cell>
          <cell r="C20">
            <v>34.799999999999997</v>
          </cell>
          <cell r="D20">
            <v>22</v>
          </cell>
          <cell r="E20">
            <v>68.05263157894737</v>
          </cell>
          <cell r="F20">
            <v>100</v>
          </cell>
          <cell r="G20">
            <v>37</v>
          </cell>
          <cell r="H20">
            <v>15.120000000000001</v>
          </cell>
          <cell r="J20">
            <v>29.52</v>
          </cell>
          <cell r="K20">
            <v>0</v>
          </cell>
        </row>
        <row r="21">
          <cell r="B21">
            <v>26.895833333333329</v>
          </cell>
          <cell r="C21">
            <v>32.6</v>
          </cell>
          <cell r="D21">
            <v>22.6</v>
          </cell>
          <cell r="E21">
            <v>79.181818181818187</v>
          </cell>
          <cell r="F21">
            <v>100</v>
          </cell>
          <cell r="G21">
            <v>53</v>
          </cell>
          <cell r="H21">
            <v>20.52</v>
          </cell>
          <cell r="J21">
            <v>46.440000000000005</v>
          </cell>
          <cell r="K21">
            <v>26.2</v>
          </cell>
        </row>
        <row r="22">
          <cell r="B22">
            <v>23.212499999999995</v>
          </cell>
          <cell r="C22">
            <v>26.2</v>
          </cell>
          <cell r="D22">
            <v>21.2</v>
          </cell>
          <cell r="E22">
            <v>96.75</v>
          </cell>
          <cell r="F22">
            <v>100</v>
          </cell>
          <cell r="G22">
            <v>92</v>
          </cell>
          <cell r="H22">
            <v>17.64</v>
          </cell>
          <cell r="J22">
            <v>36</v>
          </cell>
          <cell r="K22">
            <v>11.6</v>
          </cell>
        </row>
        <row r="23">
          <cell r="B23">
            <v>24.412499999999998</v>
          </cell>
          <cell r="C23">
            <v>30.2</v>
          </cell>
          <cell r="D23">
            <v>20.9</v>
          </cell>
          <cell r="E23">
            <v>81.307692307692307</v>
          </cell>
          <cell r="F23">
            <v>100</v>
          </cell>
          <cell r="G23">
            <v>63</v>
          </cell>
          <cell r="H23">
            <v>21.96</v>
          </cell>
          <cell r="J23">
            <v>40.680000000000007</v>
          </cell>
          <cell r="K23">
            <v>0</v>
          </cell>
        </row>
        <row r="24">
          <cell r="B24">
            <v>24.916666666666668</v>
          </cell>
          <cell r="C24">
            <v>30.2</v>
          </cell>
          <cell r="D24">
            <v>21.4</v>
          </cell>
          <cell r="E24">
            <v>76.36363636363636</v>
          </cell>
          <cell r="F24">
            <v>100</v>
          </cell>
          <cell r="G24">
            <v>53</v>
          </cell>
          <cell r="H24">
            <v>12.6</v>
          </cell>
          <cell r="J24">
            <v>34.92</v>
          </cell>
          <cell r="K24">
            <v>13.6</v>
          </cell>
        </row>
        <row r="25">
          <cell r="B25">
            <v>24.825000000000003</v>
          </cell>
          <cell r="C25">
            <v>29.7</v>
          </cell>
          <cell r="D25">
            <v>21.4</v>
          </cell>
          <cell r="E25">
            <v>81.647058823529406</v>
          </cell>
          <cell r="F25">
            <v>98</v>
          </cell>
          <cell r="G25">
            <v>61</v>
          </cell>
          <cell r="H25">
            <v>16.2</v>
          </cell>
          <cell r="J25">
            <v>50.4</v>
          </cell>
          <cell r="K25">
            <v>8.6</v>
          </cell>
        </row>
        <row r="26">
          <cell r="B26">
            <v>25.254166666666663</v>
          </cell>
          <cell r="C26">
            <v>30.7</v>
          </cell>
          <cell r="D26">
            <v>22.2</v>
          </cell>
          <cell r="E26">
            <v>78.230769230769226</v>
          </cell>
          <cell r="F26">
            <v>100</v>
          </cell>
          <cell r="G26">
            <v>54</v>
          </cell>
          <cell r="H26">
            <v>19.079999999999998</v>
          </cell>
          <cell r="J26">
            <v>27.720000000000002</v>
          </cell>
          <cell r="K26">
            <v>1.4</v>
          </cell>
        </row>
        <row r="27">
          <cell r="B27">
            <v>26.129166666666659</v>
          </cell>
          <cell r="C27">
            <v>31</v>
          </cell>
          <cell r="D27">
            <v>23.2</v>
          </cell>
          <cell r="E27">
            <v>82.913043478260875</v>
          </cell>
          <cell r="F27">
            <v>100</v>
          </cell>
          <cell r="G27">
            <v>53</v>
          </cell>
          <cell r="H27">
            <v>18</v>
          </cell>
          <cell r="J27">
            <v>37.080000000000005</v>
          </cell>
          <cell r="K27">
            <v>3.4</v>
          </cell>
        </row>
        <row r="28">
          <cell r="B28">
            <v>25.875</v>
          </cell>
          <cell r="C28">
            <v>31.3</v>
          </cell>
          <cell r="D28">
            <v>22.9</v>
          </cell>
          <cell r="E28">
            <v>81.5625</v>
          </cell>
          <cell r="F28">
            <v>100</v>
          </cell>
          <cell r="G28">
            <v>52</v>
          </cell>
          <cell r="H28">
            <v>15.48</v>
          </cell>
          <cell r="J28">
            <v>39.24</v>
          </cell>
          <cell r="K28">
            <v>0</v>
          </cell>
        </row>
        <row r="29">
          <cell r="B29">
            <v>26.508333333333329</v>
          </cell>
          <cell r="C29">
            <v>34.200000000000003</v>
          </cell>
          <cell r="D29">
            <v>22.1</v>
          </cell>
          <cell r="E29">
            <v>63.615384615384613</v>
          </cell>
          <cell r="F29">
            <v>100</v>
          </cell>
          <cell r="G29">
            <v>39</v>
          </cell>
          <cell r="H29">
            <v>21.240000000000002</v>
          </cell>
          <cell r="J29">
            <v>34.200000000000003</v>
          </cell>
          <cell r="K29">
            <v>1.4</v>
          </cell>
        </row>
        <row r="30">
          <cell r="B30">
            <v>26.595833333333335</v>
          </cell>
          <cell r="C30">
            <v>34.4</v>
          </cell>
          <cell r="D30">
            <v>22.5</v>
          </cell>
          <cell r="E30">
            <v>76.454545454545453</v>
          </cell>
          <cell r="F30">
            <v>100</v>
          </cell>
          <cell r="G30">
            <v>43</v>
          </cell>
          <cell r="H30">
            <v>15.840000000000002</v>
          </cell>
          <cell r="J30">
            <v>32.76</v>
          </cell>
          <cell r="K30">
            <v>1</v>
          </cell>
        </row>
        <row r="31">
          <cell r="B31">
            <v>26.220833333333331</v>
          </cell>
          <cell r="C31">
            <v>34</v>
          </cell>
          <cell r="D31">
            <v>22.3</v>
          </cell>
          <cell r="E31">
            <v>78.055555555555557</v>
          </cell>
          <cell r="F31">
            <v>100</v>
          </cell>
          <cell r="G31">
            <v>43</v>
          </cell>
          <cell r="H31">
            <v>20.52</v>
          </cell>
          <cell r="J31">
            <v>31.319999999999997</v>
          </cell>
          <cell r="K31">
            <v>4.5999999999999996</v>
          </cell>
        </row>
        <row r="32">
          <cell r="B32">
            <v>26.333333333333339</v>
          </cell>
          <cell r="C32">
            <v>33.4</v>
          </cell>
          <cell r="D32">
            <v>22.1</v>
          </cell>
          <cell r="E32">
            <v>67.384615384615387</v>
          </cell>
          <cell r="F32">
            <v>100</v>
          </cell>
          <cell r="G32">
            <v>46</v>
          </cell>
          <cell r="H32">
            <v>16.2</v>
          </cell>
          <cell r="J32">
            <v>31.680000000000003</v>
          </cell>
          <cell r="K32">
            <v>0</v>
          </cell>
        </row>
        <row r="33">
          <cell r="B33">
            <v>28.266666666666669</v>
          </cell>
          <cell r="C33">
            <v>34.6</v>
          </cell>
          <cell r="D33">
            <v>23.4</v>
          </cell>
          <cell r="E33">
            <v>71.545454545454547</v>
          </cell>
          <cell r="F33">
            <v>100</v>
          </cell>
          <cell r="G33">
            <v>35</v>
          </cell>
          <cell r="H33">
            <v>16.920000000000002</v>
          </cell>
          <cell r="J33">
            <v>30.240000000000002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28.374999999999996</v>
          </cell>
          <cell r="C5">
            <v>36.200000000000003</v>
          </cell>
          <cell r="D5">
            <v>21.9</v>
          </cell>
          <cell r="E5">
            <v>53.125</v>
          </cell>
          <cell r="F5">
            <v>84</v>
          </cell>
          <cell r="G5">
            <v>29</v>
          </cell>
          <cell r="H5">
            <v>7.5600000000000005</v>
          </cell>
          <cell r="J5">
            <v>21.96</v>
          </cell>
          <cell r="K5">
            <v>0</v>
          </cell>
        </row>
        <row r="6">
          <cell r="B6">
            <v>29.079166666666662</v>
          </cell>
          <cell r="C6">
            <v>37.1</v>
          </cell>
          <cell r="D6">
            <v>22</v>
          </cell>
          <cell r="E6">
            <v>53.666666666666664</v>
          </cell>
          <cell r="F6">
            <v>79</v>
          </cell>
          <cell r="G6">
            <v>29</v>
          </cell>
          <cell r="H6">
            <v>7.9200000000000008</v>
          </cell>
          <cell r="J6">
            <v>26.64</v>
          </cell>
          <cell r="K6">
            <v>0.4</v>
          </cell>
        </row>
        <row r="7">
          <cell r="B7">
            <v>26.133333333333329</v>
          </cell>
          <cell r="C7">
            <v>32.6</v>
          </cell>
          <cell r="D7">
            <v>21.9</v>
          </cell>
          <cell r="E7">
            <v>71.458333333333329</v>
          </cell>
          <cell r="F7">
            <v>92</v>
          </cell>
          <cell r="G7">
            <v>44</v>
          </cell>
          <cell r="H7">
            <v>8.64</v>
          </cell>
          <cell r="J7">
            <v>27.36</v>
          </cell>
          <cell r="K7">
            <v>12.8</v>
          </cell>
        </row>
        <row r="8">
          <cell r="B8">
            <v>25.545833333333334</v>
          </cell>
          <cell r="C8">
            <v>31.7</v>
          </cell>
          <cell r="D8">
            <v>21.8</v>
          </cell>
          <cell r="E8">
            <v>76.916666666666671</v>
          </cell>
          <cell r="F8">
            <v>94</v>
          </cell>
          <cell r="G8">
            <v>47</v>
          </cell>
          <cell r="H8">
            <v>7.2</v>
          </cell>
          <cell r="J8">
            <v>23.040000000000003</v>
          </cell>
          <cell r="K8">
            <v>1.2</v>
          </cell>
        </row>
        <row r="9">
          <cell r="B9">
            <v>28.266666666666669</v>
          </cell>
          <cell r="C9">
            <v>35.299999999999997</v>
          </cell>
          <cell r="D9">
            <v>24.3</v>
          </cell>
          <cell r="E9">
            <v>63.458333333333336</v>
          </cell>
          <cell r="F9">
            <v>85</v>
          </cell>
          <cell r="G9">
            <v>31</v>
          </cell>
          <cell r="H9">
            <v>10.44</v>
          </cell>
          <cell r="J9">
            <v>27</v>
          </cell>
          <cell r="K9">
            <v>0</v>
          </cell>
        </row>
        <row r="10">
          <cell r="B10">
            <v>26.925000000000001</v>
          </cell>
          <cell r="C10">
            <v>34.1</v>
          </cell>
          <cell r="D10">
            <v>23.4</v>
          </cell>
          <cell r="E10">
            <v>70.75</v>
          </cell>
          <cell r="F10">
            <v>87</v>
          </cell>
          <cell r="G10">
            <v>35</v>
          </cell>
          <cell r="H10">
            <v>10.08</v>
          </cell>
          <cell r="J10">
            <v>25.2</v>
          </cell>
          <cell r="K10">
            <v>1</v>
          </cell>
        </row>
        <row r="11">
          <cell r="B11">
            <v>27.654166666666665</v>
          </cell>
          <cell r="C11">
            <v>35</v>
          </cell>
          <cell r="D11">
            <v>23.9</v>
          </cell>
          <cell r="E11">
            <v>69.833333333333329</v>
          </cell>
          <cell r="F11">
            <v>88</v>
          </cell>
          <cell r="G11">
            <v>38</v>
          </cell>
          <cell r="H11">
            <v>15.840000000000002</v>
          </cell>
          <cell r="J11">
            <v>37.080000000000005</v>
          </cell>
          <cell r="K11">
            <v>0</v>
          </cell>
        </row>
        <row r="12">
          <cell r="B12">
            <v>27.016666666666666</v>
          </cell>
          <cell r="C12">
            <v>35.700000000000003</v>
          </cell>
          <cell r="D12">
            <v>22.8</v>
          </cell>
          <cell r="E12">
            <v>65.666666666666671</v>
          </cell>
          <cell r="F12">
            <v>85</v>
          </cell>
          <cell r="G12">
            <v>29</v>
          </cell>
          <cell r="H12">
            <v>11.16</v>
          </cell>
          <cell r="J12">
            <v>40.680000000000007</v>
          </cell>
          <cell r="K12">
            <v>0</v>
          </cell>
        </row>
        <row r="13">
          <cell r="B13">
            <v>26</v>
          </cell>
          <cell r="C13">
            <v>35.5</v>
          </cell>
          <cell r="D13">
            <v>22.8</v>
          </cell>
          <cell r="E13">
            <v>74.791666666666671</v>
          </cell>
          <cell r="F13">
            <v>89</v>
          </cell>
          <cell r="G13">
            <v>37</v>
          </cell>
          <cell r="H13">
            <v>14.4</v>
          </cell>
          <cell r="J13">
            <v>26.64</v>
          </cell>
          <cell r="K13">
            <v>1.2</v>
          </cell>
        </row>
        <row r="14">
          <cell r="B14">
            <v>28.508333333333329</v>
          </cell>
          <cell r="C14">
            <v>37</v>
          </cell>
          <cell r="D14">
            <v>23.5</v>
          </cell>
          <cell r="E14">
            <v>67.125</v>
          </cell>
          <cell r="F14">
            <v>90</v>
          </cell>
          <cell r="G14">
            <v>32</v>
          </cell>
          <cell r="H14">
            <v>12.96</v>
          </cell>
          <cell r="J14">
            <v>34.200000000000003</v>
          </cell>
          <cell r="K14">
            <v>0</v>
          </cell>
        </row>
        <row r="15">
          <cell r="B15">
            <v>30.454166666666666</v>
          </cell>
          <cell r="C15">
            <v>37.6</v>
          </cell>
          <cell r="D15">
            <v>24.4</v>
          </cell>
          <cell r="E15">
            <v>54.791666666666664</v>
          </cell>
          <cell r="F15">
            <v>79</v>
          </cell>
          <cell r="G15">
            <v>30</v>
          </cell>
          <cell r="H15">
            <v>14.76</v>
          </cell>
          <cell r="J15">
            <v>35.64</v>
          </cell>
          <cell r="K15">
            <v>0</v>
          </cell>
        </row>
        <row r="16">
          <cell r="B16">
            <v>28.787499999999994</v>
          </cell>
          <cell r="C16">
            <v>35</v>
          </cell>
          <cell r="D16">
            <v>23.9</v>
          </cell>
          <cell r="E16">
            <v>62.041666666666664</v>
          </cell>
          <cell r="F16">
            <v>82</v>
          </cell>
          <cell r="G16">
            <v>39</v>
          </cell>
          <cell r="H16">
            <v>21.6</v>
          </cell>
          <cell r="J16">
            <v>45.36</v>
          </cell>
          <cell r="K16">
            <v>0.4</v>
          </cell>
        </row>
        <row r="17">
          <cell r="B17">
            <v>30.787500000000005</v>
          </cell>
          <cell r="C17">
            <v>37.9</v>
          </cell>
          <cell r="D17">
            <v>25</v>
          </cell>
          <cell r="E17">
            <v>54.166666666666664</v>
          </cell>
          <cell r="F17">
            <v>81</v>
          </cell>
          <cell r="G17">
            <v>28</v>
          </cell>
          <cell r="H17">
            <v>11.879999999999999</v>
          </cell>
          <cell r="J17">
            <v>38.519999999999996</v>
          </cell>
          <cell r="K17">
            <v>0</v>
          </cell>
        </row>
        <row r="18">
          <cell r="B18">
            <v>28.875000000000004</v>
          </cell>
          <cell r="C18">
            <v>35.799999999999997</v>
          </cell>
          <cell r="D18">
            <v>22</v>
          </cell>
          <cell r="E18">
            <v>63.625</v>
          </cell>
          <cell r="F18">
            <v>91</v>
          </cell>
          <cell r="G18">
            <v>42</v>
          </cell>
          <cell r="H18">
            <v>12.6</v>
          </cell>
          <cell r="J18">
            <v>36.72</v>
          </cell>
          <cell r="K18">
            <v>17</v>
          </cell>
        </row>
        <row r="19">
          <cell r="B19">
            <v>25.291666666666661</v>
          </cell>
          <cell r="C19">
            <v>30.3</v>
          </cell>
          <cell r="D19">
            <v>21.8</v>
          </cell>
          <cell r="E19">
            <v>81.916666666666671</v>
          </cell>
          <cell r="F19">
            <v>95</v>
          </cell>
          <cell r="G19">
            <v>58</v>
          </cell>
          <cell r="H19">
            <v>26.64</v>
          </cell>
          <cell r="J19">
            <v>51.84</v>
          </cell>
          <cell r="K19">
            <v>112.60000000000001</v>
          </cell>
        </row>
        <row r="20">
          <cell r="B20">
            <v>26.383333333333329</v>
          </cell>
          <cell r="C20">
            <v>34.799999999999997</v>
          </cell>
          <cell r="D20">
            <v>22.7</v>
          </cell>
          <cell r="E20">
            <v>78.708333333333329</v>
          </cell>
          <cell r="F20">
            <v>94</v>
          </cell>
          <cell r="G20">
            <v>41</v>
          </cell>
          <cell r="H20">
            <v>8.2799999999999994</v>
          </cell>
          <cell r="J20">
            <v>35.28</v>
          </cell>
          <cell r="K20">
            <v>5.4</v>
          </cell>
        </row>
        <row r="21">
          <cell r="B21">
            <v>28.658333333333331</v>
          </cell>
          <cell r="C21">
            <v>35.700000000000003</v>
          </cell>
          <cell r="D21">
            <v>23.8</v>
          </cell>
          <cell r="E21">
            <v>69.708333333333329</v>
          </cell>
          <cell r="F21">
            <v>93</v>
          </cell>
          <cell r="G21">
            <v>37</v>
          </cell>
          <cell r="H21">
            <v>6.84</v>
          </cell>
          <cell r="J21">
            <v>20.88</v>
          </cell>
          <cell r="K21">
            <v>0</v>
          </cell>
        </row>
        <row r="22">
          <cell r="B22">
            <v>27.466666666666669</v>
          </cell>
          <cell r="C22">
            <v>34.4</v>
          </cell>
          <cell r="D22">
            <v>23.1</v>
          </cell>
          <cell r="E22">
            <v>64.75</v>
          </cell>
          <cell r="F22">
            <v>85</v>
          </cell>
          <cell r="G22">
            <v>35</v>
          </cell>
          <cell r="H22">
            <v>16.559999999999999</v>
          </cell>
          <cell r="J22">
            <v>32.76</v>
          </cell>
          <cell r="K22">
            <v>0</v>
          </cell>
        </row>
        <row r="23">
          <cell r="B23">
            <v>26.762500000000003</v>
          </cell>
          <cell r="C23">
            <v>32.700000000000003</v>
          </cell>
          <cell r="D23">
            <v>22.8</v>
          </cell>
          <cell r="E23">
            <v>71.625</v>
          </cell>
          <cell r="F23">
            <v>89</v>
          </cell>
          <cell r="G23">
            <v>47</v>
          </cell>
          <cell r="H23">
            <v>7.9200000000000008</v>
          </cell>
          <cell r="J23">
            <v>34.200000000000003</v>
          </cell>
          <cell r="K23">
            <v>2.2000000000000002</v>
          </cell>
        </row>
        <row r="24">
          <cell r="B24">
            <v>27.666666666666668</v>
          </cell>
          <cell r="C24">
            <v>34.6</v>
          </cell>
          <cell r="D24">
            <v>23.2</v>
          </cell>
          <cell r="E24">
            <v>66.958333333333329</v>
          </cell>
          <cell r="F24">
            <v>89</v>
          </cell>
          <cell r="G24">
            <v>34</v>
          </cell>
          <cell r="H24">
            <v>10.8</v>
          </cell>
          <cell r="J24">
            <v>32.4</v>
          </cell>
          <cell r="K24">
            <v>0</v>
          </cell>
        </row>
        <row r="25">
          <cell r="B25">
            <v>27.004166666666663</v>
          </cell>
          <cell r="C25">
            <v>34.299999999999997</v>
          </cell>
          <cell r="D25">
            <v>22.3</v>
          </cell>
          <cell r="E25">
            <v>67.5</v>
          </cell>
          <cell r="F25">
            <v>90</v>
          </cell>
          <cell r="G25">
            <v>34</v>
          </cell>
          <cell r="H25">
            <v>8.64</v>
          </cell>
          <cell r="J25">
            <v>37.080000000000005</v>
          </cell>
          <cell r="K25">
            <v>1</v>
          </cell>
        </row>
        <row r="26">
          <cell r="B26">
            <v>28.650000000000002</v>
          </cell>
          <cell r="C26">
            <v>35.5</v>
          </cell>
          <cell r="D26">
            <v>23.8</v>
          </cell>
          <cell r="E26">
            <v>62.708333333333336</v>
          </cell>
          <cell r="F26">
            <v>88</v>
          </cell>
          <cell r="G26">
            <v>34</v>
          </cell>
          <cell r="H26">
            <v>10.44</v>
          </cell>
          <cell r="J26">
            <v>23.040000000000003</v>
          </cell>
          <cell r="K26">
            <v>0</v>
          </cell>
        </row>
        <row r="27">
          <cell r="B27">
            <v>29.241666666666664</v>
          </cell>
          <cell r="C27">
            <v>36.299999999999997</v>
          </cell>
          <cell r="D27">
            <v>24.6</v>
          </cell>
          <cell r="E27">
            <v>61.375</v>
          </cell>
          <cell r="F27">
            <v>81</v>
          </cell>
          <cell r="G27">
            <v>34</v>
          </cell>
          <cell r="H27">
            <v>9</v>
          </cell>
          <cell r="J27">
            <v>25.2</v>
          </cell>
          <cell r="K27">
            <v>0</v>
          </cell>
        </row>
        <row r="28">
          <cell r="B28">
            <v>29.80416666666666</v>
          </cell>
          <cell r="C28">
            <v>36.4</v>
          </cell>
          <cell r="D28">
            <v>25.3</v>
          </cell>
          <cell r="E28">
            <v>62.5</v>
          </cell>
          <cell r="F28">
            <v>82</v>
          </cell>
          <cell r="G28">
            <v>32</v>
          </cell>
          <cell r="H28">
            <v>10.44</v>
          </cell>
          <cell r="J28">
            <v>23.040000000000003</v>
          </cell>
          <cell r="K28">
            <v>0</v>
          </cell>
        </row>
        <row r="29">
          <cell r="B29">
            <v>28.391666666666666</v>
          </cell>
          <cell r="C29">
            <v>36.5</v>
          </cell>
          <cell r="D29">
            <v>22.8</v>
          </cell>
          <cell r="E29">
            <v>68.458333333333329</v>
          </cell>
          <cell r="F29">
            <v>93</v>
          </cell>
          <cell r="G29">
            <v>34</v>
          </cell>
          <cell r="H29">
            <v>13.32</v>
          </cell>
          <cell r="J29">
            <v>43.2</v>
          </cell>
          <cell r="K29">
            <v>3</v>
          </cell>
        </row>
        <row r="30">
          <cell r="B30">
            <v>29.691666666666666</v>
          </cell>
          <cell r="C30">
            <v>37.5</v>
          </cell>
          <cell r="D30">
            <v>24.9</v>
          </cell>
          <cell r="E30">
            <v>62.625</v>
          </cell>
          <cell r="F30">
            <v>83</v>
          </cell>
          <cell r="G30">
            <v>39</v>
          </cell>
          <cell r="H30">
            <v>6.12</v>
          </cell>
          <cell r="J30">
            <v>24.12</v>
          </cell>
          <cell r="K30">
            <v>0</v>
          </cell>
        </row>
        <row r="31">
          <cell r="B31">
            <v>30.729166666666661</v>
          </cell>
          <cell r="C31">
            <v>37.4</v>
          </cell>
          <cell r="D31">
            <v>25.4</v>
          </cell>
          <cell r="E31">
            <v>58.833333333333336</v>
          </cell>
          <cell r="F31">
            <v>86</v>
          </cell>
          <cell r="G31">
            <v>32</v>
          </cell>
          <cell r="H31">
            <v>9.3600000000000012</v>
          </cell>
          <cell r="J31">
            <v>25.56</v>
          </cell>
          <cell r="K31">
            <v>0</v>
          </cell>
        </row>
        <row r="32">
          <cell r="B32">
            <v>31.904166666666665</v>
          </cell>
          <cell r="C32">
            <v>38.5</v>
          </cell>
          <cell r="D32">
            <v>25.7</v>
          </cell>
          <cell r="E32">
            <v>47.458333333333336</v>
          </cell>
          <cell r="F32">
            <v>74</v>
          </cell>
          <cell r="G32">
            <v>24</v>
          </cell>
          <cell r="H32">
            <v>8.2799999999999994</v>
          </cell>
          <cell r="J32">
            <v>23.400000000000002</v>
          </cell>
          <cell r="K32">
            <v>0</v>
          </cell>
        </row>
        <row r="33">
          <cell r="B33">
            <v>31.725000000000005</v>
          </cell>
          <cell r="C33">
            <v>40</v>
          </cell>
          <cell r="D33">
            <v>25.4</v>
          </cell>
          <cell r="E33">
            <v>51.25</v>
          </cell>
          <cell r="F33">
            <v>76</v>
          </cell>
          <cell r="G33">
            <v>25</v>
          </cell>
          <cell r="H33">
            <v>12.96</v>
          </cell>
          <cell r="J33">
            <v>37.080000000000005</v>
          </cell>
          <cell r="K33">
            <v>3.4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26.75833333333334</v>
          </cell>
          <cell r="C5">
            <v>35.799999999999997</v>
          </cell>
          <cell r="D5">
            <v>19.8</v>
          </cell>
          <cell r="E5">
            <v>55.583333333333336</v>
          </cell>
          <cell r="F5">
            <v>88</v>
          </cell>
          <cell r="G5">
            <v>32</v>
          </cell>
          <cell r="H5">
            <v>15.840000000000002</v>
          </cell>
          <cell r="J5">
            <v>33.480000000000004</v>
          </cell>
          <cell r="K5">
            <v>0.2</v>
          </cell>
        </row>
        <row r="6">
          <cell r="B6">
            <v>28.400000000000006</v>
          </cell>
          <cell r="C6">
            <v>35.6</v>
          </cell>
          <cell r="D6">
            <v>23.3</v>
          </cell>
          <cell r="E6">
            <v>54.083333333333336</v>
          </cell>
          <cell r="F6">
            <v>72</v>
          </cell>
          <cell r="G6">
            <v>31</v>
          </cell>
          <cell r="H6">
            <v>18</v>
          </cell>
          <cell r="J6">
            <v>32.4</v>
          </cell>
          <cell r="K6">
            <v>0</v>
          </cell>
        </row>
        <row r="7">
          <cell r="B7">
            <v>27.9375</v>
          </cell>
          <cell r="C7">
            <v>36.299999999999997</v>
          </cell>
          <cell r="D7">
            <v>21.2</v>
          </cell>
          <cell r="E7">
            <v>56.25</v>
          </cell>
          <cell r="F7">
            <v>83</v>
          </cell>
          <cell r="G7">
            <v>29</v>
          </cell>
          <cell r="H7">
            <v>16.920000000000002</v>
          </cell>
          <cell r="J7">
            <v>38.159999999999997</v>
          </cell>
          <cell r="K7">
            <v>0</v>
          </cell>
        </row>
        <row r="8">
          <cell r="B8">
            <v>27.395652173913039</v>
          </cell>
          <cell r="C8">
            <v>35.299999999999997</v>
          </cell>
          <cell r="D8">
            <v>21.2</v>
          </cell>
          <cell r="E8">
            <v>62.043478260869563</v>
          </cell>
          <cell r="F8">
            <v>88</v>
          </cell>
          <cell r="G8">
            <v>37</v>
          </cell>
          <cell r="H8">
            <v>14.76</v>
          </cell>
          <cell r="J8">
            <v>36.36</v>
          </cell>
          <cell r="K8">
            <v>0.8</v>
          </cell>
        </row>
        <row r="9">
          <cell r="B9">
            <v>27.691666666666666</v>
          </cell>
          <cell r="C9">
            <v>35.9</v>
          </cell>
          <cell r="D9">
            <v>22.2</v>
          </cell>
          <cell r="E9">
            <v>60.666666666666664</v>
          </cell>
          <cell r="F9">
            <v>84</v>
          </cell>
          <cell r="G9">
            <v>33</v>
          </cell>
          <cell r="H9">
            <v>14.4</v>
          </cell>
          <cell r="J9">
            <v>37.080000000000005</v>
          </cell>
          <cell r="K9">
            <v>0</v>
          </cell>
        </row>
        <row r="10">
          <cell r="B10">
            <v>27.429166666666671</v>
          </cell>
          <cell r="C10">
            <v>35.299999999999997</v>
          </cell>
          <cell r="D10">
            <v>21.1</v>
          </cell>
          <cell r="E10">
            <v>64</v>
          </cell>
          <cell r="F10">
            <v>90</v>
          </cell>
          <cell r="G10">
            <v>37</v>
          </cell>
          <cell r="H10">
            <v>13.68</v>
          </cell>
          <cell r="J10">
            <v>29.880000000000003</v>
          </cell>
          <cell r="K10">
            <v>0</v>
          </cell>
        </row>
        <row r="11">
          <cell r="B11">
            <v>25.516666666666666</v>
          </cell>
          <cell r="C11">
            <v>33.5</v>
          </cell>
          <cell r="D11">
            <v>21.5</v>
          </cell>
          <cell r="E11">
            <v>72.5</v>
          </cell>
          <cell r="F11">
            <v>91</v>
          </cell>
          <cell r="G11">
            <v>41</v>
          </cell>
          <cell r="H11">
            <v>16.559999999999999</v>
          </cell>
          <cell r="J11">
            <v>43.92</v>
          </cell>
          <cell r="K11">
            <v>4.8</v>
          </cell>
        </row>
        <row r="12">
          <cell r="B12">
            <v>23.117391304347834</v>
          </cell>
          <cell r="C12">
            <v>29.2</v>
          </cell>
          <cell r="D12">
            <v>21.4</v>
          </cell>
          <cell r="E12">
            <v>91.217391304347828</v>
          </cell>
          <cell r="F12">
            <v>99</v>
          </cell>
          <cell r="G12">
            <v>64</v>
          </cell>
          <cell r="H12">
            <v>16.2</v>
          </cell>
          <cell r="J12">
            <v>36.36</v>
          </cell>
          <cell r="K12">
            <v>13</v>
          </cell>
        </row>
        <row r="13">
          <cell r="B13">
            <v>25.008333333333336</v>
          </cell>
          <cell r="C13">
            <v>30.8</v>
          </cell>
          <cell r="D13">
            <v>20.3</v>
          </cell>
          <cell r="E13">
            <v>78.833333333333329</v>
          </cell>
          <cell r="F13">
            <v>99</v>
          </cell>
          <cell r="G13">
            <v>50</v>
          </cell>
          <cell r="H13">
            <v>16.2</v>
          </cell>
          <cell r="J13">
            <v>35.28</v>
          </cell>
          <cell r="K13">
            <v>0.2</v>
          </cell>
        </row>
        <row r="14">
          <cell r="B14">
            <v>26.787499999999998</v>
          </cell>
          <cell r="C14">
            <v>34.200000000000003</v>
          </cell>
          <cell r="D14">
            <v>22.4</v>
          </cell>
          <cell r="E14">
            <v>74.333333333333329</v>
          </cell>
          <cell r="F14">
            <v>94</v>
          </cell>
          <cell r="G14">
            <v>41</v>
          </cell>
          <cell r="H14">
            <v>21.96</v>
          </cell>
          <cell r="J14">
            <v>43.2</v>
          </cell>
          <cell r="K14">
            <v>1.4</v>
          </cell>
        </row>
        <row r="15">
          <cell r="B15">
            <v>27.645833333333332</v>
          </cell>
          <cell r="C15">
            <v>36.5</v>
          </cell>
          <cell r="D15">
            <v>22.1</v>
          </cell>
          <cell r="E15">
            <v>72.625</v>
          </cell>
          <cell r="F15">
            <v>98</v>
          </cell>
          <cell r="G15">
            <v>29</v>
          </cell>
          <cell r="H15">
            <v>18.720000000000002</v>
          </cell>
          <cell r="J15">
            <v>45</v>
          </cell>
          <cell r="K15">
            <v>0.2</v>
          </cell>
        </row>
        <row r="16">
          <cell r="B16">
            <v>28.437500000000004</v>
          </cell>
          <cell r="C16">
            <v>34.700000000000003</v>
          </cell>
          <cell r="D16">
            <v>24</v>
          </cell>
          <cell r="E16">
            <v>64.166666666666671</v>
          </cell>
          <cell r="F16">
            <v>79</v>
          </cell>
          <cell r="G16">
            <v>44</v>
          </cell>
          <cell r="H16">
            <v>16.920000000000002</v>
          </cell>
          <cell r="J16">
            <v>41.4</v>
          </cell>
          <cell r="K16">
            <v>0</v>
          </cell>
        </row>
        <row r="17">
          <cell r="B17">
            <v>26.841666666666669</v>
          </cell>
          <cell r="C17">
            <v>32.6</v>
          </cell>
          <cell r="D17">
            <v>22.5</v>
          </cell>
          <cell r="E17">
            <v>71</v>
          </cell>
          <cell r="F17">
            <v>95</v>
          </cell>
          <cell r="G17">
            <v>49</v>
          </cell>
          <cell r="H17">
            <v>19.079999999999998</v>
          </cell>
          <cell r="J17">
            <v>44.28</v>
          </cell>
          <cell r="K17">
            <v>0.8</v>
          </cell>
        </row>
        <row r="18">
          <cell r="B18">
            <v>24.895652173913049</v>
          </cell>
          <cell r="C18">
            <v>30.9</v>
          </cell>
          <cell r="D18">
            <v>22.5</v>
          </cell>
          <cell r="E18">
            <v>84.608695652173907</v>
          </cell>
          <cell r="F18">
            <v>97</v>
          </cell>
          <cell r="G18">
            <v>60</v>
          </cell>
          <cell r="H18">
            <v>14.76</v>
          </cell>
          <cell r="J18">
            <v>32.4</v>
          </cell>
          <cell r="K18">
            <v>0.2</v>
          </cell>
        </row>
        <row r="19">
          <cell r="B19">
            <v>23.575000000000003</v>
          </cell>
          <cell r="C19">
            <v>28.8</v>
          </cell>
          <cell r="D19">
            <v>20.6</v>
          </cell>
          <cell r="E19">
            <v>82.75</v>
          </cell>
          <cell r="F19">
            <v>99</v>
          </cell>
          <cell r="G19">
            <v>56</v>
          </cell>
          <cell r="H19">
            <v>14.04</v>
          </cell>
          <cell r="J19">
            <v>28.8</v>
          </cell>
          <cell r="K19">
            <v>0</v>
          </cell>
        </row>
        <row r="20">
          <cell r="B20">
            <v>25.009090909090911</v>
          </cell>
          <cell r="C20">
            <v>31.8</v>
          </cell>
          <cell r="D20">
            <v>20</v>
          </cell>
          <cell r="E20">
            <v>69.13636363636364</v>
          </cell>
          <cell r="F20">
            <v>92</v>
          </cell>
          <cell r="G20">
            <v>38</v>
          </cell>
          <cell r="H20">
            <v>17.64</v>
          </cell>
          <cell r="J20">
            <v>32.4</v>
          </cell>
          <cell r="K20">
            <v>0</v>
          </cell>
        </row>
        <row r="21">
          <cell r="B21">
            <v>31.176923076923078</v>
          </cell>
          <cell r="C21">
            <v>34.700000000000003</v>
          </cell>
          <cell r="D21">
            <v>24.7</v>
          </cell>
          <cell r="E21">
            <v>46.692307692307693</v>
          </cell>
          <cell r="F21">
            <v>64</v>
          </cell>
          <cell r="G21">
            <v>37</v>
          </cell>
          <cell r="H21">
            <v>13.68</v>
          </cell>
          <cell r="J21">
            <v>30.96</v>
          </cell>
          <cell r="K21">
            <v>0</v>
          </cell>
        </row>
        <row r="22">
          <cell r="B22">
            <v>25.033333333333331</v>
          </cell>
          <cell r="C22">
            <v>29.3</v>
          </cell>
          <cell r="D22">
            <v>22.1</v>
          </cell>
          <cell r="E22">
            <v>74.666666666666671</v>
          </cell>
          <cell r="F22">
            <v>98</v>
          </cell>
          <cell r="G22">
            <v>52</v>
          </cell>
          <cell r="H22">
            <v>18.36</v>
          </cell>
          <cell r="J22">
            <v>45.72</v>
          </cell>
          <cell r="K22">
            <v>10.399999999999999</v>
          </cell>
        </row>
        <row r="23">
          <cell r="B23">
            <v>24.182608695652174</v>
          </cell>
          <cell r="C23">
            <v>29.5</v>
          </cell>
          <cell r="D23">
            <v>20.5</v>
          </cell>
          <cell r="E23">
            <v>79.913043478260875</v>
          </cell>
          <cell r="F23">
            <v>99</v>
          </cell>
          <cell r="G23">
            <v>48</v>
          </cell>
          <cell r="H23">
            <v>15.840000000000002</v>
          </cell>
          <cell r="J23">
            <v>34.200000000000003</v>
          </cell>
          <cell r="K23">
            <v>0.2</v>
          </cell>
        </row>
        <row r="24">
          <cell r="B24">
            <v>24.779166666666669</v>
          </cell>
          <cell r="C24">
            <v>30.3</v>
          </cell>
          <cell r="D24">
            <v>20.7</v>
          </cell>
          <cell r="E24">
            <v>69.25</v>
          </cell>
          <cell r="F24">
            <v>90</v>
          </cell>
          <cell r="G24">
            <v>42</v>
          </cell>
          <cell r="H24">
            <v>16.559999999999999</v>
          </cell>
          <cell r="J24">
            <v>33.840000000000003</v>
          </cell>
          <cell r="K24">
            <v>0</v>
          </cell>
        </row>
        <row r="25">
          <cell r="B25">
            <v>24.883333333333329</v>
          </cell>
          <cell r="C25">
            <v>31.6</v>
          </cell>
          <cell r="D25">
            <v>18.899999999999999</v>
          </cell>
          <cell r="E25">
            <v>65.75</v>
          </cell>
          <cell r="F25">
            <v>91</v>
          </cell>
          <cell r="G25">
            <v>39</v>
          </cell>
          <cell r="H25">
            <v>10.08</v>
          </cell>
          <cell r="J25">
            <v>24.840000000000003</v>
          </cell>
          <cell r="K25">
            <v>0</v>
          </cell>
        </row>
        <row r="26">
          <cell r="B26">
            <v>26.270833333333332</v>
          </cell>
          <cell r="C26">
            <v>33.6</v>
          </cell>
          <cell r="D26">
            <v>21.4</v>
          </cell>
          <cell r="E26">
            <v>66.541666666666671</v>
          </cell>
          <cell r="F26">
            <v>91</v>
          </cell>
          <cell r="G26">
            <v>41</v>
          </cell>
          <cell r="H26">
            <v>17.28</v>
          </cell>
          <cell r="J26">
            <v>37.800000000000004</v>
          </cell>
          <cell r="K26">
            <v>0.2</v>
          </cell>
        </row>
        <row r="27">
          <cell r="B27">
            <v>27.120833333333326</v>
          </cell>
          <cell r="C27">
            <v>35.5</v>
          </cell>
          <cell r="D27">
            <v>21.3</v>
          </cell>
          <cell r="E27">
            <v>70.875</v>
          </cell>
          <cell r="F27">
            <v>94</v>
          </cell>
          <cell r="G27">
            <v>38</v>
          </cell>
          <cell r="H27">
            <v>17.28</v>
          </cell>
          <cell r="J27">
            <v>35.28</v>
          </cell>
          <cell r="K27">
            <v>0.2</v>
          </cell>
        </row>
        <row r="28">
          <cell r="B28">
            <v>26.054166666666664</v>
          </cell>
          <cell r="C28">
            <v>35.299999999999997</v>
          </cell>
          <cell r="D28">
            <v>23.2</v>
          </cell>
          <cell r="E28">
            <v>76.958333333333329</v>
          </cell>
          <cell r="F28">
            <v>90</v>
          </cell>
          <cell r="G28">
            <v>44</v>
          </cell>
          <cell r="H28">
            <v>11.520000000000001</v>
          </cell>
          <cell r="J28">
            <v>34.200000000000003</v>
          </cell>
          <cell r="K28">
            <v>1</v>
          </cell>
        </row>
        <row r="29">
          <cell r="B29">
            <v>26.979166666666661</v>
          </cell>
          <cell r="C29">
            <v>34.799999999999997</v>
          </cell>
          <cell r="D29">
            <v>21.6</v>
          </cell>
          <cell r="E29">
            <v>72.333333333333329</v>
          </cell>
          <cell r="F29">
            <v>97</v>
          </cell>
          <cell r="G29">
            <v>39</v>
          </cell>
          <cell r="H29">
            <v>20.16</v>
          </cell>
          <cell r="J29">
            <v>45.36</v>
          </cell>
          <cell r="K29">
            <v>2.4</v>
          </cell>
        </row>
        <row r="30">
          <cell r="B30">
            <v>28.533333333333335</v>
          </cell>
          <cell r="C30">
            <v>36.200000000000003</v>
          </cell>
          <cell r="D30">
            <v>21.9</v>
          </cell>
          <cell r="E30">
            <v>62.958333333333336</v>
          </cell>
          <cell r="F30">
            <v>88</v>
          </cell>
          <cell r="G30">
            <v>36</v>
          </cell>
          <cell r="H30">
            <v>12.6</v>
          </cell>
          <cell r="J30">
            <v>30.96</v>
          </cell>
          <cell r="K30">
            <v>0</v>
          </cell>
        </row>
        <row r="31">
          <cell r="B31">
            <v>29.454166666666669</v>
          </cell>
          <cell r="C31">
            <v>36.700000000000003</v>
          </cell>
          <cell r="D31">
            <v>24.6</v>
          </cell>
          <cell r="E31">
            <v>58.166666666666664</v>
          </cell>
          <cell r="F31">
            <v>76</v>
          </cell>
          <cell r="G31">
            <v>35</v>
          </cell>
          <cell r="H31">
            <v>14.04</v>
          </cell>
          <cell r="J31">
            <v>37.800000000000004</v>
          </cell>
          <cell r="K31">
            <v>1.4</v>
          </cell>
        </row>
        <row r="32">
          <cell r="B32">
            <v>26.641666666666669</v>
          </cell>
          <cell r="C32">
            <v>35.6</v>
          </cell>
          <cell r="D32">
            <v>22.6</v>
          </cell>
          <cell r="E32">
            <v>72.75</v>
          </cell>
          <cell r="F32">
            <v>91</v>
          </cell>
          <cell r="G32">
            <v>42</v>
          </cell>
          <cell r="H32">
            <v>9.3600000000000012</v>
          </cell>
          <cell r="J32">
            <v>29.52</v>
          </cell>
          <cell r="K32">
            <v>2.8000000000000003</v>
          </cell>
        </row>
        <row r="33">
          <cell r="B33">
            <v>26.347826086956516</v>
          </cell>
          <cell r="C33">
            <v>35.1</v>
          </cell>
          <cell r="D33">
            <v>22.6</v>
          </cell>
          <cell r="E33">
            <v>76.826086956521735</v>
          </cell>
          <cell r="F33">
            <v>94</v>
          </cell>
          <cell r="G33">
            <v>38</v>
          </cell>
          <cell r="H33">
            <v>16.920000000000002</v>
          </cell>
          <cell r="J33">
            <v>56.16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25.3</v>
          </cell>
          <cell r="C5">
            <v>34.4</v>
          </cell>
          <cell r="D5">
            <v>18</v>
          </cell>
          <cell r="E5">
            <v>71.416666666666671</v>
          </cell>
          <cell r="F5">
            <v>97</v>
          </cell>
          <cell r="G5">
            <v>35</v>
          </cell>
          <cell r="H5">
            <v>18.36</v>
          </cell>
          <cell r="J5">
            <v>32.4</v>
          </cell>
          <cell r="K5">
            <v>0.2</v>
          </cell>
        </row>
        <row r="6">
          <cell r="B6">
            <v>25.687499999999996</v>
          </cell>
          <cell r="C6">
            <v>34.700000000000003</v>
          </cell>
          <cell r="D6">
            <v>18.399999999999999</v>
          </cell>
          <cell r="E6">
            <v>70.541666666666671</v>
          </cell>
          <cell r="F6">
            <v>96</v>
          </cell>
          <cell r="G6">
            <v>34</v>
          </cell>
          <cell r="H6">
            <v>15.120000000000001</v>
          </cell>
          <cell r="J6">
            <v>30.96</v>
          </cell>
          <cell r="K6">
            <v>0</v>
          </cell>
        </row>
        <row r="7">
          <cell r="B7">
            <v>24.633333333333336</v>
          </cell>
          <cell r="C7">
            <v>30.9</v>
          </cell>
          <cell r="D7">
            <v>19.899999999999999</v>
          </cell>
          <cell r="E7">
            <v>75.583333333333329</v>
          </cell>
          <cell r="F7">
            <v>97</v>
          </cell>
          <cell r="G7">
            <v>52</v>
          </cell>
          <cell r="H7">
            <v>16.920000000000002</v>
          </cell>
          <cell r="J7">
            <v>31.319999999999997</v>
          </cell>
          <cell r="K7">
            <v>0</v>
          </cell>
        </row>
        <row r="8">
          <cell r="B8">
            <v>24.766666666666662</v>
          </cell>
          <cell r="C8">
            <v>32.200000000000003</v>
          </cell>
          <cell r="D8">
            <v>20.5</v>
          </cell>
          <cell r="E8">
            <v>77.166666666666671</v>
          </cell>
          <cell r="F8">
            <v>99</v>
          </cell>
          <cell r="G8">
            <v>44</v>
          </cell>
          <cell r="H8">
            <v>17.64</v>
          </cell>
          <cell r="J8">
            <v>32.04</v>
          </cell>
          <cell r="K8">
            <v>0</v>
          </cell>
        </row>
        <row r="9">
          <cell r="B9">
            <v>24.258333333333329</v>
          </cell>
          <cell r="C9">
            <v>30.9</v>
          </cell>
          <cell r="D9">
            <v>20.100000000000001</v>
          </cell>
          <cell r="E9">
            <v>83.791666666666671</v>
          </cell>
          <cell r="F9">
            <v>100</v>
          </cell>
          <cell r="G9">
            <v>52</v>
          </cell>
          <cell r="H9">
            <v>15.48</v>
          </cell>
          <cell r="J9">
            <v>28.44</v>
          </cell>
          <cell r="K9">
            <v>4.4000000000000004</v>
          </cell>
        </row>
        <row r="10">
          <cell r="B10">
            <v>24.3125</v>
          </cell>
          <cell r="C10">
            <v>31.4</v>
          </cell>
          <cell r="D10">
            <v>21</v>
          </cell>
          <cell r="E10">
            <v>86.416666666666671</v>
          </cell>
          <cell r="F10">
            <v>100</v>
          </cell>
          <cell r="G10">
            <v>50</v>
          </cell>
          <cell r="H10">
            <v>12.96</v>
          </cell>
          <cell r="J10">
            <v>29.16</v>
          </cell>
          <cell r="K10">
            <v>8</v>
          </cell>
        </row>
        <row r="11">
          <cell r="B11">
            <v>25.604166666666668</v>
          </cell>
          <cell r="C11">
            <v>32.6</v>
          </cell>
          <cell r="D11">
            <v>21.8</v>
          </cell>
          <cell r="E11">
            <v>83.541666666666671</v>
          </cell>
          <cell r="F11">
            <v>100</v>
          </cell>
          <cell r="G11">
            <v>51</v>
          </cell>
          <cell r="H11">
            <v>20.88</v>
          </cell>
          <cell r="J11">
            <v>34.56</v>
          </cell>
          <cell r="K11">
            <v>0.2</v>
          </cell>
        </row>
        <row r="12">
          <cell r="B12">
            <v>22.483333333333334</v>
          </cell>
          <cell r="C12">
            <v>29.2</v>
          </cell>
          <cell r="D12">
            <v>19.8</v>
          </cell>
          <cell r="E12">
            <v>94.041666666666671</v>
          </cell>
          <cell r="F12">
            <v>100</v>
          </cell>
          <cell r="G12">
            <v>64</v>
          </cell>
          <cell r="H12">
            <v>28.08</v>
          </cell>
          <cell r="J12">
            <v>50.4</v>
          </cell>
          <cell r="K12">
            <v>36.399999999999991</v>
          </cell>
        </row>
        <row r="13">
          <cell r="B13">
            <v>23.524999999999995</v>
          </cell>
          <cell r="C13">
            <v>29.3</v>
          </cell>
          <cell r="D13">
            <v>19.8</v>
          </cell>
          <cell r="E13">
            <v>87.458333333333329</v>
          </cell>
          <cell r="F13">
            <v>100</v>
          </cell>
          <cell r="G13">
            <v>61</v>
          </cell>
          <cell r="H13">
            <v>14.4</v>
          </cell>
          <cell r="J13">
            <v>24.48</v>
          </cell>
          <cell r="K13">
            <v>0.2</v>
          </cell>
        </row>
        <row r="14">
          <cell r="B14">
            <v>24.633333333333329</v>
          </cell>
          <cell r="C14">
            <v>31.9</v>
          </cell>
          <cell r="D14">
            <v>20.8</v>
          </cell>
          <cell r="E14">
            <v>87.791666666666671</v>
          </cell>
          <cell r="F14">
            <v>100</v>
          </cell>
          <cell r="G14">
            <v>53</v>
          </cell>
          <cell r="H14">
            <v>18</v>
          </cell>
          <cell r="J14">
            <v>39.6</v>
          </cell>
          <cell r="K14">
            <v>6.6000000000000005</v>
          </cell>
        </row>
        <row r="15">
          <cell r="B15">
            <v>25.8125</v>
          </cell>
          <cell r="C15">
            <v>32.6</v>
          </cell>
          <cell r="D15">
            <v>21.6</v>
          </cell>
          <cell r="E15">
            <v>85.166666666666671</v>
          </cell>
          <cell r="F15">
            <v>100</v>
          </cell>
          <cell r="G15">
            <v>56</v>
          </cell>
          <cell r="H15">
            <v>20.88</v>
          </cell>
          <cell r="J15">
            <v>50.76</v>
          </cell>
          <cell r="K15">
            <v>1.2</v>
          </cell>
        </row>
        <row r="16">
          <cell r="B16">
            <v>24.487500000000001</v>
          </cell>
          <cell r="C16">
            <v>29.9</v>
          </cell>
          <cell r="D16">
            <v>21.7</v>
          </cell>
          <cell r="E16">
            <v>89.083333333333329</v>
          </cell>
          <cell r="F16">
            <v>100</v>
          </cell>
          <cell r="G16">
            <v>65</v>
          </cell>
          <cell r="H16">
            <v>23.400000000000002</v>
          </cell>
          <cell r="J16">
            <v>41.4</v>
          </cell>
          <cell r="K16">
            <v>11</v>
          </cell>
        </row>
        <row r="17">
          <cell r="B17">
            <v>25.654166666666669</v>
          </cell>
          <cell r="C17">
            <v>32.200000000000003</v>
          </cell>
          <cell r="D17">
            <v>21.1</v>
          </cell>
          <cell r="E17">
            <v>81.708333333333329</v>
          </cell>
          <cell r="F17">
            <v>100</v>
          </cell>
          <cell r="G17">
            <v>53</v>
          </cell>
          <cell r="H17">
            <v>15.120000000000001</v>
          </cell>
          <cell r="J17">
            <v>31.680000000000003</v>
          </cell>
          <cell r="K17">
            <v>1.5999999999999999</v>
          </cell>
        </row>
        <row r="18">
          <cell r="B18">
            <v>26.362500000000001</v>
          </cell>
          <cell r="C18">
            <v>32.9</v>
          </cell>
          <cell r="D18">
            <v>21.4</v>
          </cell>
          <cell r="E18">
            <v>80.333333333333329</v>
          </cell>
          <cell r="F18">
            <v>100</v>
          </cell>
          <cell r="G18">
            <v>48</v>
          </cell>
          <cell r="H18">
            <v>15.48</v>
          </cell>
          <cell r="J18">
            <v>35.28</v>
          </cell>
          <cell r="K18">
            <v>0</v>
          </cell>
        </row>
        <row r="19">
          <cell r="B19">
            <v>26.483333333333331</v>
          </cell>
          <cell r="C19">
            <v>33</v>
          </cell>
          <cell r="D19">
            <v>21</v>
          </cell>
          <cell r="E19">
            <v>78.708333333333329</v>
          </cell>
          <cell r="F19">
            <v>100</v>
          </cell>
          <cell r="G19">
            <v>47</v>
          </cell>
          <cell r="H19">
            <v>15.840000000000002</v>
          </cell>
          <cell r="J19">
            <v>36.72</v>
          </cell>
          <cell r="K19">
            <v>0</v>
          </cell>
        </row>
        <row r="20">
          <cell r="B20">
            <v>25.987500000000001</v>
          </cell>
          <cell r="C20">
            <v>32.6</v>
          </cell>
          <cell r="D20">
            <v>20.7</v>
          </cell>
          <cell r="E20">
            <v>81.166666666666671</v>
          </cell>
          <cell r="F20">
            <v>100</v>
          </cell>
          <cell r="G20">
            <v>54</v>
          </cell>
          <cell r="H20">
            <v>14.04</v>
          </cell>
          <cell r="J20">
            <v>32.76</v>
          </cell>
          <cell r="K20">
            <v>1</v>
          </cell>
        </row>
        <row r="21">
          <cell r="B21">
            <v>25.650000000000006</v>
          </cell>
          <cell r="C21">
            <v>33.6</v>
          </cell>
          <cell r="D21">
            <v>21.6</v>
          </cell>
          <cell r="E21">
            <v>85.083333333333329</v>
          </cell>
          <cell r="F21">
            <v>100</v>
          </cell>
          <cell r="G21">
            <v>50</v>
          </cell>
          <cell r="H21">
            <v>25.56</v>
          </cell>
          <cell r="J21">
            <v>52.2</v>
          </cell>
          <cell r="K21">
            <v>8.1999999999999993</v>
          </cell>
        </row>
        <row r="22">
          <cell r="B22">
            <v>23.45</v>
          </cell>
          <cell r="C22">
            <v>25.9</v>
          </cell>
          <cell r="D22">
            <v>21.5</v>
          </cell>
          <cell r="E22">
            <v>92.916666666666671</v>
          </cell>
          <cell r="F22">
            <v>100</v>
          </cell>
          <cell r="G22">
            <v>78</v>
          </cell>
          <cell r="H22">
            <v>18</v>
          </cell>
          <cell r="J22">
            <v>28.8</v>
          </cell>
          <cell r="K22">
            <v>0.4</v>
          </cell>
        </row>
        <row r="23">
          <cell r="B23">
            <v>23.554166666666671</v>
          </cell>
          <cell r="C23">
            <v>29.1</v>
          </cell>
          <cell r="D23">
            <v>20.399999999999999</v>
          </cell>
          <cell r="E23">
            <v>90</v>
          </cell>
          <cell r="F23">
            <v>100</v>
          </cell>
          <cell r="G23">
            <v>67</v>
          </cell>
          <cell r="H23">
            <v>12.6</v>
          </cell>
          <cell r="J23">
            <v>27.36</v>
          </cell>
          <cell r="K23">
            <v>0.2</v>
          </cell>
        </row>
        <row r="24">
          <cell r="B24">
            <v>24.387500000000003</v>
          </cell>
          <cell r="C24">
            <v>30.3</v>
          </cell>
          <cell r="D24">
            <v>20.6</v>
          </cell>
          <cell r="E24">
            <v>87.541666666666671</v>
          </cell>
          <cell r="F24">
            <v>100</v>
          </cell>
          <cell r="G24">
            <v>58</v>
          </cell>
          <cell r="H24">
            <v>18.720000000000002</v>
          </cell>
          <cell r="J24">
            <v>39.96</v>
          </cell>
          <cell r="K24">
            <v>6.8</v>
          </cell>
        </row>
        <row r="25">
          <cell r="B25">
            <v>23.900000000000002</v>
          </cell>
          <cell r="C25">
            <v>30.2</v>
          </cell>
          <cell r="D25">
            <v>19.5</v>
          </cell>
          <cell r="E25">
            <v>84.666666666666671</v>
          </cell>
          <cell r="F25">
            <v>100</v>
          </cell>
          <cell r="G25">
            <v>54</v>
          </cell>
          <cell r="H25">
            <v>19.079999999999998</v>
          </cell>
          <cell r="J25">
            <v>39.24</v>
          </cell>
          <cell r="K25">
            <v>0.60000000000000009</v>
          </cell>
        </row>
        <row r="26">
          <cell r="B26">
            <v>23.966666666666665</v>
          </cell>
          <cell r="C26">
            <v>30.4</v>
          </cell>
          <cell r="D26">
            <v>19.7</v>
          </cell>
          <cell r="E26">
            <v>85.458333333333329</v>
          </cell>
          <cell r="F26">
            <v>100</v>
          </cell>
          <cell r="G26">
            <v>60</v>
          </cell>
          <cell r="H26">
            <v>21.96</v>
          </cell>
          <cell r="J26">
            <v>42.480000000000004</v>
          </cell>
          <cell r="K26">
            <v>0</v>
          </cell>
        </row>
        <row r="27">
          <cell r="B27">
            <v>25.316666666666659</v>
          </cell>
          <cell r="C27">
            <v>31</v>
          </cell>
          <cell r="D27">
            <v>21.4</v>
          </cell>
          <cell r="E27">
            <v>82.458333333333329</v>
          </cell>
          <cell r="F27">
            <v>100</v>
          </cell>
          <cell r="G27">
            <v>57</v>
          </cell>
          <cell r="H27">
            <v>22.68</v>
          </cell>
          <cell r="J27">
            <v>47.519999999999996</v>
          </cell>
          <cell r="K27">
            <v>1.2</v>
          </cell>
        </row>
        <row r="28">
          <cell r="B28">
            <v>26.325000000000006</v>
          </cell>
          <cell r="C28">
            <v>33</v>
          </cell>
          <cell r="D28">
            <v>22.4</v>
          </cell>
          <cell r="E28">
            <v>81.041666666666671</v>
          </cell>
          <cell r="F28">
            <v>100</v>
          </cell>
          <cell r="G28">
            <v>51</v>
          </cell>
          <cell r="H28">
            <v>14.76</v>
          </cell>
          <cell r="J28">
            <v>26.64</v>
          </cell>
          <cell r="K28">
            <v>0</v>
          </cell>
        </row>
        <row r="29">
          <cell r="B29">
            <v>25.429166666666664</v>
          </cell>
          <cell r="C29">
            <v>32.9</v>
          </cell>
          <cell r="D29">
            <v>20.6</v>
          </cell>
          <cell r="E29">
            <v>82.5</v>
          </cell>
          <cell r="F29">
            <v>100</v>
          </cell>
          <cell r="G29">
            <v>46</v>
          </cell>
          <cell r="H29">
            <v>25.2</v>
          </cell>
          <cell r="J29">
            <v>46.800000000000004</v>
          </cell>
          <cell r="K29">
            <v>44.2</v>
          </cell>
        </row>
        <row r="30">
          <cell r="B30">
            <v>27.154166666666665</v>
          </cell>
          <cell r="C30">
            <v>34.799999999999997</v>
          </cell>
          <cell r="D30">
            <v>21.6</v>
          </cell>
          <cell r="E30">
            <v>76.375</v>
          </cell>
          <cell r="F30">
            <v>100</v>
          </cell>
          <cell r="G30">
            <v>40</v>
          </cell>
          <cell r="H30">
            <v>16.559999999999999</v>
          </cell>
          <cell r="J30">
            <v>30.96</v>
          </cell>
          <cell r="K30">
            <v>0</v>
          </cell>
        </row>
        <row r="31">
          <cell r="B31">
            <v>27.42916666666666</v>
          </cell>
          <cell r="C31">
            <v>35.6</v>
          </cell>
          <cell r="D31">
            <v>22.4</v>
          </cell>
          <cell r="E31">
            <v>76.291666666666671</v>
          </cell>
          <cell r="F31">
            <v>97</v>
          </cell>
          <cell r="G31">
            <v>42</v>
          </cell>
          <cell r="H31">
            <v>13.32</v>
          </cell>
          <cell r="J31">
            <v>28.8</v>
          </cell>
          <cell r="K31">
            <v>0</v>
          </cell>
        </row>
        <row r="32">
          <cell r="B32">
            <v>26.170833333333338</v>
          </cell>
          <cell r="C32">
            <v>33.6</v>
          </cell>
          <cell r="D32">
            <v>21.6</v>
          </cell>
          <cell r="E32">
            <v>84.166666666666671</v>
          </cell>
          <cell r="F32">
            <v>100</v>
          </cell>
          <cell r="G32">
            <v>53</v>
          </cell>
          <cell r="H32">
            <v>12.96</v>
          </cell>
          <cell r="J32">
            <v>35.64</v>
          </cell>
          <cell r="K32">
            <v>9</v>
          </cell>
        </row>
        <row r="33">
          <cell r="B33">
            <v>27.399999999999995</v>
          </cell>
          <cell r="C33">
            <v>35.5</v>
          </cell>
          <cell r="D33">
            <v>21.8</v>
          </cell>
          <cell r="E33">
            <v>76.375</v>
          </cell>
          <cell r="F33">
            <v>100</v>
          </cell>
          <cell r="G33">
            <v>34</v>
          </cell>
          <cell r="H33">
            <v>17.64</v>
          </cell>
          <cell r="J33">
            <v>33.480000000000004</v>
          </cell>
          <cell r="K33">
            <v>0.2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26.570833333333336</v>
          </cell>
          <cell r="C5">
            <v>33.9</v>
          </cell>
          <cell r="D5">
            <v>20.7</v>
          </cell>
          <cell r="E5">
            <v>59.565217391304351</v>
          </cell>
          <cell r="F5">
            <v>100</v>
          </cell>
          <cell r="G5">
            <v>29</v>
          </cell>
          <cell r="H5">
            <v>18</v>
          </cell>
          <cell r="J5">
            <v>40.32</v>
          </cell>
          <cell r="K5">
            <v>0.2</v>
          </cell>
        </row>
        <row r="6">
          <cell r="B6">
            <v>27.816666666666666</v>
          </cell>
          <cell r="C6">
            <v>34</v>
          </cell>
          <cell r="D6">
            <v>21.6</v>
          </cell>
          <cell r="E6">
            <v>57.291666666666664</v>
          </cell>
          <cell r="F6">
            <v>86</v>
          </cell>
          <cell r="G6">
            <v>32</v>
          </cell>
          <cell r="H6">
            <v>16.920000000000002</v>
          </cell>
          <cell r="J6">
            <v>30.6</v>
          </cell>
          <cell r="K6">
            <v>0</v>
          </cell>
        </row>
        <row r="7">
          <cell r="B7">
            <v>27.037499999999994</v>
          </cell>
          <cell r="C7">
            <v>32.4</v>
          </cell>
          <cell r="D7">
            <v>22.2</v>
          </cell>
          <cell r="E7">
            <v>64</v>
          </cell>
          <cell r="F7">
            <v>100</v>
          </cell>
          <cell r="G7">
            <v>37</v>
          </cell>
          <cell r="H7">
            <v>17.64</v>
          </cell>
          <cell r="J7">
            <v>39.24</v>
          </cell>
          <cell r="K7">
            <v>0</v>
          </cell>
        </row>
        <row r="8">
          <cell r="B8">
            <v>24.775000000000002</v>
          </cell>
          <cell r="C8">
            <v>29.4</v>
          </cell>
          <cell r="D8">
            <v>21.5</v>
          </cell>
          <cell r="E8">
            <v>73.291666666666671</v>
          </cell>
          <cell r="F8">
            <v>100</v>
          </cell>
          <cell r="G8">
            <v>51</v>
          </cell>
          <cell r="H8">
            <v>22.68</v>
          </cell>
          <cell r="J8">
            <v>36.72</v>
          </cell>
          <cell r="K8">
            <v>1.6</v>
          </cell>
        </row>
        <row r="9">
          <cell r="B9">
            <v>27.708333333333339</v>
          </cell>
          <cell r="C9">
            <v>34.1</v>
          </cell>
          <cell r="D9">
            <v>22.4</v>
          </cell>
          <cell r="E9">
            <v>63.166666666666664</v>
          </cell>
          <cell r="F9">
            <v>100</v>
          </cell>
          <cell r="G9">
            <v>26</v>
          </cell>
          <cell r="H9">
            <v>11.520000000000001</v>
          </cell>
          <cell r="J9">
            <v>27</v>
          </cell>
          <cell r="K9">
            <v>0</v>
          </cell>
        </row>
        <row r="10">
          <cell r="B10">
            <v>27.033333333333331</v>
          </cell>
          <cell r="C10">
            <v>32.200000000000003</v>
          </cell>
          <cell r="D10">
            <v>22.5</v>
          </cell>
          <cell r="E10">
            <v>64.849999999999994</v>
          </cell>
          <cell r="F10">
            <v>100</v>
          </cell>
          <cell r="G10">
            <v>46</v>
          </cell>
          <cell r="H10">
            <v>15.48</v>
          </cell>
          <cell r="J10">
            <v>44.28</v>
          </cell>
          <cell r="K10">
            <v>10.4</v>
          </cell>
        </row>
        <row r="11">
          <cell r="B11">
            <v>26.766666666666666</v>
          </cell>
          <cell r="C11">
            <v>33</v>
          </cell>
          <cell r="D11">
            <v>23.9</v>
          </cell>
          <cell r="E11">
            <v>70.958333333333329</v>
          </cell>
          <cell r="F11">
            <v>100</v>
          </cell>
          <cell r="G11">
            <v>43</v>
          </cell>
          <cell r="H11">
            <v>18</v>
          </cell>
          <cell r="J11">
            <v>35.28</v>
          </cell>
          <cell r="K11">
            <v>0</v>
          </cell>
        </row>
        <row r="12">
          <cell r="B12">
            <v>26.166666666666668</v>
          </cell>
          <cell r="C12">
            <v>33.5</v>
          </cell>
          <cell r="D12">
            <v>22.3</v>
          </cell>
          <cell r="E12">
            <v>65.75</v>
          </cell>
          <cell r="F12">
            <v>100</v>
          </cell>
          <cell r="G12">
            <v>42</v>
          </cell>
          <cell r="H12">
            <v>17.64</v>
          </cell>
          <cell r="J12">
            <v>50.76</v>
          </cell>
          <cell r="K12">
            <v>0</v>
          </cell>
        </row>
        <row r="13">
          <cell r="B13">
            <v>24.599999999999998</v>
          </cell>
          <cell r="C13">
            <v>31</v>
          </cell>
          <cell r="D13">
            <v>21.9</v>
          </cell>
          <cell r="E13">
            <v>76.333333333333329</v>
          </cell>
          <cell r="F13">
            <v>99</v>
          </cell>
          <cell r="G13">
            <v>59</v>
          </cell>
          <cell r="H13">
            <v>17.28</v>
          </cell>
          <cell r="J13">
            <v>34.56</v>
          </cell>
          <cell r="K13">
            <v>7.4</v>
          </cell>
        </row>
        <row r="14">
          <cell r="B14">
            <v>27.383333333333336</v>
          </cell>
          <cell r="C14">
            <v>34.9</v>
          </cell>
          <cell r="D14">
            <v>22.3</v>
          </cell>
          <cell r="E14">
            <v>53.833333333333336</v>
          </cell>
          <cell r="F14">
            <v>100</v>
          </cell>
          <cell r="G14">
            <v>38</v>
          </cell>
          <cell r="H14">
            <v>19.8</v>
          </cell>
          <cell r="J14">
            <v>31.680000000000003</v>
          </cell>
          <cell r="K14">
            <v>2.6</v>
          </cell>
        </row>
        <row r="15">
          <cell r="B15">
            <v>29.129166666666659</v>
          </cell>
          <cell r="C15">
            <v>34.9</v>
          </cell>
          <cell r="D15">
            <v>23.9</v>
          </cell>
          <cell r="E15">
            <v>57.541666666666664</v>
          </cell>
          <cell r="F15">
            <v>91</v>
          </cell>
          <cell r="G15">
            <v>35</v>
          </cell>
          <cell r="H15">
            <v>18</v>
          </cell>
          <cell r="J15">
            <v>41.04</v>
          </cell>
          <cell r="K15">
            <v>0</v>
          </cell>
        </row>
        <row r="16">
          <cell r="B16">
            <v>28.654166666666669</v>
          </cell>
          <cell r="C16">
            <v>34.1</v>
          </cell>
          <cell r="D16">
            <v>24</v>
          </cell>
          <cell r="E16">
            <v>62.5</v>
          </cell>
          <cell r="F16">
            <v>89</v>
          </cell>
          <cell r="G16">
            <v>41</v>
          </cell>
          <cell r="H16">
            <v>14.04</v>
          </cell>
          <cell r="J16">
            <v>29.16</v>
          </cell>
          <cell r="K16">
            <v>0</v>
          </cell>
        </row>
        <row r="17">
          <cell r="B17">
            <v>29.887500000000003</v>
          </cell>
          <cell r="C17">
            <v>36.5</v>
          </cell>
          <cell r="D17">
            <v>24.6</v>
          </cell>
          <cell r="E17">
            <v>58.416666666666664</v>
          </cell>
          <cell r="F17">
            <v>85</v>
          </cell>
          <cell r="G17">
            <v>31</v>
          </cell>
          <cell r="H17">
            <v>15.840000000000002</v>
          </cell>
          <cell r="J17">
            <v>30.6</v>
          </cell>
          <cell r="K17">
            <v>0</v>
          </cell>
        </row>
        <row r="18">
          <cell r="B18">
            <v>29.958333333333332</v>
          </cell>
          <cell r="C18">
            <v>37.299999999999997</v>
          </cell>
          <cell r="D18">
            <v>24.5</v>
          </cell>
          <cell r="E18">
            <v>58.166666666666664</v>
          </cell>
          <cell r="F18">
            <v>82</v>
          </cell>
          <cell r="G18">
            <v>32</v>
          </cell>
          <cell r="H18">
            <v>15.48</v>
          </cell>
          <cell r="J18">
            <v>31.319999999999997</v>
          </cell>
          <cell r="K18">
            <v>0</v>
          </cell>
        </row>
        <row r="19">
          <cell r="B19">
            <v>25.724999999999998</v>
          </cell>
          <cell r="C19">
            <v>31.4</v>
          </cell>
          <cell r="D19">
            <v>23.2</v>
          </cell>
          <cell r="E19">
            <v>70.333333333333329</v>
          </cell>
          <cell r="F19">
            <v>100</v>
          </cell>
          <cell r="G19">
            <v>58</v>
          </cell>
          <cell r="H19">
            <v>20.88</v>
          </cell>
          <cell r="J19">
            <v>52.2</v>
          </cell>
          <cell r="K19">
            <v>14.200000000000001</v>
          </cell>
        </row>
        <row r="20">
          <cell r="B20">
            <v>26.108333333333331</v>
          </cell>
          <cell r="C20">
            <v>33</v>
          </cell>
          <cell r="D20">
            <v>22.1</v>
          </cell>
          <cell r="E20">
            <v>67.583333333333329</v>
          </cell>
          <cell r="F20">
            <v>96</v>
          </cell>
          <cell r="G20">
            <v>50</v>
          </cell>
          <cell r="H20">
            <v>15.840000000000002</v>
          </cell>
          <cell r="J20">
            <v>35.64</v>
          </cell>
          <cell r="K20">
            <v>1</v>
          </cell>
        </row>
        <row r="21">
          <cell r="B21">
            <v>27.733333333333331</v>
          </cell>
          <cell r="C21">
            <v>33.5</v>
          </cell>
          <cell r="D21">
            <v>23.4</v>
          </cell>
          <cell r="E21">
            <v>60.357142857142854</v>
          </cell>
          <cell r="F21">
            <v>100</v>
          </cell>
          <cell r="G21">
            <v>41</v>
          </cell>
          <cell r="H21">
            <v>15.840000000000002</v>
          </cell>
          <cell r="J21">
            <v>30.240000000000002</v>
          </cell>
          <cell r="K21">
            <v>0</v>
          </cell>
        </row>
        <row r="22">
          <cell r="B22">
            <v>26.304166666666671</v>
          </cell>
          <cell r="C22">
            <v>33</v>
          </cell>
          <cell r="D22">
            <v>22.1</v>
          </cell>
          <cell r="E22">
            <v>67.736842105263165</v>
          </cell>
          <cell r="F22">
            <v>100</v>
          </cell>
          <cell r="G22">
            <v>49</v>
          </cell>
          <cell r="H22">
            <v>22.68</v>
          </cell>
          <cell r="J22">
            <v>43.56</v>
          </cell>
          <cell r="K22">
            <v>0</v>
          </cell>
        </row>
        <row r="23">
          <cell r="B23">
            <v>25.900000000000002</v>
          </cell>
          <cell r="C23">
            <v>32.9</v>
          </cell>
          <cell r="D23">
            <v>21.9</v>
          </cell>
          <cell r="E23">
            <v>69.0625</v>
          </cell>
          <cell r="F23">
            <v>100</v>
          </cell>
          <cell r="G23">
            <v>44</v>
          </cell>
          <cell r="H23">
            <v>12.6</v>
          </cell>
          <cell r="J23">
            <v>31.680000000000003</v>
          </cell>
          <cell r="K23">
            <v>0.2</v>
          </cell>
        </row>
        <row r="24">
          <cell r="B24">
            <v>25.833333333333332</v>
          </cell>
          <cell r="C24">
            <v>35.200000000000003</v>
          </cell>
          <cell r="D24">
            <v>21</v>
          </cell>
          <cell r="E24">
            <v>62.705882352941174</v>
          </cell>
          <cell r="F24">
            <v>98</v>
          </cell>
          <cell r="G24">
            <v>33</v>
          </cell>
          <cell r="H24">
            <v>25.92</v>
          </cell>
          <cell r="J24">
            <v>58.680000000000007</v>
          </cell>
          <cell r="K24">
            <v>1</v>
          </cell>
        </row>
        <row r="25">
          <cell r="B25">
            <v>24.483333333333334</v>
          </cell>
          <cell r="C25">
            <v>32.4</v>
          </cell>
          <cell r="D25">
            <v>20.399999999999999</v>
          </cell>
          <cell r="E25">
            <v>72.533333333333331</v>
          </cell>
          <cell r="F25">
            <v>100</v>
          </cell>
          <cell r="G25">
            <v>41</v>
          </cell>
          <cell r="H25">
            <v>15.48</v>
          </cell>
          <cell r="J25">
            <v>32.76</v>
          </cell>
          <cell r="K25">
            <v>0.2</v>
          </cell>
        </row>
        <row r="26">
          <cell r="B26">
            <v>26.741666666666664</v>
          </cell>
          <cell r="C26">
            <v>33.5</v>
          </cell>
          <cell r="D26">
            <v>22.7</v>
          </cell>
          <cell r="E26">
            <v>64.400000000000006</v>
          </cell>
          <cell r="F26">
            <v>100</v>
          </cell>
          <cell r="G26">
            <v>40</v>
          </cell>
          <cell r="H26">
            <v>16.920000000000002</v>
          </cell>
          <cell r="J26">
            <v>28.08</v>
          </cell>
          <cell r="K26">
            <v>11</v>
          </cell>
        </row>
        <row r="27">
          <cell r="B27">
            <v>27.295833333333334</v>
          </cell>
          <cell r="C27">
            <v>34.4</v>
          </cell>
          <cell r="D27">
            <v>23.3</v>
          </cell>
          <cell r="E27">
            <v>70.291666666666671</v>
          </cell>
          <cell r="F27">
            <v>100</v>
          </cell>
          <cell r="G27">
            <v>40</v>
          </cell>
          <cell r="H27">
            <v>18</v>
          </cell>
          <cell r="J27">
            <v>28.8</v>
          </cell>
          <cell r="K27">
            <v>0</v>
          </cell>
        </row>
        <row r="28">
          <cell r="B28">
            <v>28.566666666666666</v>
          </cell>
          <cell r="C28">
            <v>35.1</v>
          </cell>
          <cell r="D28">
            <v>24.1</v>
          </cell>
          <cell r="E28">
            <v>67.571428571428569</v>
          </cell>
          <cell r="F28">
            <v>100</v>
          </cell>
          <cell r="G28">
            <v>40</v>
          </cell>
          <cell r="H28">
            <v>15.840000000000002</v>
          </cell>
          <cell r="J28">
            <v>29.880000000000003</v>
          </cell>
          <cell r="K28">
            <v>0</v>
          </cell>
        </row>
        <row r="29">
          <cell r="B29">
            <v>28.045833333333331</v>
          </cell>
          <cell r="C29">
            <v>34.9</v>
          </cell>
          <cell r="D29">
            <v>22.2</v>
          </cell>
          <cell r="E29">
            <v>60.117647058823529</v>
          </cell>
          <cell r="F29">
            <v>99</v>
          </cell>
          <cell r="G29">
            <v>41</v>
          </cell>
          <cell r="H29">
            <v>15.840000000000002</v>
          </cell>
          <cell r="J29">
            <v>33.840000000000003</v>
          </cell>
          <cell r="K29">
            <v>0</v>
          </cell>
        </row>
        <row r="30">
          <cell r="B30">
            <v>29.570833333333336</v>
          </cell>
          <cell r="C30">
            <v>35.700000000000003</v>
          </cell>
          <cell r="D30">
            <v>24.7</v>
          </cell>
          <cell r="E30">
            <v>62.19047619047619</v>
          </cell>
          <cell r="F30">
            <v>100</v>
          </cell>
          <cell r="G30">
            <v>38</v>
          </cell>
          <cell r="H30">
            <v>16.2</v>
          </cell>
          <cell r="J30">
            <v>28.44</v>
          </cell>
          <cell r="K30">
            <v>0</v>
          </cell>
        </row>
        <row r="31">
          <cell r="B31">
            <v>29.199999999999992</v>
          </cell>
          <cell r="C31">
            <v>37</v>
          </cell>
          <cell r="D31">
            <v>23</v>
          </cell>
          <cell r="E31">
            <v>67.416666666666671</v>
          </cell>
          <cell r="F31">
            <v>97</v>
          </cell>
          <cell r="G31">
            <v>37</v>
          </cell>
          <cell r="H31">
            <v>24.12</v>
          </cell>
          <cell r="J31">
            <v>44.64</v>
          </cell>
          <cell r="K31">
            <v>43.2</v>
          </cell>
        </row>
        <row r="32">
          <cell r="B32">
            <v>29.591666666666665</v>
          </cell>
          <cell r="C32">
            <v>36.700000000000003</v>
          </cell>
          <cell r="D32">
            <v>24.3</v>
          </cell>
          <cell r="E32">
            <v>61.89473684210526</v>
          </cell>
          <cell r="F32">
            <v>100</v>
          </cell>
          <cell r="G32">
            <v>34</v>
          </cell>
          <cell r="H32">
            <v>12.6</v>
          </cell>
          <cell r="J32">
            <v>20.88</v>
          </cell>
          <cell r="K32">
            <v>0</v>
          </cell>
        </row>
        <row r="33">
          <cell r="C33">
            <v>37.5</v>
          </cell>
          <cell r="D33">
            <v>25.1</v>
          </cell>
          <cell r="E33">
            <v>60.5</v>
          </cell>
          <cell r="F33">
            <v>100</v>
          </cell>
          <cell r="G33">
            <v>29</v>
          </cell>
          <cell r="H33">
            <v>10.8</v>
          </cell>
          <cell r="J33">
            <v>19.079999999999998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27.737499999999997</v>
          </cell>
          <cell r="C5">
            <v>37.299999999999997</v>
          </cell>
          <cell r="D5">
            <v>20.399999999999999</v>
          </cell>
          <cell r="E5">
            <v>66.875</v>
          </cell>
          <cell r="F5">
            <v>96</v>
          </cell>
          <cell r="G5">
            <v>35</v>
          </cell>
          <cell r="H5">
            <v>16.920000000000002</v>
          </cell>
          <cell r="J5">
            <v>28.08</v>
          </cell>
          <cell r="K5">
            <v>0</v>
          </cell>
        </row>
        <row r="6">
          <cell r="B6">
            <v>29.2</v>
          </cell>
          <cell r="C6">
            <v>37.5</v>
          </cell>
          <cell r="D6">
            <v>21</v>
          </cell>
          <cell r="E6">
            <v>61.375</v>
          </cell>
          <cell r="F6">
            <v>96</v>
          </cell>
          <cell r="G6">
            <v>25</v>
          </cell>
          <cell r="H6">
            <v>16.559999999999999</v>
          </cell>
          <cell r="J6">
            <v>30.96</v>
          </cell>
          <cell r="K6">
            <v>0</v>
          </cell>
        </row>
        <row r="7">
          <cell r="B7">
            <v>28.554166666666664</v>
          </cell>
          <cell r="C7">
            <v>37.200000000000003</v>
          </cell>
          <cell r="D7">
            <v>21.7</v>
          </cell>
          <cell r="E7">
            <v>63.458333333333336</v>
          </cell>
          <cell r="F7">
            <v>90</v>
          </cell>
          <cell r="G7">
            <v>32</v>
          </cell>
          <cell r="H7">
            <v>21.6</v>
          </cell>
          <cell r="J7">
            <v>39.96</v>
          </cell>
          <cell r="K7">
            <v>0</v>
          </cell>
        </row>
        <row r="8">
          <cell r="B8">
            <v>28.391666666666666</v>
          </cell>
          <cell r="C8">
            <v>36.200000000000003</v>
          </cell>
          <cell r="D8">
            <v>21.7</v>
          </cell>
          <cell r="E8">
            <v>63.5</v>
          </cell>
          <cell r="F8">
            <v>92</v>
          </cell>
          <cell r="G8">
            <v>36</v>
          </cell>
          <cell r="H8">
            <v>18</v>
          </cell>
          <cell r="J8">
            <v>41.76</v>
          </cell>
          <cell r="K8">
            <v>0</v>
          </cell>
        </row>
        <row r="9">
          <cell r="B9">
            <v>28.395833333333329</v>
          </cell>
          <cell r="C9">
            <v>34.5</v>
          </cell>
          <cell r="D9">
            <v>23.1</v>
          </cell>
          <cell r="E9">
            <v>66.708333333333329</v>
          </cell>
          <cell r="F9">
            <v>91</v>
          </cell>
          <cell r="G9">
            <v>42</v>
          </cell>
          <cell r="H9">
            <v>15.120000000000001</v>
          </cell>
          <cell r="J9">
            <v>39.24</v>
          </cell>
          <cell r="K9">
            <v>0</v>
          </cell>
        </row>
        <row r="10">
          <cell r="B10">
            <v>25.847826086956523</v>
          </cell>
          <cell r="C10">
            <v>31.8</v>
          </cell>
          <cell r="D10">
            <v>23</v>
          </cell>
          <cell r="E10">
            <v>84.217391304347828</v>
          </cell>
          <cell r="F10">
            <v>100</v>
          </cell>
          <cell r="G10">
            <v>59</v>
          </cell>
          <cell r="H10">
            <v>18</v>
          </cell>
          <cell r="J10">
            <v>36.72</v>
          </cell>
          <cell r="K10">
            <v>6.6000000000000005</v>
          </cell>
        </row>
        <row r="11">
          <cell r="B11">
            <v>25.5625</v>
          </cell>
          <cell r="C11">
            <v>34</v>
          </cell>
          <cell r="D11">
            <v>22.5</v>
          </cell>
          <cell r="E11">
            <v>87.458333333333329</v>
          </cell>
          <cell r="F11">
            <v>100</v>
          </cell>
          <cell r="G11">
            <v>50</v>
          </cell>
          <cell r="H11">
            <v>19.8</v>
          </cell>
          <cell r="J11">
            <v>45.72</v>
          </cell>
          <cell r="K11">
            <v>48</v>
          </cell>
        </row>
        <row r="12">
          <cell r="B12">
            <v>24.291666666666661</v>
          </cell>
          <cell r="C12">
            <v>27.2</v>
          </cell>
          <cell r="D12">
            <v>22.1</v>
          </cell>
          <cell r="E12">
            <v>90.708333333333329</v>
          </cell>
          <cell r="F12">
            <v>100</v>
          </cell>
          <cell r="G12">
            <v>75</v>
          </cell>
          <cell r="H12">
            <v>25.92</v>
          </cell>
          <cell r="J12">
            <v>40.680000000000007</v>
          </cell>
          <cell r="K12">
            <v>6.3999999999999995</v>
          </cell>
        </row>
        <row r="13">
          <cell r="B13">
            <v>25.316666666666674</v>
          </cell>
          <cell r="C13">
            <v>29.9</v>
          </cell>
          <cell r="D13">
            <v>22.8</v>
          </cell>
          <cell r="E13">
            <v>88.125</v>
          </cell>
          <cell r="F13">
            <v>100</v>
          </cell>
          <cell r="G13">
            <v>66</v>
          </cell>
          <cell r="H13">
            <v>19.079999999999998</v>
          </cell>
          <cell r="J13">
            <v>30.240000000000002</v>
          </cell>
          <cell r="K13">
            <v>0.4</v>
          </cell>
        </row>
        <row r="14">
          <cell r="B14">
            <v>27.454166666666666</v>
          </cell>
          <cell r="C14">
            <v>32</v>
          </cell>
          <cell r="D14">
            <v>24.5</v>
          </cell>
          <cell r="E14">
            <v>80.75</v>
          </cell>
          <cell r="F14">
            <v>98</v>
          </cell>
          <cell r="G14">
            <v>54</v>
          </cell>
          <cell r="H14">
            <v>11.879999999999999</v>
          </cell>
          <cell r="J14">
            <v>27.36</v>
          </cell>
          <cell r="K14">
            <v>0</v>
          </cell>
        </row>
        <row r="15">
          <cell r="B15">
            <v>26.737500000000001</v>
          </cell>
          <cell r="C15">
            <v>33.6</v>
          </cell>
          <cell r="D15">
            <v>23.4</v>
          </cell>
          <cell r="E15">
            <v>88.125</v>
          </cell>
          <cell r="F15">
            <v>100</v>
          </cell>
          <cell r="G15">
            <v>56</v>
          </cell>
          <cell r="H15">
            <v>16.920000000000002</v>
          </cell>
          <cell r="J15">
            <v>61.92</v>
          </cell>
          <cell r="K15">
            <v>19.599999999999998</v>
          </cell>
        </row>
        <row r="16">
          <cell r="B16">
            <v>25.608333333333334</v>
          </cell>
          <cell r="C16">
            <v>31.3</v>
          </cell>
          <cell r="D16">
            <v>22.3</v>
          </cell>
          <cell r="E16">
            <v>91.291666666666671</v>
          </cell>
          <cell r="F16">
            <v>100</v>
          </cell>
          <cell r="G16">
            <v>63</v>
          </cell>
          <cell r="H16">
            <v>23.400000000000002</v>
          </cell>
          <cell r="J16">
            <v>54.72</v>
          </cell>
          <cell r="K16">
            <v>19.400000000000002</v>
          </cell>
        </row>
        <row r="17">
          <cell r="B17">
            <v>26.920833333333324</v>
          </cell>
          <cell r="C17">
            <v>33.9</v>
          </cell>
          <cell r="D17">
            <v>23</v>
          </cell>
          <cell r="E17">
            <v>84</v>
          </cell>
          <cell r="F17">
            <v>100</v>
          </cell>
          <cell r="G17">
            <v>52</v>
          </cell>
          <cell r="H17">
            <v>20.16</v>
          </cell>
          <cell r="J17">
            <v>36.36</v>
          </cell>
          <cell r="K17">
            <v>0.6</v>
          </cell>
        </row>
        <row r="18">
          <cell r="B18">
            <v>26.929166666666671</v>
          </cell>
          <cell r="C18">
            <v>34.299999999999997</v>
          </cell>
          <cell r="D18">
            <v>22.3</v>
          </cell>
          <cell r="E18">
            <v>83.541666666666671</v>
          </cell>
          <cell r="F18">
            <v>100</v>
          </cell>
          <cell r="G18">
            <v>52</v>
          </cell>
          <cell r="H18">
            <v>23.040000000000003</v>
          </cell>
          <cell r="J18">
            <v>23.040000000000003</v>
          </cell>
          <cell r="K18">
            <v>0.2</v>
          </cell>
        </row>
        <row r="19">
          <cell r="B19">
            <v>26.441666666666663</v>
          </cell>
          <cell r="C19">
            <v>33.9</v>
          </cell>
          <cell r="D19">
            <v>21.2</v>
          </cell>
          <cell r="E19">
            <v>77.583333333333329</v>
          </cell>
          <cell r="F19">
            <v>99</v>
          </cell>
          <cell r="G19">
            <v>44</v>
          </cell>
          <cell r="H19">
            <v>18.36</v>
          </cell>
          <cell r="J19">
            <v>34.200000000000003</v>
          </cell>
          <cell r="K19">
            <v>0</v>
          </cell>
        </row>
        <row r="20">
          <cell r="B20">
            <v>27.245833333333326</v>
          </cell>
          <cell r="C20">
            <v>34.4</v>
          </cell>
          <cell r="D20">
            <v>22.1</v>
          </cell>
          <cell r="E20">
            <v>74.208333333333329</v>
          </cell>
          <cell r="F20">
            <v>96</v>
          </cell>
          <cell r="G20">
            <v>47</v>
          </cell>
          <cell r="H20">
            <v>14.4</v>
          </cell>
          <cell r="J20">
            <v>25.2</v>
          </cell>
          <cell r="K20">
            <v>0</v>
          </cell>
        </row>
        <row r="21">
          <cell r="B21">
            <v>27.533333333333335</v>
          </cell>
          <cell r="C21">
            <v>33.9</v>
          </cell>
          <cell r="D21">
            <v>23.7</v>
          </cell>
          <cell r="E21">
            <v>80.791666666666671</v>
          </cell>
          <cell r="F21">
            <v>99</v>
          </cell>
          <cell r="G21">
            <v>54</v>
          </cell>
          <cell r="H21">
            <v>15.48</v>
          </cell>
          <cell r="J21">
            <v>36.72</v>
          </cell>
          <cell r="K21">
            <v>0.4</v>
          </cell>
        </row>
        <row r="22">
          <cell r="B22">
            <v>25.587500000000002</v>
          </cell>
          <cell r="C22">
            <v>31.8</v>
          </cell>
          <cell r="D22">
            <v>22.3</v>
          </cell>
          <cell r="E22">
            <v>90.333333333333329</v>
          </cell>
          <cell r="F22">
            <v>100</v>
          </cell>
          <cell r="G22">
            <v>60</v>
          </cell>
          <cell r="H22">
            <v>22.68</v>
          </cell>
          <cell r="J22">
            <v>41.04</v>
          </cell>
          <cell r="K22">
            <v>39.599999999999994</v>
          </cell>
        </row>
        <row r="23">
          <cell r="B23">
            <v>25.913043478260875</v>
          </cell>
          <cell r="C23">
            <v>33.200000000000003</v>
          </cell>
          <cell r="D23">
            <v>21.2</v>
          </cell>
          <cell r="E23">
            <v>81.434782608695656</v>
          </cell>
          <cell r="F23">
            <v>100</v>
          </cell>
          <cell r="G23">
            <v>45</v>
          </cell>
          <cell r="H23">
            <v>20.88</v>
          </cell>
          <cell r="J23">
            <v>39.24</v>
          </cell>
          <cell r="K23">
            <v>0.4</v>
          </cell>
        </row>
        <row r="24">
          <cell r="B24">
            <v>26.220833333333328</v>
          </cell>
          <cell r="C24">
            <v>33.6</v>
          </cell>
          <cell r="D24">
            <v>21.8</v>
          </cell>
          <cell r="E24">
            <v>74</v>
          </cell>
          <cell r="F24">
            <v>95</v>
          </cell>
          <cell r="G24">
            <v>42</v>
          </cell>
          <cell r="H24">
            <v>34.200000000000003</v>
          </cell>
          <cell r="J24">
            <v>64.08</v>
          </cell>
          <cell r="K24">
            <v>4.4000000000000004</v>
          </cell>
        </row>
        <row r="25">
          <cell r="B25">
            <v>25.795833333333338</v>
          </cell>
          <cell r="C25">
            <v>32.700000000000003</v>
          </cell>
          <cell r="D25">
            <v>20.6</v>
          </cell>
          <cell r="E25">
            <v>79.666666666666671</v>
          </cell>
          <cell r="F25">
            <v>100</v>
          </cell>
          <cell r="G25">
            <v>47</v>
          </cell>
          <cell r="H25">
            <v>18</v>
          </cell>
          <cell r="J25">
            <v>28.8</v>
          </cell>
          <cell r="K25">
            <v>0</v>
          </cell>
        </row>
        <row r="26">
          <cell r="B26">
            <v>26.86666666666666</v>
          </cell>
          <cell r="C26">
            <v>34.1</v>
          </cell>
          <cell r="D26">
            <v>21.5</v>
          </cell>
          <cell r="E26">
            <v>78.625</v>
          </cell>
          <cell r="F26">
            <v>100</v>
          </cell>
          <cell r="G26">
            <v>50</v>
          </cell>
          <cell r="H26">
            <v>16.920000000000002</v>
          </cell>
          <cell r="J26">
            <v>30.96</v>
          </cell>
          <cell r="K26">
            <v>2.6</v>
          </cell>
        </row>
        <row r="27">
          <cell r="B27">
            <v>27.404166666666669</v>
          </cell>
          <cell r="C27">
            <v>33</v>
          </cell>
          <cell r="D27">
            <v>23.8</v>
          </cell>
          <cell r="E27">
            <v>81.666666666666671</v>
          </cell>
          <cell r="F27">
            <v>99</v>
          </cell>
          <cell r="G27">
            <v>53</v>
          </cell>
          <cell r="H27">
            <v>20.16</v>
          </cell>
          <cell r="J27">
            <v>32.4</v>
          </cell>
        </row>
        <row r="28">
          <cell r="B28">
            <v>27.825000000000003</v>
          </cell>
          <cell r="C28">
            <v>33.1</v>
          </cell>
          <cell r="D28">
            <v>23.7</v>
          </cell>
          <cell r="E28">
            <v>82.875</v>
          </cell>
          <cell r="F28">
            <v>100</v>
          </cell>
          <cell r="G28">
            <v>54</v>
          </cell>
          <cell r="H28">
            <v>14.04</v>
          </cell>
          <cell r="J28">
            <v>27</v>
          </cell>
        </row>
        <row r="29">
          <cell r="B29">
            <v>25.899999999999995</v>
          </cell>
          <cell r="C29">
            <v>31.9</v>
          </cell>
          <cell r="D29">
            <v>21.8</v>
          </cell>
          <cell r="E29">
            <v>87.125</v>
          </cell>
          <cell r="F29">
            <v>100</v>
          </cell>
          <cell r="G29">
            <v>61</v>
          </cell>
          <cell r="H29">
            <v>37.800000000000004</v>
          </cell>
          <cell r="J29">
            <v>59.4</v>
          </cell>
        </row>
        <row r="30">
          <cell r="B30">
            <v>28.004166666666663</v>
          </cell>
          <cell r="C30">
            <v>35.5</v>
          </cell>
          <cell r="D30">
            <v>22.5</v>
          </cell>
          <cell r="E30">
            <v>79.666666666666671</v>
          </cell>
          <cell r="F30">
            <v>100</v>
          </cell>
          <cell r="G30">
            <v>44</v>
          </cell>
          <cell r="H30">
            <v>12.6</v>
          </cell>
          <cell r="J30">
            <v>24.840000000000003</v>
          </cell>
        </row>
        <row r="31">
          <cell r="B31">
            <v>28.629166666666666</v>
          </cell>
          <cell r="C31">
            <v>36.700000000000003</v>
          </cell>
          <cell r="D31">
            <v>24</v>
          </cell>
          <cell r="E31">
            <v>77.75</v>
          </cell>
          <cell r="F31">
            <v>99</v>
          </cell>
          <cell r="G31">
            <v>46</v>
          </cell>
          <cell r="H31">
            <v>27.36</v>
          </cell>
          <cell r="J31">
            <v>43.56</v>
          </cell>
        </row>
        <row r="32">
          <cell r="B32">
            <v>28.600000000000005</v>
          </cell>
          <cell r="C32">
            <v>35.9</v>
          </cell>
          <cell r="D32">
            <v>23</v>
          </cell>
          <cell r="E32">
            <v>75.625</v>
          </cell>
          <cell r="F32">
            <v>100</v>
          </cell>
          <cell r="G32">
            <v>46</v>
          </cell>
          <cell r="H32">
            <v>20.16</v>
          </cell>
          <cell r="J32">
            <v>30.96</v>
          </cell>
        </row>
        <row r="33">
          <cell r="B33">
            <v>29.591666666666665</v>
          </cell>
          <cell r="C33">
            <v>37.299999999999997</v>
          </cell>
          <cell r="D33">
            <v>23.4</v>
          </cell>
          <cell r="E33">
            <v>72.333333333333329</v>
          </cell>
          <cell r="F33">
            <v>100</v>
          </cell>
          <cell r="G33">
            <v>34</v>
          </cell>
          <cell r="H33">
            <v>16.559999999999999</v>
          </cell>
          <cell r="J33">
            <v>30.96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26.383333333333336</v>
          </cell>
          <cell r="C5">
            <v>35.200000000000003</v>
          </cell>
          <cell r="D5">
            <v>19</v>
          </cell>
          <cell r="E5">
            <v>63.333333333333336</v>
          </cell>
          <cell r="F5">
            <v>96</v>
          </cell>
          <cell r="G5">
            <v>34</v>
          </cell>
          <cell r="H5">
            <v>16.559999999999999</v>
          </cell>
          <cell r="J5">
            <v>41.4</v>
          </cell>
          <cell r="K5">
            <v>0</v>
          </cell>
        </row>
        <row r="6">
          <cell r="B6">
            <v>28.091666666666665</v>
          </cell>
          <cell r="C6">
            <v>36.299999999999997</v>
          </cell>
          <cell r="D6">
            <v>21</v>
          </cell>
          <cell r="E6">
            <v>59.166666666666664</v>
          </cell>
          <cell r="F6">
            <v>87</v>
          </cell>
          <cell r="G6">
            <v>34</v>
          </cell>
          <cell r="H6">
            <v>18</v>
          </cell>
          <cell r="J6">
            <v>34.200000000000003</v>
          </cell>
          <cell r="K6">
            <v>0</v>
          </cell>
        </row>
        <row r="7">
          <cell r="B7">
            <v>28.466666666666665</v>
          </cell>
          <cell r="C7">
            <v>35.700000000000003</v>
          </cell>
          <cell r="D7">
            <v>22</v>
          </cell>
          <cell r="E7">
            <v>58.583333333333336</v>
          </cell>
          <cell r="F7">
            <v>85</v>
          </cell>
          <cell r="G7">
            <v>34</v>
          </cell>
          <cell r="H7">
            <v>15.840000000000002</v>
          </cell>
          <cell r="J7">
            <v>28.44</v>
          </cell>
          <cell r="K7">
            <v>0</v>
          </cell>
        </row>
        <row r="8">
          <cell r="B8">
            <v>26.887499999999999</v>
          </cell>
          <cell r="C8">
            <v>33.799999999999997</v>
          </cell>
          <cell r="D8">
            <v>21.6</v>
          </cell>
          <cell r="E8">
            <v>70.625</v>
          </cell>
          <cell r="F8">
            <v>91</v>
          </cell>
          <cell r="G8">
            <v>43</v>
          </cell>
          <cell r="H8">
            <v>15.840000000000002</v>
          </cell>
          <cell r="J8">
            <v>45.36</v>
          </cell>
          <cell r="K8">
            <v>1.2</v>
          </cell>
        </row>
        <row r="9">
          <cell r="B9">
            <v>28.020833333333339</v>
          </cell>
          <cell r="C9">
            <v>35.700000000000003</v>
          </cell>
          <cell r="D9">
            <v>22.7</v>
          </cell>
          <cell r="E9">
            <v>63.625</v>
          </cell>
          <cell r="F9">
            <v>89</v>
          </cell>
          <cell r="G9">
            <v>35</v>
          </cell>
          <cell r="H9">
            <v>14.76</v>
          </cell>
          <cell r="J9">
            <v>30.6</v>
          </cell>
          <cell r="K9">
            <v>0</v>
          </cell>
        </row>
        <row r="10">
          <cell r="B10">
            <v>28.462500000000002</v>
          </cell>
          <cell r="C10">
            <v>36.1</v>
          </cell>
          <cell r="D10">
            <v>22.6</v>
          </cell>
          <cell r="E10">
            <v>63.041666666666664</v>
          </cell>
          <cell r="F10">
            <v>89</v>
          </cell>
          <cell r="G10">
            <v>35</v>
          </cell>
          <cell r="H10">
            <v>13.68</v>
          </cell>
          <cell r="J10">
            <v>31.680000000000003</v>
          </cell>
          <cell r="K10">
            <v>0</v>
          </cell>
        </row>
        <row r="11">
          <cell r="B11">
            <v>24.841666666666665</v>
          </cell>
          <cell r="C11">
            <v>32.700000000000003</v>
          </cell>
          <cell r="D11">
            <v>21.2</v>
          </cell>
          <cell r="E11">
            <v>86.25</v>
          </cell>
          <cell r="F11">
            <v>100</v>
          </cell>
          <cell r="G11">
            <v>49</v>
          </cell>
          <cell r="H11">
            <v>21.240000000000002</v>
          </cell>
          <cell r="J11">
            <v>45</v>
          </cell>
          <cell r="K11">
            <v>43.400000000000006</v>
          </cell>
        </row>
        <row r="12">
          <cell r="B12">
            <v>24.425000000000001</v>
          </cell>
          <cell r="C12">
            <v>29.7</v>
          </cell>
          <cell r="D12">
            <v>22.5</v>
          </cell>
          <cell r="E12">
            <v>90.375</v>
          </cell>
          <cell r="F12">
            <v>100</v>
          </cell>
          <cell r="G12">
            <v>60</v>
          </cell>
          <cell r="H12">
            <v>15.120000000000001</v>
          </cell>
          <cell r="J12">
            <v>44.28</v>
          </cell>
          <cell r="K12">
            <v>0</v>
          </cell>
        </row>
        <row r="13">
          <cell r="B13">
            <v>25.983333333333334</v>
          </cell>
          <cell r="C13">
            <v>33.299999999999997</v>
          </cell>
          <cell r="D13">
            <v>21.6</v>
          </cell>
          <cell r="E13">
            <v>80.916666666666671</v>
          </cell>
          <cell r="F13">
            <v>100</v>
          </cell>
          <cell r="G13">
            <v>48</v>
          </cell>
          <cell r="H13">
            <v>14.76</v>
          </cell>
          <cell r="J13">
            <v>30.240000000000002</v>
          </cell>
          <cell r="K13">
            <v>0</v>
          </cell>
        </row>
        <row r="14">
          <cell r="B14">
            <v>28.212500000000002</v>
          </cell>
          <cell r="C14">
            <v>35.6</v>
          </cell>
          <cell r="D14">
            <v>23.2</v>
          </cell>
          <cell r="E14">
            <v>71.708333333333329</v>
          </cell>
          <cell r="F14">
            <v>98</v>
          </cell>
          <cell r="G14">
            <v>42</v>
          </cell>
          <cell r="H14">
            <v>19.440000000000001</v>
          </cell>
          <cell r="J14">
            <v>37.440000000000005</v>
          </cell>
          <cell r="K14">
            <v>0</v>
          </cell>
        </row>
        <row r="15">
          <cell r="B15">
            <v>28.024999999999995</v>
          </cell>
          <cell r="C15">
            <v>35.9</v>
          </cell>
          <cell r="D15">
            <v>22.7</v>
          </cell>
          <cell r="E15">
            <v>71.375</v>
          </cell>
          <cell r="F15">
            <v>100</v>
          </cell>
          <cell r="G15">
            <v>37</v>
          </cell>
          <cell r="H15">
            <v>17.28</v>
          </cell>
          <cell r="J15">
            <v>39.24</v>
          </cell>
          <cell r="K15">
            <v>18.599999999999998</v>
          </cell>
        </row>
        <row r="16">
          <cell r="B16">
            <v>28.824999999999992</v>
          </cell>
          <cell r="C16">
            <v>34.6</v>
          </cell>
          <cell r="D16">
            <v>24.3</v>
          </cell>
          <cell r="E16">
            <v>64.25</v>
          </cell>
          <cell r="F16">
            <v>86</v>
          </cell>
          <cell r="G16">
            <v>45</v>
          </cell>
          <cell r="H16">
            <v>17.64</v>
          </cell>
          <cell r="J16">
            <v>40.32</v>
          </cell>
          <cell r="K16">
            <v>0</v>
          </cell>
        </row>
        <row r="17">
          <cell r="B17">
            <v>28.308333333333326</v>
          </cell>
          <cell r="C17">
            <v>34.299999999999997</v>
          </cell>
          <cell r="D17">
            <v>23.7</v>
          </cell>
          <cell r="E17">
            <v>71.416666666666671</v>
          </cell>
          <cell r="F17">
            <v>94</v>
          </cell>
          <cell r="G17">
            <v>44</v>
          </cell>
          <cell r="H17">
            <v>22.68</v>
          </cell>
          <cell r="J17">
            <v>42.480000000000004</v>
          </cell>
          <cell r="K17">
            <v>0</v>
          </cell>
        </row>
        <row r="18">
          <cell r="B18">
            <v>26.579166666666669</v>
          </cell>
          <cell r="C18">
            <v>35</v>
          </cell>
          <cell r="D18">
            <v>22.7</v>
          </cell>
          <cell r="E18">
            <v>82.916666666666671</v>
          </cell>
          <cell r="F18">
            <v>100</v>
          </cell>
          <cell r="G18">
            <v>46</v>
          </cell>
          <cell r="H18">
            <v>19.8</v>
          </cell>
          <cell r="J18">
            <v>40.680000000000007</v>
          </cell>
          <cell r="K18">
            <v>4.5999999999999996</v>
          </cell>
        </row>
        <row r="19">
          <cell r="B19">
            <v>26.029166666666669</v>
          </cell>
          <cell r="C19">
            <v>33.299999999999997</v>
          </cell>
          <cell r="D19">
            <v>21.6</v>
          </cell>
          <cell r="E19">
            <v>79.541666666666671</v>
          </cell>
          <cell r="F19">
            <v>100</v>
          </cell>
          <cell r="G19">
            <v>46</v>
          </cell>
          <cell r="H19">
            <v>20.16</v>
          </cell>
          <cell r="J19">
            <v>33.119999999999997</v>
          </cell>
          <cell r="K19">
            <v>0</v>
          </cell>
        </row>
        <row r="20">
          <cell r="B20">
            <v>27.624999999999996</v>
          </cell>
          <cell r="C20">
            <v>35.9</v>
          </cell>
          <cell r="D20">
            <v>21.3</v>
          </cell>
          <cell r="E20">
            <v>65.375</v>
          </cell>
          <cell r="F20">
            <v>100</v>
          </cell>
          <cell r="G20">
            <v>27</v>
          </cell>
          <cell r="H20">
            <v>21.240000000000002</v>
          </cell>
          <cell r="J20">
            <v>54</v>
          </cell>
          <cell r="K20">
            <v>0</v>
          </cell>
        </row>
        <row r="21">
          <cell r="B21">
            <v>27.900000000000006</v>
          </cell>
          <cell r="C21">
            <v>37.5</v>
          </cell>
          <cell r="D21">
            <v>20.9</v>
          </cell>
          <cell r="E21">
            <v>61.083333333333336</v>
          </cell>
          <cell r="F21">
            <v>89</v>
          </cell>
          <cell r="G21">
            <v>32</v>
          </cell>
          <cell r="H21">
            <v>9.7200000000000006</v>
          </cell>
          <cell r="J21">
            <v>28.08</v>
          </cell>
          <cell r="K21">
            <v>0</v>
          </cell>
        </row>
        <row r="22">
          <cell r="B22">
            <v>25.666666666666661</v>
          </cell>
          <cell r="C22">
            <v>30.4</v>
          </cell>
          <cell r="D22">
            <v>21.5</v>
          </cell>
          <cell r="E22">
            <v>78.125</v>
          </cell>
          <cell r="F22">
            <v>100</v>
          </cell>
          <cell r="G22">
            <v>51</v>
          </cell>
          <cell r="H22">
            <v>21.96</v>
          </cell>
          <cell r="J22">
            <v>39.96</v>
          </cell>
          <cell r="K22">
            <v>52.2</v>
          </cell>
        </row>
        <row r="23">
          <cell r="B23">
            <v>25.400000000000006</v>
          </cell>
          <cell r="C23">
            <v>33.200000000000003</v>
          </cell>
          <cell r="D23">
            <v>20.7</v>
          </cell>
          <cell r="E23">
            <v>78.75</v>
          </cell>
          <cell r="F23">
            <v>100</v>
          </cell>
          <cell r="G23">
            <v>41</v>
          </cell>
          <cell r="H23">
            <v>21.96</v>
          </cell>
          <cell r="J23">
            <v>40.32</v>
          </cell>
          <cell r="K23">
            <v>0.2</v>
          </cell>
        </row>
        <row r="24">
          <cell r="B24">
            <v>25.208333333333332</v>
          </cell>
          <cell r="C24">
            <v>32.700000000000003</v>
          </cell>
          <cell r="D24">
            <v>20.6</v>
          </cell>
          <cell r="E24">
            <v>73.708333333333329</v>
          </cell>
          <cell r="F24">
            <v>96</v>
          </cell>
          <cell r="G24">
            <v>42</v>
          </cell>
          <cell r="H24">
            <v>21.96</v>
          </cell>
          <cell r="J24">
            <v>79.56</v>
          </cell>
          <cell r="K24">
            <v>3.4000000000000004</v>
          </cell>
        </row>
        <row r="25">
          <cell r="B25">
            <v>25.079166666666662</v>
          </cell>
          <cell r="C25">
            <v>33.6</v>
          </cell>
          <cell r="D25">
            <v>19.2</v>
          </cell>
          <cell r="E25">
            <v>75.125</v>
          </cell>
          <cell r="F25">
            <v>100</v>
          </cell>
          <cell r="G25">
            <v>37</v>
          </cell>
          <cell r="H25">
            <v>13.68</v>
          </cell>
          <cell r="J25">
            <v>33.840000000000003</v>
          </cell>
          <cell r="K25">
            <v>0.8</v>
          </cell>
        </row>
        <row r="26">
          <cell r="B26">
            <v>27.575000000000003</v>
          </cell>
          <cell r="C26">
            <v>35.1</v>
          </cell>
          <cell r="D26">
            <v>22</v>
          </cell>
          <cell r="E26">
            <v>67.041666666666671</v>
          </cell>
          <cell r="F26">
            <v>91</v>
          </cell>
          <cell r="G26">
            <v>39</v>
          </cell>
          <cell r="H26">
            <v>14.76</v>
          </cell>
          <cell r="J26">
            <v>30.96</v>
          </cell>
          <cell r="K26">
            <v>0</v>
          </cell>
        </row>
        <row r="27">
          <cell r="B27">
            <v>26.787499999999998</v>
          </cell>
          <cell r="C27">
            <v>35.1</v>
          </cell>
          <cell r="D27">
            <v>22.7</v>
          </cell>
          <cell r="E27">
            <v>78.958333333333329</v>
          </cell>
          <cell r="F27">
            <v>100</v>
          </cell>
          <cell r="G27">
            <v>40</v>
          </cell>
          <cell r="H27">
            <v>13.32</v>
          </cell>
          <cell r="J27">
            <v>41.04</v>
          </cell>
          <cell r="K27">
            <v>16.600000000000001</v>
          </cell>
        </row>
        <row r="28">
          <cell r="B28">
            <v>26.808333333333334</v>
          </cell>
          <cell r="C28">
            <v>35.5</v>
          </cell>
          <cell r="D28">
            <v>22.5</v>
          </cell>
          <cell r="E28">
            <v>77.458333333333329</v>
          </cell>
          <cell r="F28">
            <v>98</v>
          </cell>
          <cell r="G28">
            <v>45</v>
          </cell>
          <cell r="H28">
            <v>14.04</v>
          </cell>
          <cell r="J28">
            <v>39.6</v>
          </cell>
          <cell r="K28">
            <v>0</v>
          </cell>
        </row>
        <row r="29">
          <cell r="B29">
            <v>26.837499999999995</v>
          </cell>
          <cell r="C29">
            <v>33.6</v>
          </cell>
          <cell r="D29">
            <v>22.4</v>
          </cell>
          <cell r="E29">
            <v>79.25</v>
          </cell>
          <cell r="F29">
            <v>100</v>
          </cell>
          <cell r="G29">
            <v>46</v>
          </cell>
          <cell r="H29">
            <v>15.120000000000001</v>
          </cell>
          <cell r="J29">
            <v>34.200000000000003</v>
          </cell>
          <cell r="K29">
            <v>2.8000000000000003</v>
          </cell>
        </row>
        <row r="30">
          <cell r="B30">
            <v>28.183333333333334</v>
          </cell>
          <cell r="C30">
            <v>34.700000000000003</v>
          </cell>
          <cell r="D30">
            <v>22.5</v>
          </cell>
          <cell r="E30">
            <v>71.083333333333329</v>
          </cell>
          <cell r="F30">
            <v>100</v>
          </cell>
          <cell r="G30">
            <v>42</v>
          </cell>
          <cell r="H30">
            <v>12.6</v>
          </cell>
          <cell r="J30">
            <v>30.6</v>
          </cell>
          <cell r="K30">
            <v>0</v>
          </cell>
        </row>
        <row r="31">
          <cell r="B31">
            <v>29.387499999999999</v>
          </cell>
          <cell r="C31">
            <v>37.700000000000003</v>
          </cell>
          <cell r="D31">
            <v>23.5</v>
          </cell>
          <cell r="E31">
            <v>65.625</v>
          </cell>
          <cell r="F31">
            <v>92</v>
          </cell>
          <cell r="G31">
            <v>33</v>
          </cell>
          <cell r="H31">
            <v>19.8</v>
          </cell>
          <cell r="J31">
            <v>47.88</v>
          </cell>
          <cell r="K31">
            <v>1.4</v>
          </cell>
        </row>
        <row r="32">
          <cell r="B32">
            <v>28.279166666666665</v>
          </cell>
          <cell r="C32">
            <v>36.1</v>
          </cell>
          <cell r="D32">
            <v>23.5</v>
          </cell>
          <cell r="E32">
            <v>73.041666666666671</v>
          </cell>
          <cell r="F32">
            <v>99</v>
          </cell>
          <cell r="G32">
            <v>43</v>
          </cell>
          <cell r="H32">
            <v>15.840000000000002</v>
          </cell>
          <cell r="J32">
            <v>38.519999999999996</v>
          </cell>
          <cell r="K32">
            <v>12.399999999999999</v>
          </cell>
        </row>
        <row r="33">
          <cell r="B33">
            <v>28.112500000000001</v>
          </cell>
          <cell r="C33">
            <v>37.1</v>
          </cell>
          <cell r="D33">
            <v>23.5</v>
          </cell>
          <cell r="E33">
            <v>74.708333333333329</v>
          </cell>
          <cell r="F33">
            <v>100</v>
          </cell>
          <cell r="G33">
            <v>37</v>
          </cell>
          <cell r="H33">
            <v>22.32</v>
          </cell>
          <cell r="J33">
            <v>38.519999999999996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zoomScale="90" zoomScaleNormal="90" workbookViewId="0">
      <selection activeCell="B2" sqref="B2:AE2"/>
    </sheetView>
  </sheetViews>
  <sheetFormatPr defaultRowHeight="12.75" x14ac:dyDescent="0.2"/>
  <cols>
    <col min="1" max="1" width="19.7109375" style="2" bestFit="1" customWidth="1"/>
    <col min="2" max="30" width="5.42578125" style="2" customWidth="1"/>
    <col min="31" max="31" width="6.5703125" style="7" bestFit="1" customWidth="1"/>
  </cols>
  <sheetData>
    <row r="1" spans="1:35" ht="20.100000000000001" customHeight="1" x14ac:dyDescent="0.2">
      <c r="A1" s="139" t="s">
        <v>210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1"/>
    </row>
    <row r="2" spans="1:35" s="4" customFormat="1" ht="20.100000000000001" customHeight="1" x14ac:dyDescent="0.2">
      <c r="A2" s="142" t="s">
        <v>21</v>
      </c>
      <c r="B2" s="136" t="s">
        <v>254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7"/>
    </row>
    <row r="3" spans="1:35" s="5" customFormat="1" ht="20.100000000000001" customHeight="1" x14ac:dyDescent="0.2">
      <c r="A3" s="142"/>
      <c r="B3" s="135">
        <v>1</v>
      </c>
      <c r="C3" s="135">
        <f>SUM(B3+1)</f>
        <v>2</v>
      </c>
      <c r="D3" s="135">
        <f t="shared" ref="D3:AB3" si="0">SUM(C3+1)</f>
        <v>3</v>
      </c>
      <c r="E3" s="135">
        <f t="shared" si="0"/>
        <v>4</v>
      </c>
      <c r="F3" s="135">
        <f t="shared" si="0"/>
        <v>5</v>
      </c>
      <c r="G3" s="135">
        <v>6</v>
      </c>
      <c r="H3" s="135"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>SUM(AB3+1)</f>
        <v>28</v>
      </c>
      <c r="AD3" s="135">
        <f>SUM(AC3+1)</f>
        <v>29</v>
      </c>
      <c r="AE3" s="138" t="s">
        <v>26</v>
      </c>
    </row>
    <row r="4" spans="1:35" s="5" customFormat="1" x14ac:dyDescent="0.2">
      <c r="A4" s="14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8"/>
    </row>
    <row r="5" spans="1:35" s="5" customFormat="1" x14ac:dyDescent="0.2">
      <c r="A5" s="48" t="s">
        <v>30</v>
      </c>
      <c r="B5" s="107">
        <f>[1]Fevereiro!$B$5</f>
        <v>28.591666666666669</v>
      </c>
      <c r="C5" s="107">
        <f>[1]Fevereiro!$B$6</f>
        <v>28.454166666666666</v>
      </c>
      <c r="D5" s="107">
        <f>[1]Fevereiro!$B$7</f>
        <v>26.591666666666665</v>
      </c>
      <c r="E5" s="107">
        <f>[1]Fevereiro!$B$8</f>
        <v>25.804166666666671</v>
      </c>
      <c r="F5" s="107">
        <f>[1]Fevereiro!$B$9</f>
        <v>26.245833333333326</v>
      </c>
      <c r="G5" s="107">
        <f>[1]Fevereiro!$B$10</f>
        <v>26.179166666666671</v>
      </c>
      <c r="H5" s="107">
        <f>[1]Fevereiro!$B$11</f>
        <v>26.825000000000006</v>
      </c>
      <c r="I5" s="107">
        <f>[1]Fevereiro!$B$12</f>
        <v>25.333333333333332</v>
      </c>
      <c r="J5" s="107">
        <f>[1]Fevereiro!$B$13</f>
        <v>25.066666666666674</v>
      </c>
      <c r="K5" s="107">
        <f>[1]Fevereiro!$B$14</f>
        <v>26.858333333333331</v>
      </c>
      <c r="L5" s="107">
        <f>[1]Fevereiro!$B$15</f>
        <v>29.395833333333329</v>
      </c>
      <c r="M5" s="107">
        <f>[1]Fevereiro!$B$16</f>
        <v>28.195833333333336</v>
      </c>
      <c r="N5" s="107">
        <f>[1]Fevereiro!$B$17</f>
        <v>29.224999999999998</v>
      </c>
      <c r="O5" s="107">
        <f>[1]Fevereiro!$B$18</f>
        <v>29.441666666666666</v>
      </c>
      <c r="P5" s="107">
        <f>[1]Fevereiro!$B$19</f>
        <v>28.416666666666668</v>
      </c>
      <c r="Q5" s="107">
        <f>[1]Fevereiro!$B$20</f>
        <v>27.370833333333326</v>
      </c>
      <c r="R5" s="107">
        <f>[1]Fevereiro!$B$21</f>
        <v>28.012499999999999</v>
      </c>
      <c r="S5" s="107">
        <f>[1]Fevereiro!$B$22</f>
        <v>24.7</v>
      </c>
      <c r="T5" s="107">
        <f>[1]Fevereiro!$B$23</f>
        <v>26.762500000000003</v>
      </c>
      <c r="U5" s="107">
        <f>[1]Fevereiro!$B$24</f>
        <v>27.283333333333335</v>
      </c>
      <c r="V5" s="107">
        <f>[1]Fevereiro!$B$25</f>
        <v>26.154166666666669</v>
      </c>
      <c r="W5" s="107">
        <f>[1]Fevereiro!$B$26</f>
        <v>26.637499999999992</v>
      </c>
      <c r="X5" s="107">
        <f>[1]Fevereiro!$B$27</f>
        <v>28.075000000000003</v>
      </c>
      <c r="Y5" s="107">
        <f>[1]Fevereiro!$B$28</f>
        <v>29.391666666666666</v>
      </c>
      <c r="Z5" s="107">
        <f>[1]Fevereiro!$B$29</f>
        <v>27.729166666666668</v>
      </c>
      <c r="AA5" s="107">
        <f>[1]Fevereiro!$B$30</f>
        <v>29.358333333333334</v>
      </c>
      <c r="AB5" s="107">
        <f>[1]Fevereiro!$B$31</f>
        <v>30.541666666666668</v>
      </c>
      <c r="AC5" s="107">
        <f>[1]Fevereiro!$B$32</f>
        <v>30.170833333333331</v>
      </c>
      <c r="AD5" s="107">
        <f>[1]Fevereiro!$B$33</f>
        <v>30.541666666666668</v>
      </c>
      <c r="AE5" s="108">
        <f t="shared" ref="AE5:AE42" si="1">AVERAGE(B5:AD5)</f>
        <v>27.701867816091955</v>
      </c>
      <c r="AH5" s="129"/>
    </row>
    <row r="6" spans="1:35" x14ac:dyDescent="0.2">
      <c r="A6" s="48" t="s">
        <v>0</v>
      </c>
      <c r="B6" s="109">
        <f>[2]Fevereiro!$B$5</f>
        <v>25.229166666666671</v>
      </c>
      <c r="C6" s="109">
        <f>[2]Fevereiro!$B$6</f>
        <v>26.749999999999996</v>
      </c>
      <c r="D6" s="109">
        <f>[2]Fevereiro!$B$7</f>
        <v>26.995833333333334</v>
      </c>
      <c r="E6" s="109">
        <f>[2]Fevereiro!$B$8</f>
        <v>26.916666666666671</v>
      </c>
      <c r="F6" s="109">
        <f>[2]Fevereiro!$B$9</f>
        <v>27.262500000000003</v>
      </c>
      <c r="G6" s="109">
        <f>[2]Fevereiro!$B$10</f>
        <v>27.908333333333331</v>
      </c>
      <c r="H6" s="109">
        <f>[2]Fevereiro!$B$11</f>
        <v>24.924999999999997</v>
      </c>
      <c r="I6" s="109">
        <f>[2]Fevereiro!$B$12</f>
        <v>23.787499999999998</v>
      </c>
      <c r="J6" s="109">
        <f>[2]Fevereiro!$B$13</f>
        <v>24.000000000000004</v>
      </c>
      <c r="K6" s="109">
        <f>[2]Fevereiro!$B$14</f>
        <v>26.716666666666665</v>
      </c>
      <c r="L6" s="109">
        <f>[2]Fevereiro!$B$15</f>
        <v>27.620833333333334</v>
      </c>
      <c r="M6" s="109">
        <f>[2]Fevereiro!$B$16</f>
        <v>27.612500000000008</v>
      </c>
      <c r="N6" s="109">
        <f>[2]Fevereiro!$B$17</f>
        <v>27.120833333333326</v>
      </c>
      <c r="O6" s="109">
        <f>[2]Fevereiro!$B$18</f>
        <v>26.020833333333332</v>
      </c>
      <c r="P6" s="109">
        <f>[2]Fevereiro!$B$19</f>
        <v>25.241666666666671</v>
      </c>
      <c r="Q6" s="109">
        <f>[2]Fevereiro!$B$20</f>
        <v>25.849999999999991</v>
      </c>
      <c r="R6" s="109">
        <f>[2]Fevereiro!$B$21</f>
        <v>26.408333333333331</v>
      </c>
      <c r="S6" s="109">
        <f>[2]Fevereiro!$B$22</f>
        <v>24.166666666666661</v>
      </c>
      <c r="T6" s="109">
        <f>[2]Fevereiro!$B$23</f>
        <v>25.499999999999996</v>
      </c>
      <c r="U6" s="109">
        <f>[2]Fevereiro!$B$24</f>
        <v>25.375000000000004</v>
      </c>
      <c r="V6" s="109">
        <f>[2]Fevereiro!$B$25</f>
        <v>24.295833333333331</v>
      </c>
      <c r="W6" s="109">
        <f>[2]Fevereiro!$B$26</f>
        <v>26.037499999999998</v>
      </c>
      <c r="X6" s="107">
        <f>[2]Fevereiro!$B$27</f>
        <v>26.854166666666661</v>
      </c>
      <c r="Y6" s="107">
        <f>[2]Fevereiro!$B$28</f>
        <v>25.812500000000004</v>
      </c>
      <c r="Z6" s="107">
        <f>[2]Fevereiro!$B$29</f>
        <v>26.412499999999994</v>
      </c>
      <c r="AA6" s="107">
        <f>[2]Fevereiro!$B$30</f>
        <v>27.383333333333329</v>
      </c>
      <c r="AB6" s="107">
        <f>[2]Fevereiro!$B$31</f>
        <v>27.337500000000006</v>
      </c>
      <c r="AC6" s="107">
        <f>[2]Fevereiro!$B$32</f>
        <v>26.958333333333339</v>
      </c>
      <c r="AD6" s="107">
        <f>[2]Fevereiro!$B$33</f>
        <v>26.191666666666666</v>
      </c>
      <c r="AE6" s="108">
        <f t="shared" si="1"/>
        <v>26.161781609195408</v>
      </c>
    </row>
    <row r="7" spans="1:35" x14ac:dyDescent="0.2">
      <c r="A7" s="48" t="s">
        <v>85</v>
      </c>
      <c r="B7" s="109">
        <f>[3]Fevereiro!$B$5</f>
        <v>26.895833333333339</v>
      </c>
      <c r="C7" s="109">
        <f>[3]Fevereiro!$B$6</f>
        <v>28.908333333333331</v>
      </c>
      <c r="D7" s="109">
        <f>[3]Fevereiro!$B$7</f>
        <v>27.983333333333331</v>
      </c>
      <c r="E7" s="109">
        <f>[3]Fevereiro!$B$8</f>
        <v>26.995833333333326</v>
      </c>
      <c r="F7" s="109">
        <f>[3]Fevereiro!$B$9</f>
        <v>28.099999999999994</v>
      </c>
      <c r="G7" s="109">
        <f>[3]Fevereiro!$B$10</f>
        <v>27.891666666666669</v>
      </c>
      <c r="H7" s="109">
        <f>[3]Fevereiro!$B$11</f>
        <v>26.987499999999997</v>
      </c>
      <c r="I7" s="109">
        <f>[3]Fevereiro!$B$12</f>
        <v>24.808333333333323</v>
      </c>
      <c r="J7" s="109">
        <f>[3]Fevereiro!$B$13</f>
        <v>26.354166666666671</v>
      </c>
      <c r="K7" s="109">
        <f>[3]Fevereiro!$B$14</f>
        <v>27.570833333333336</v>
      </c>
      <c r="L7" s="109">
        <f>[3]Fevereiro!$B$15</f>
        <v>28.741666666666664</v>
      </c>
      <c r="M7" s="109">
        <f>[3]Fevereiro!$B$16</f>
        <v>28.858333333333331</v>
      </c>
      <c r="N7" s="109">
        <f>[3]Fevereiro!$B$17</f>
        <v>28.920833333333338</v>
      </c>
      <c r="O7" s="109">
        <f>[3]Fevereiro!$B$18</f>
        <v>29.354166666666668</v>
      </c>
      <c r="P7" s="109">
        <f>[3]Fevereiro!$B$19</f>
        <v>27.620833333333334</v>
      </c>
      <c r="Q7" s="109">
        <f>[3]Fevereiro!$B$20</f>
        <v>28.862499999999997</v>
      </c>
      <c r="R7" s="109">
        <f>[3]Fevereiro!$B$21</f>
        <v>28.520833333333332</v>
      </c>
      <c r="S7" s="109">
        <f>[3]Fevereiro!$B$22</f>
        <v>26.05416666666666</v>
      </c>
      <c r="T7" s="109">
        <f>[3]Fevereiro!$B$23</f>
        <v>26.554166666666674</v>
      </c>
      <c r="U7" s="109">
        <f>[3]Fevereiro!$B$24</f>
        <v>27.079166666666669</v>
      </c>
      <c r="V7" s="109">
        <f>[3]Fevereiro!$B$25</f>
        <v>25.345833333333328</v>
      </c>
      <c r="W7" s="109">
        <f>[3]Fevereiro!$B$26</f>
        <v>28.062499999999996</v>
      </c>
      <c r="X7" s="107">
        <f>[3]Fevereiro!$B$27</f>
        <v>28.279166666666665</v>
      </c>
      <c r="Y7" s="107">
        <f>[3]Fevereiro!$B$28</f>
        <v>26.933333333333334</v>
      </c>
      <c r="Z7" s="107">
        <f>[3]Fevereiro!$B$29</f>
        <v>27.391666666666669</v>
      </c>
      <c r="AA7" s="107">
        <f>[3]Fevereiro!$B$30</f>
        <v>29.450000000000003</v>
      </c>
      <c r="AB7" s="107">
        <f>[3]Fevereiro!$B$31</f>
        <v>29.587499999999995</v>
      </c>
      <c r="AC7" s="107">
        <f>[3]Fevereiro!$B$32</f>
        <v>28.470833333333335</v>
      </c>
      <c r="AD7" s="107">
        <f>[3]Fevereiro!$B$33</f>
        <v>29.941666666666666</v>
      </c>
      <c r="AE7" s="108">
        <f t="shared" si="1"/>
        <v>27.811206896551724</v>
      </c>
    </row>
    <row r="8" spans="1:35" x14ac:dyDescent="0.2">
      <c r="A8" s="48" t="s">
        <v>1</v>
      </c>
      <c r="B8" s="109">
        <f>[4]Fevereiro!$B$5</f>
        <v>29.200000000000003</v>
      </c>
      <c r="C8" s="109">
        <f>[4]Fevereiro!$B$6</f>
        <v>29.837499999999995</v>
      </c>
      <c r="D8" s="109">
        <f>[4]Fevereiro!$B$7</f>
        <v>29.587499999999995</v>
      </c>
      <c r="E8" s="109">
        <f>[4]Fevereiro!$B$8</f>
        <v>28.7</v>
      </c>
      <c r="F8" s="109">
        <f>[4]Fevereiro!$B$9</f>
        <v>29.262499999999999</v>
      </c>
      <c r="G8" s="109">
        <f>[4]Fevereiro!$B$10</f>
        <v>27.145833333333332</v>
      </c>
      <c r="H8" s="109">
        <f>[4]Fevereiro!$B$11</f>
        <v>27.904166666666665</v>
      </c>
      <c r="I8" s="109">
        <f>[4]Fevereiro!$B$12</f>
        <v>24.6875</v>
      </c>
      <c r="J8" s="109">
        <f>[4]Fevereiro!$B$13</f>
        <v>26.145833333333329</v>
      </c>
      <c r="K8" s="109">
        <f>[4]Fevereiro!$B$14</f>
        <v>27.091666666666672</v>
      </c>
      <c r="L8" s="109">
        <f>[4]Fevereiro!$B$15</f>
        <v>27.624999999999996</v>
      </c>
      <c r="M8" s="109">
        <f>[4]Fevereiro!$B$16</f>
        <v>26.383333333333336</v>
      </c>
      <c r="N8" s="109">
        <f>[4]Fevereiro!$B$17</f>
        <v>28.291666666666668</v>
      </c>
      <c r="O8" s="109">
        <f>[4]Fevereiro!$B$18</f>
        <v>29.012499999999999</v>
      </c>
      <c r="P8" s="109">
        <f>[4]Fevereiro!$B$19</f>
        <v>28.625</v>
      </c>
      <c r="Q8" s="109">
        <f>[4]Fevereiro!$B$20</f>
        <v>29.100000000000005</v>
      </c>
      <c r="R8" s="109">
        <f>[4]Fevereiro!$B$21</f>
        <v>28.0625</v>
      </c>
      <c r="S8" s="109">
        <f>[4]Fevereiro!$B$22</f>
        <v>25.766666666666662</v>
      </c>
      <c r="T8" s="109">
        <f>[4]Fevereiro!$B$23</f>
        <v>27.099999999999998</v>
      </c>
      <c r="U8" s="109">
        <f>[4]Fevereiro!$B$24</f>
        <v>26.812500000000004</v>
      </c>
      <c r="V8" s="109">
        <f>[4]Fevereiro!$B$25</f>
        <v>26.270833333333339</v>
      </c>
      <c r="W8" s="109">
        <f>[4]Fevereiro!$B$26</f>
        <v>27.916666666666661</v>
      </c>
      <c r="X8" s="107">
        <f>[4]Fevereiro!$B$27</f>
        <v>29.350000000000012</v>
      </c>
      <c r="Y8" s="107">
        <f>[4]Fevereiro!$B$28</f>
        <v>29.004166666666674</v>
      </c>
      <c r="Z8" s="107">
        <f>[4]Fevereiro!$B$29</f>
        <v>27.8125</v>
      </c>
      <c r="AA8" s="107">
        <f>[4]Fevereiro!$B$30</f>
        <v>29.691666666666674</v>
      </c>
      <c r="AB8" s="107">
        <f>[4]Fevereiro!$B$31</f>
        <v>30</v>
      </c>
      <c r="AC8" s="107">
        <f>[4]Fevereiro!$B$32</f>
        <v>28.354166666666675</v>
      </c>
      <c r="AD8" s="107">
        <f>[4]Fevereiro!$B$33</f>
        <v>30.324999999999999</v>
      </c>
      <c r="AE8" s="108">
        <f t="shared" si="1"/>
        <v>28.105747126436789</v>
      </c>
    </row>
    <row r="9" spans="1:35" x14ac:dyDescent="0.2">
      <c r="A9" s="48" t="s">
        <v>146</v>
      </c>
      <c r="B9" s="109">
        <f>[5]Fevereiro!$B$5</f>
        <v>26.75833333333334</v>
      </c>
      <c r="C9" s="109">
        <f>[5]Fevereiro!$B$6</f>
        <v>28.400000000000006</v>
      </c>
      <c r="D9" s="109">
        <f>[5]Fevereiro!$B$7</f>
        <v>27.9375</v>
      </c>
      <c r="E9" s="109">
        <f>[5]Fevereiro!$B$8</f>
        <v>27.395652173913039</v>
      </c>
      <c r="F9" s="109">
        <f>[5]Fevereiro!$B$9</f>
        <v>27.691666666666666</v>
      </c>
      <c r="G9" s="109">
        <f>[5]Fevereiro!$B$10</f>
        <v>27.429166666666671</v>
      </c>
      <c r="H9" s="109">
        <f>[5]Fevereiro!$B$11</f>
        <v>25.516666666666666</v>
      </c>
      <c r="I9" s="109">
        <f>[5]Fevereiro!$B$12</f>
        <v>23.117391304347834</v>
      </c>
      <c r="J9" s="109">
        <f>[5]Fevereiro!$B$13</f>
        <v>25.008333333333336</v>
      </c>
      <c r="K9" s="109">
        <f>[5]Fevereiro!$B$14</f>
        <v>26.787499999999998</v>
      </c>
      <c r="L9" s="109">
        <f>[5]Fevereiro!$B$15</f>
        <v>27.645833333333332</v>
      </c>
      <c r="M9" s="109">
        <f>[5]Fevereiro!$B$16</f>
        <v>28.437500000000004</v>
      </c>
      <c r="N9" s="109">
        <f>[5]Fevereiro!$B$17</f>
        <v>26.841666666666669</v>
      </c>
      <c r="O9" s="109">
        <f>[5]Fevereiro!$B$18</f>
        <v>24.895652173913049</v>
      </c>
      <c r="P9" s="109">
        <f>[5]Fevereiro!$B$19</f>
        <v>23.575000000000003</v>
      </c>
      <c r="Q9" s="109">
        <f>[5]Fevereiro!$B$20</f>
        <v>25.009090909090911</v>
      </c>
      <c r="R9" s="109">
        <f>[5]Fevereiro!$B$21</f>
        <v>31.176923076923078</v>
      </c>
      <c r="S9" s="109">
        <f>[5]Fevereiro!$B$22</f>
        <v>25.033333333333331</v>
      </c>
      <c r="T9" s="109">
        <f>[5]Fevereiro!$B$23</f>
        <v>24.182608695652174</v>
      </c>
      <c r="U9" s="109">
        <f>[5]Fevereiro!$B$24</f>
        <v>24.779166666666669</v>
      </c>
      <c r="V9" s="109">
        <f>[5]Fevereiro!$B$25</f>
        <v>24.883333333333329</v>
      </c>
      <c r="W9" s="109">
        <f>[5]Fevereiro!$B$26</f>
        <v>26.270833333333332</v>
      </c>
      <c r="X9" s="107">
        <f>[5]Fevereiro!$B$27</f>
        <v>27.120833333333326</v>
      </c>
      <c r="Y9" s="107">
        <f>[5]Fevereiro!$B$28</f>
        <v>26.054166666666664</v>
      </c>
      <c r="Z9" s="107">
        <f>[5]Fevereiro!$B$29</f>
        <v>26.979166666666661</v>
      </c>
      <c r="AA9" s="107">
        <f>[5]Fevereiro!$B$30</f>
        <v>28.533333333333335</v>
      </c>
      <c r="AB9" s="107">
        <f>[5]Fevereiro!$B$31</f>
        <v>29.454166666666669</v>
      </c>
      <c r="AC9" s="107">
        <f>[5]Fevereiro!$B$32</f>
        <v>26.641666666666669</v>
      </c>
      <c r="AD9" s="107">
        <f>[5]Fevereiro!$B$33</f>
        <v>26.347826086956516</v>
      </c>
      <c r="AE9" s="108">
        <f t="shared" si="1"/>
        <v>26.548424520257345</v>
      </c>
    </row>
    <row r="10" spans="1:35" x14ac:dyDescent="0.2">
      <c r="A10" s="48" t="s">
        <v>91</v>
      </c>
      <c r="B10" s="109">
        <f>[6]Fevereiro!$B$5</f>
        <v>25.3</v>
      </c>
      <c r="C10" s="109">
        <f>[6]Fevereiro!$B$6</f>
        <v>25.687499999999996</v>
      </c>
      <c r="D10" s="109">
        <f>[6]Fevereiro!$B$7</f>
        <v>24.633333333333336</v>
      </c>
      <c r="E10" s="109">
        <f>[6]Fevereiro!$B$8</f>
        <v>24.766666666666662</v>
      </c>
      <c r="F10" s="109">
        <f>[6]Fevereiro!$B$9</f>
        <v>24.258333333333329</v>
      </c>
      <c r="G10" s="109">
        <f>[6]Fevereiro!$B$10</f>
        <v>24.3125</v>
      </c>
      <c r="H10" s="109">
        <f>[6]Fevereiro!$B$11</f>
        <v>25.604166666666668</v>
      </c>
      <c r="I10" s="109">
        <f>[6]Fevereiro!$B$12</f>
        <v>22.483333333333334</v>
      </c>
      <c r="J10" s="109">
        <f>[6]Fevereiro!$B$13</f>
        <v>23.524999999999995</v>
      </c>
      <c r="K10" s="109">
        <f>[6]Fevereiro!$B$14</f>
        <v>24.633333333333329</v>
      </c>
      <c r="L10" s="109">
        <f>[6]Fevereiro!$B$15</f>
        <v>25.8125</v>
      </c>
      <c r="M10" s="109">
        <f>[6]Fevereiro!$B$16</f>
        <v>24.487500000000001</v>
      </c>
      <c r="N10" s="109">
        <f>[6]Fevereiro!$B$17</f>
        <v>25.654166666666669</v>
      </c>
      <c r="O10" s="109">
        <f>[6]Fevereiro!$B$18</f>
        <v>26.362500000000001</v>
      </c>
      <c r="P10" s="109">
        <f>[6]Fevereiro!$B$19</f>
        <v>26.483333333333331</v>
      </c>
      <c r="Q10" s="109">
        <f>[6]Fevereiro!$B$20</f>
        <v>25.987500000000001</v>
      </c>
      <c r="R10" s="109">
        <f>[6]Fevereiro!$B$21</f>
        <v>25.650000000000006</v>
      </c>
      <c r="S10" s="109">
        <f>[6]Fevereiro!$B$22</f>
        <v>23.45</v>
      </c>
      <c r="T10" s="109">
        <f>[6]Fevereiro!$B$23</f>
        <v>23.554166666666671</v>
      </c>
      <c r="U10" s="109">
        <f>[6]Fevereiro!$B$24</f>
        <v>24.387500000000003</v>
      </c>
      <c r="V10" s="109">
        <f>[6]Fevereiro!$B$25</f>
        <v>23.900000000000002</v>
      </c>
      <c r="W10" s="109">
        <f>[6]Fevereiro!$B$26</f>
        <v>23.966666666666665</v>
      </c>
      <c r="X10" s="107">
        <f>[6]Fevereiro!$B$27</f>
        <v>25.316666666666659</v>
      </c>
      <c r="Y10" s="107">
        <f>[6]Fevereiro!$B$28</f>
        <v>26.325000000000006</v>
      </c>
      <c r="Z10" s="107">
        <f>[6]Fevereiro!$B$29</f>
        <v>25.429166666666664</v>
      </c>
      <c r="AA10" s="107">
        <f>[6]Fevereiro!$B$30</f>
        <v>27.154166666666665</v>
      </c>
      <c r="AB10" s="107">
        <f>[6]Fevereiro!$B$31</f>
        <v>27.42916666666666</v>
      </c>
      <c r="AC10" s="107">
        <f>[6]Fevereiro!$B$32</f>
        <v>26.170833333333338</v>
      </c>
      <c r="AD10" s="107">
        <f>[6]Fevereiro!$B$33</f>
        <v>27.399999999999995</v>
      </c>
      <c r="AE10" s="108">
        <f t="shared" si="1"/>
        <v>25.176724137931036</v>
      </c>
    </row>
    <row r="11" spans="1:35" x14ac:dyDescent="0.2">
      <c r="A11" s="48" t="s">
        <v>49</v>
      </c>
      <c r="B11" s="109">
        <f>[7]Fevereiro!$B$5</f>
        <v>26.570833333333336</v>
      </c>
      <c r="C11" s="109">
        <f>[7]Fevereiro!$B$6</f>
        <v>27.816666666666666</v>
      </c>
      <c r="D11" s="109">
        <f>[7]Fevereiro!$B$7</f>
        <v>27.037499999999994</v>
      </c>
      <c r="E11" s="109">
        <f>[7]Fevereiro!$B$8</f>
        <v>24.775000000000002</v>
      </c>
      <c r="F11" s="109">
        <f>[7]Fevereiro!$B$9</f>
        <v>27.708333333333339</v>
      </c>
      <c r="G11" s="109">
        <f>[7]Fevereiro!$B$10</f>
        <v>27.033333333333331</v>
      </c>
      <c r="H11" s="109">
        <f>[7]Fevereiro!$B$11</f>
        <v>26.766666666666666</v>
      </c>
      <c r="I11" s="109">
        <f>[7]Fevereiro!$B$12</f>
        <v>26.166666666666668</v>
      </c>
      <c r="J11" s="109">
        <f>[7]Fevereiro!$B$13</f>
        <v>24.599999999999998</v>
      </c>
      <c r="K11" s="109">
        <f>[7]Fevereiro!$B$14</f>
        <v>27.383333333333336</v>
      </c>
      <c r="L11" s="109">
        <f>[7]Fevereiro!$B$15</f>
        <v>29.129166666666659</v>
      </c>
      <c r="M11" s="109">
        <f>[7]Fevereiro!$B$16</f>
        <v>28.654166666666669</v>
      </c>
      <c r="N11" s="109">
        <f>[7]Fevereiro!$B$17</f>
        <v>29.887500000000003</v>
      </c>
      <c r="O11" s="109">
        <f>[7]Fevereiro!$B$18</f>
        <v>29.958333333333332</v>
      </c>
      <c r="P11" s="109">
        <f>[7]Fevereiro!$B$19</f>
        <v>25.724999999999998</v>
      </c>
      <c r="Q11" s="109">
        <f>[7]Fevereiro!$B$20</f>
        <v>26.108333333333331</v>
      </c>
      <c r="R11" s="109">
        <f>[7]Fevereiro!$B$21</f>
        <v>27.733333333333331</v>
      </c>
      <c r="S11" s="109">
        <f>[7]Fevereiro!$B$22</f>
        <v>26.304166666666671</v>
      </c>
      <c r="T11" s="109">
        <f>[7]Fevereiro!$B$23</f>
        <v>25.900000000000002</v>
      </c>
      <c r="U11" s="109">
        <f>[7]Fevereiro!$B$24</f>
        <v>25.833333333333332</v>
      </c>
      <c r="V11" s="109">
        <f>[7]Fevereiro!$B$25</f>
        <v>24.483333333333334</v>
      </c>
      <c r="W11" s="109">
        <f>[7]Fevereiro!$B$26</f>
        <v>26.741666666666664</v>
      </c>
      <c r="X11" s="107">
        <f>[7]Fevereiro!$B$27</f>
        <v>27.295833333333334</v>
      </c>
      <c r="Y11" s="107">
        <f>[7]Fevereiro!$B$28</f>
        <v>28.566666666666666</v>
      </c>
      <c r="Z11" s="107">
        <f>[7]Fevereiro!$B$29</f>
        <v>28.045833333333331</v>
      </c>
      <c r="AA11" s="107">
        <f>[7]Fevereiro!$B$30</f>
        <v>29.570833333333336</v>
      </c>
      <c r="AB11" s="107">
        <f>[7]Fevereiro!$B$30</f>
        <v>29.570833333333336</v>
      </c>
      <c r="AC11" s="107">
        <f>[7]Fevereiro!$B$31</f>
        <v>29.199999999999992</v>
      </c>
      <c r="AD11" s="107">
        <f>[7]Fevereiro!$B$32</f>
        <v>29.591666666666665</v>
      </c>
      <c r="AE11" s="108">
        <f t="shared" si="1"/>
        <v>27.384770114942537</v>
      </c>
    </row>
    <row r="12" spans="1:35" x14ac:dyDescent="0.2">
      <c r="A12" s="48" t="s">
        <v>94</v>
      </c>
      <c r="B12" s="109">
        <f>[8]Fevereiro!$B$5</f>
        <v>27.737499999999997</v>
      </c>
      <c r="C12" s="109">
        <f>[8]Fevereiro!$B$6</f>
        <v>29.2</v>
      </c>
      <c r="D12" s="109">
        <f>[8]Fevereiro!$B$7</f>
        <v>28.554166666666664</v>
      </c>
      <c r="E12" s="109">
        <f>[8]Fevereiro!$B$8</f>
        <v>28.391666666666666</v>
      </c>
      <c r="F12" s="109">
        <f>[8]Fevereiro!$B$9</f>
        <v>28.395833333333329</v>
      </c>
      <c r="G12" s="109">
        <f>[8]Fevereiro!$B$10</f>
        <v>25.847826086956523</v>
      </c>
      <c r="H12" s="109">
        <f>[8]Fevereiro!$B$11</f>
        <v>25.5625</v>
      </c>
      <c r="I12" s="109">
        <f>[8]Fevereiro!$B$12</f>
        <v>24.291666666666661</v>
      </c>
      <c r="J12" s="109">
        <f>[8]Fevereiro!$B$13</f>
        <v>25.316666666666674</v>
      </c>
      <c r="K12" s="109">
        <f>[8]Fevereiro!$B$14</f>
        <v>27.454166666666666</v>
      </c>
      <c r="L12" s="109">
        <f>[8]Fevereiro!$B$15</f>
        <v>26.737500000000001</v>
      </c>
      <c r="M12" s="109">
        <f>[8]Fevereiro!$B$16</f>
        <v>25.608333333333334</v>
      </c>
      <c r="N12" s="109">
        <f>[8]Fevereiro!$B$17</f>
        <v>26.920833333333324</v>
      </c>
      <c r="O12" s="109">
        <f>[8]Fevereiro!$B$18</f>
        <v>26.929166666666671</v>
      </c>
      <c r="P12" s="109">
        <f>[8]Fevereiro!$B$19</f>
        <v>26.441666666666663</v>
      </c>
      <c r="Q12" s="109">
        <f>[8]Fevereiro!$B$20</f>
        <v>27.245833333333326</v>
      </c>
      <c r="R12" s="109">
        <f>[8]Fevereiro!$B$21</f>
        <v>27.533333333333335</v>
      </c>
      <c r="S12" s="109">
        <f>[8]Fevereiro!$B$22</f>
        <v>25.587500000000002</v>
      </c>
      <c r="T12" s="109">
        <f>[8]Fevereiro!$B$23</f>
        <v>25.913043478260875</v>
      </c>
      <c r="U12" s="109">
        <f>[8]Fevereiro!$B$24</f>
        <v>26.220833333333328</v>
      </c>
      <c r="V12" s="109">
        <f>[8]Fevereiro!$B$25</f>
        <v>25.795833333333338</v>
      </c>
      <c r="W12" s="109">
        <f>[8]Fevereiro!$B$26</f>
        <v>26.86666666666666</v>
      </c>
      <c r="X12" s="107">
        <f>[8]Fevereiro!$B$27</f>
        <v>27.404166666666669</v>
      </c>
      <c r="Y12" s="107">
        <f>[8]Fevereiro!$B$28</f>
        <v>27.825000000000003</v>
      </c>
      <c r="Z12" s="107">
        <f>[8]Fevereiro!$B$29</f>
        <v>25.899999999999995</v>
      </c>
      <c r="AA12" s="107">
        <f>[8]Fevereiro!$B$30</f>
        <v>28.004166666666663</v>
      </c>
      <c r="AB12" s="107">
        <f>[8]Fevereiro!$B$31</f>
        <v>28.629166666666666</v>
      </c>
      <c r="AC12" s="107">
        <f>[8]Fevereiro!$B$32</f>
        <v>28.600000000000005</v>
      </c>
      <c r="AD12" s="107">
        <f>[8]Fevereiro!$B$33</f>
        <v>29.591666666666665</v>
      </c>
      <c r="AE12" s="108">
        <f t="shared" si="1"/>
        <v>27.051955272363823</v>
      </c>
    </row>
    <row r="13" spans="1:35" x14ac:dyDescent="0.2">
      <c r="A13" s="48" t="s">
        <v>101</v>
      </c>
      <c r="B13" s="109">
        <f>[9]Fevereiro!$B$5</f>
        <v>26.383333333333336</v>
      </c>
      <c r="C13" s="109">
        <f>[9]Fevereiro!$B$6</f>
        <v>28.091666666666665</v>
      </c>
      <c r="D13" s="109">
        <f>[9]Fevereiro!$B$7</f>
        <v>28.466666666666665</v>
      </c>
      <c r="E13" s="109">
        <f>[9]Fevereiro!$B$8</f>
        <v>26.887499999999999</v>
      </c>
      <c r="F13" s="109">
        <f>[9]Fevereiro!$B$9</f>
        <v>28.020833333333339</v>
      </c>
      <c r="G13" s="109">
        <f>[9]Fevereiro!$B$10</f>
        <v>28.462500000000002</v>
      </c>
      <c r="H13" s="109">
        <f>[9]Fevereiro!$B$11</f>
        <v>24.841666666666665</v>
      </c>
      <c r="I13" s="109">
        <f>[9]Fevereiro!$B$12</f>
        <v>24.425000000000001</v>
      </c>
      <c r="J13" s="109">
        <f>[9]Fevereiro!$B$13</f>
        <v>25.983333333333334</v>
      </c>
      <c r="K13" s="109">
        <f>[9]Fevereiro!$B$14</f>
        <v>28.212500000000002</v>
      </c>
      <c r="L13" s="109">
        <f>[9]Fevereiro!$B$15</f>
        <v>28.024999999999995</v>
      </c>
      <c r="M13" s="109">
        <f>[9]Fevereiro!$B$16</f>
        <v>28.824999999999992</v>
      </c>
      <c r="N13" s="109">
        <f>[9]Fevereiro!$B$17</f>
        <v>28.308333333333326</v>
      </c>
      <c r="O13" s="109">
        <f>[9]Fevereiro!$B$18</f>
        <v>26.579166666666669</v>
      </c>
      <c r="P13" s="109">
        <f>[9]Fevereiro!$B$19</f>
        <v>26.029166666666669</v>
      </c>
      <c r="Q13" s="109">
        <f>[9]Fevereiro!$B$20</f>
        <v>27.624999999999996</v>
      </c>
      <c r="R13" s="109">
        <f>[9]Fevereiro!$B$21</f>
        <v>27.900000000000006</v>
      </c>
      <c r="S13" s="109">
        <f>[9]Fevereiro!$B$22</f>
        <v>25.666666666666661</v>
      </c>
      <c r="T13" s="109">
        <f>[9]Fevereiro!$B$23</f>
        <v>25.400000000000006</v>
      </c>
      <c r="U13" s="109">
        <f>[9]Fevereiro!$B$24</f>
        <v>25.208333333333332</v>
      </c>
      <c r="V13" s="109">
        <f>[9]Fevereiro!$B$25</f>
        <v>25.079166666666662</v>
      </c>
      <c r="W13" s="109">
        <f>[9]Fevereiro!$B$26</f>
        <v>27.575000000000003</v>
      </c>
      <c r="X13" s="107">
        <f>[9]Fevereiro!$B$27</f>
        <v>26.787499999999998</v>
      </c>
      <c r="Y13" s="107">
        <f>[9]Fevereiro!$B$28</f>
        <v>26.808333333333334</v>
      </c>
      <c r="Z13" s="107">
        <f>[9]Fevereiro!$B$29</f>
        <v>26.837499999999995</v>
      </c>
      <c r="AA13" s="107">
        <f>[9]Fevereiro!$B$30</f>
        <v>28.183333333333334</v>
      </c>
      <c r="AB13" s="107">
        <f>[9]Fevereiro!$B$31</f>
        <v>29.387499999999999</v>
      </c>
      <c r="AC13" s="107">
        <f>[9]Fevereiro!$B$32</f>
        <v>28.279166666666665</v>
      </c>
      <c r="AD13" s="107">
        <f>[9]Fevereiro!$B$33</f>
        <v>28.112500000000001</v>
      </c>
      <c r="AE13" s="108">
        <f t="shared" si="1"/>
        <v>27.116954022988505</v>
      </c>
      <c r="AI13" t="s">
        <v>35</v>
      </c>
    </row>
    <row r="14" spans="1:35" x14ac:dyDescent="0.2">
      <c r="A14" s="48" t="s">
        <v>147</v>
      </c>
      <c r="B14" s="109" t="str">
        <f>[10]Fevereiro!$B$5</f>
        <v>*</v>
      </c>
      <c r="C14" s="109" t="str">
        <f>[10]Fevereiro!$B$5</f>
        <v>*</v>
      </c>
      <c r="D14" s="109" t="str">
        <f>[10]Fevereiro!$B$5</f>
        <v>*</v>
      </c>
      <c r="E14" s="109" t="str">
        <f>[10]Fevereiro!$B$5</f>
        <v>*</v>
      </c>
      <c r="F14" s="109" t="str">
        <f>[10]Fevereiro!$B$5</f>
        <v>*</v>
      </c>
      <c r="G14" s="109" t="str">
        <f>[10]Fevereiro!$B$5</f>
        <v>*</v>
      </c>
      <c r="H14" s="109" t="str">
        <f>[10]Fevereiro!$B$5</f>
        <v>*</v>
      </c>
      <c r="I14" s="109" t="str">
        <f>[10]Fevereiro!$B$5</f>
        <v>*</v>
      </c>
      <c r="J14" s="109" t="str">
        <f>[10]Fevereiro!$B$5</f>
        <v>*</v>
      </c>
      <c r="K14" s="109" t="str">
        <f>[10]Fevereiro!$B$5</f>
        <v>*</v>
      </c>
      <c r="L14" s="109" t="str">
        <f>[10]Fevereiro!$B$5</f>
        <v>*</v>
      </c>
      <c r="M14" s="109" t="str">
        <f>[10]Fevereiro!$B$5</f>
        <v>*</v>
      </c>
      <c r="N14" s="109" t="str">
        <f>[10]Fevereiro!$B$5</f>
        <v>*</v>
      </c>
      <c r="O14" s="109" t="str">
        <f>[10]Fevereiro!$B$5</f>
        <v>*</v>
      </c>
      <c r="P14" s="109" t="str">
        <f>[10]Fevereiro!$B$5</f>
        <v>*</v>
      </c>
      <c r="Q14" s="109" t="str">
        <f>[10]Fevereiro!$B$5</f>
        <v>*</v>
      </c>
      <c r="R14" s="109" t="str">
        <f>[10]Fevereiro!$B$5</f>
        <v>*</v>
      </c>
      <c r="S14" s="109" t="str">
        <f>[10]Fevereiro!$B$5</f>
        <v>*</v>
      </c>
      <c r="T14" s="109" t="str">
        <f>[10]Fevereiro!$B$5</f>
        <v>*</v>
      </c>
      <c r="U14" s="109" t="str">
        <f>[10]Fevereiro!$B$5</f>
        <v>*</v>
      </c>
      <c r="V14" s="109" t="str">
        <f>[10]Fevereiro!$B$5</f>
        <v>*</v>
      </c>
      <c r="W14" s="109" t="str">
        <f>[10]Fevereiro!$B$5</f>
        <v>*</v>
      </c>
      <c r="X14" s="109" t="str">
        <f>[10]Fevereiro!$B$5</f>
        <v>*</v>
      </c>
      <c r="Y14" s="107">
        <f>[10]Fevereiro!$B$28</f>
        <v>26.162500000000009</v>
      </c>
      <c r="Z14" s="107">
        <f>[10]Fevereiro!$B$29</f>
        <v>26.304761904761904</v>
      </c>
      <c r="AA14" s="107">
        <f>[10]Fevereiro!$B$30</f>
        <v>28.100000000000009</v>
      </c>
      <c r="AB14" s="107">
        <f>[10]Fevereiro!$B$31</f>
        <v>27.213636363636354</v>
      </c>
      <c r="AC14" s="107">
        <f>[10]Fevereiro!$B$32</f>
        <v>27.541666666666671</v>
      </c>
      <c r="AD14" s="107">
        <f>[10]Fevereiro!$B$33</f>
        <v>27.617391304347827</v>
      </c>
      <c r="AE14" s="108">
        <f t="shared" si="1"/>
        <v>27.15665937323546</v>
      </c>
      <c r="AG14" s="127"/>
      <c r="AI14" t="s">
        <v>35</v>
      </c>
    </row>
    <row r="15" spans="1:35" x14ac:dyDescent="0.2">
      <c r="A15" s="48" t="s">
        <v>2</v>
      </c>
      <c r="B15" s="109">
        <f>[11]Fevereiro!$B$5</f>
        <v>26.174999999999997</v>
      </c>
      <c r="C15" s="109">
        <f>[11]Fevereiro!$B$6</f>
        <v>27.116666666666671</v>
      </c>
      <c r="D15" s="109">
        <f>[11]Fevereiro!$B$7</f>
        <v>26.641666666666669</v>
      </c>
      <c r="E15" s="109">
        <f>[11]Fevereiro!$B$8</f>
        <v>25.983333333333338</v>
      </c>
      <c r="F15" s="109">
        <f>[11]Fevereiro!$B$9</f>
        <v>25.45</v>
      </c>
      <c r="G15" s="109">
        <f>[11]Fevereiro!$B$10</f>
        <v>24.683333333333326</v>
      </c>
      <c r="H15" s="109">
        <f>[11]Fevereiro!$B$11</f>
        <v>25.991666666666664</v>
      </c>
      <c r="I15" s="109">
        <f>[11]Fevereiro!$B$12</f>
        <v>23.087499999999995</v>
      </c>
      <c r="J15" s="109">
        <f>[11]Fevereiro!$B$13</f>
        <v>24.004166666666666</v>
      </c>
      <c r="K15" s="109">
        <f>[11]Fevereiro!$B$14</f>
        <v>25.837499999999995</v>
      </c>
      <c r="L15" s="109">
        <f>[11]Fevereiro!$B$15</f>
        <v>27.400000000000002</v>
      </c>
      <c r="M15" s="109">
        <f>[11]Fevereiro!$B$16</f>
        <v>25.329166666666669</v>
      </c>
      <c r="N15" s="109">
        <f>[11]Fevereiro!$B$17</f>
        <v>25.916666666666668</v>
      </c>
      <c r="O15" s="109">
        <f>[11]Fevereiro!$B$18</f>
        <v>27.016666666666666</v>
      </c>
      <c r="P15" s="109">
        <f>[11]Fevereiro!$B$19</f>
        <v>27.324999999999999</v>
      </c>
      <c r="Q15" s="109">
        <f>[11]Fevereiro!$B$20</f>
        <v>27.287499999999994</v>
      </c>
      <c r="R15" s="109">
        <f>[11]Fevereiro!$B$21</f>
        <v>26.616666666666664</v>
      </c>
      <c r="S15" s="109">
        <f>[11]Fevereiro!$B$22</f>
        <v>24.216666666666669</v>
      </c>
      <c r="T15" s="109">
        <f>[11]Fevereiro!$B$23</f>
        <v>24.162500000000005</v>
      </c>
      <c r="U15" s="109">
        <f>[11]Fevereiro!$B$24</f>
        <v>25.099999999999998</v>
      </c>
      <c r="V15" s="109">
        <f>[11]Fevereiro!$B$25</f>
        <v>24.512500000000003</v>
      </c>
      <c r="W15" s="109">
        <f>[11]Fevereiro!$B$26</f>
        <v>25.454166666666666</v>
      </c>
      <c r="X15" s="107">
        <f>[11]Fevereiro!$B$27</f>
        <v>26.691666666666666</v>
      </c>
      <c r="Y15" s="107">
        <f>[11]Fevereiro!$B$28</f>
        <v>26.512499999999992</v>
      </c>
      <c r="Z15" s="107">
        <f>[11]Fevereiro!$B$29</f>
        <v>25.75</v>
      </c>
      <c r="AA15" s="107">
        <f>[11]Fevereiro!$B$30</f>
        <v>27.970833333333335</v>
      </c>
      <c r="AB15" s="107">
        <f>[11]Fevereiro!$B$31</f>
        <v>26.495833333333334</v>
      </c>
      <c r="AC15" s="107">
        <f>[11]Fevereiro!$B$32</f>
        <v>26.212500000000002</v>
      </c>
      <c r="AD15" s="107">
        <f>[11]Fevereiro!$B$33</f>
        <v>27.816666666666666</v>
      </c>
      <c r="AE15" s="108">
        <f t="shared" si="1"/>
        <v>25.95718390804598</v>
      </c>
      <c r="AG15" s="12" t="s">
        <v>35</v>
      </c>
    </row>
    <row r="16" spans="1:35" x14ac:dyDescent="0.2">
      <c r="A16" s="48" t="s">
        <v>3</v>
      </c>
      <c r="B16" s="109">
        <f>[12]Fevereiro!$B$5</f>
        <v>26.083333333333329</v>
      </c>
      <c r="C16" s="109">
        <f>[12]Fevereiro!$B$6</f>
        <v>26.341666666666665</v>
      </c>
      <c r="D16" s="109">
        <f>[12]Fevereiro!$B$7</f>
        <v>24.291666666666671</v>
      </c>
      <c r="E16" s="109">
        <f>[12]Fevereiro!$B$8</f>
        <v>23.733333333333334</v>
      </c>
      <c r="F16" s="109">
        <f>[12]Fevereiro!$B$8</f>
        <v>23.733333333333334</v>
      </c>
      <c r="G16" s="109">
        <f>[12]Fevereiro!$B$10</f>
        <v>24.479166666666668</v>
      </c>
      <c r="H16" s="109">
        <f>[12]Fevereiro!$B$11</f>
        <v>25.620833333333334</v>
      </c>
      <c r="I16" s="109">
        <f>[12]Fevereiro!$B$12</f>
        <v>24.912500000000005</v>
      </c>
      <c r="J16" s="109">
        <f>[12]Fevereiro!$B$13</f>
        <v>24.554166666666664</v>
      </c>
      <c r="K16" s="109">
        <f>[12]Fevereiro!$B$14</f>
        <v>25.924999999999997</v>
      </c>
      <c r="L16" s="109">
        <f>[12]Fevereiro!$B$15</f>
        <v>26.512500000000003</v>
      </c>
      <c r="M16" s="109">
        <f>[12]Fevereiro!$B$16</f>
        <v>26.212500000000002</v>
      </c>
      <c r="N16" s="109">
        <f>[12]Fevereiro!$B$17</f>
        <v>28.004166666666663</v>
      </c>
      <c r="O16" s="109">
        <f>[12]Fevereiro!$B$18</f>
        <v>26.170833333333334</v>
      </c>
      <c r="P16" s="109">
        <f>[12]Fevereiro!$B$19</f>
        <v>24.862500000000001</v>
      </c>
      <c r="Q16" s="109">
        <f>[12]Fevereiro!$B$20</f>
        <v>25.766666666666669</v>
      </c>
      <c r="R16" s="109">
        <f>[12]Fevereiro!$B$21</f>
        <v>25.900000000000006</v>
      </c>
      <c r="S16" s="109">
        <f>[12]Fevereiro!$B$22</f>
        <v>23.295833333333338</v>
      </c>
      <c r="T16" s="109">
        <f>[12]Fevereiro!$B$23</f>
        <v>25.004166666666666</v>
      </c>
      <c r="U16" s="109">
        <f>[12]Fevereiro!$B$24</f>
        <v>25.187500000000004</v>
      </c>
      <c r="V16" s="109">
        <f>[12]Fevereiro!$B$25</f>
        <v>25.400000000000006</v>
      </c>
      <c r="W16" s="109">
        <f>[12]Fevereiro!$B$26</f>
        <v>25.654166666666665</v>
      </c>
      <c r="X16" s="107">
        <f>[12]Fevereiro!$B$27</f>
        <v>26.537499999999994</v>
      </c>
      <c r="Y16" s="107">
        <f>[12]Fevereiro!$B$28</f>
        <v>25.779166666666669</v>
      </c>
      <c r="Z16" s="107">
        <f>[12]Fevereiro!$B$29</f>
        <v>26.508333333333336</v>
      </c>
      <c r="AA16" s="107">
        <f>[12]Fevereiro!$B$30</f>
        <v>28.125000000000004</v>
      </c>
      <c r="AB16" s="107">
        <f>[12]Fevereiro!$B$31</f>
        <v>28.650000000000002</v>
      </c>
      <c r="AC16" s="107">
        <f>[12]Fevereiro!$B$33</f>
        <v>28.683333333333334</v>
      </c>
      <c r="AD16" s="107">
        <f>[12]Fevereiro!$B$34</f>
        <v>25.841954022988503</v>
      </c>
      <c r="AE16" s="108">
        <f t="shared" si="1"/>
        <v>25.785211058263972</v>
      </c>
      <c r="AG16" s="12"/>
    </row>
    <row r="17" spans="1:36" x14ac:dyDescent="0.2">
      <c r="A17" s="48" t="s">
        <v>4</v>
      </c>
      <c r="B17" s="109">
        <f>[13]Fevereiro!$B$5</f>
        <v>24.004999999999999</v>
      </c>
      <c r="C17" s="109">
        <f>[13]Fevereiro!$B$6</f>
        <v>25.06190476190476</v>
      </c>
      <c r="D17" s="109">
        <f>[13]Fevereiro!$B$7</f>
        <v>22.5</v>
      </c>
      <c r="E17" s="109">
        <f>[13]Fevereiro!$B$8</f>
        <v>21.918181818181822</v>
      </c>
      <c r="F17" s="109">
        <f>[13]Fevereiro!$B$9</f>
        <v>22.030434782608697</v>
      </c>
      <c r="G17" s="109">
        <f>[13]Fevereiro!$B$10</f>
        <v>23.142857142857139</v>
      </c>
      <c r="H17" s="109">
        <f>[13]Fevereiro!$B$11</f>
        <v>24.190909090909091</v>
      </c>
      <c r="I17" s="109">
        <f>[13]Fevereiro!$B$12</f>
        <v>22.186363636363637</v>
      </c>
      <c r="J17" s="109">
        <f>[13]Fevereiro!$B$13</f>
        <v>23.181818181818187</v>
      </c>
      <c r="K17" s="109">
        <f>[13]Fevereiro!$B$14</f>
        <v>24.481818181818184</v>
      </c>
      <c r="L17" s="109">
        <f>[13]Fevereiro!$B$15</f>
        <v>24.369565217391308</v>
      </c>
      <c r="M17" s="109">
        <f>[13]Fevereiro!$B$16</f>
        <v>24.774999999999999</v>
      </c>
      <c r="N17" s="109">
        <f>[13]Fevereiro!$B$17</f>
        <v>25.699999999999992</v>
      </c>
      <c r="O17" s="109">
        <f>[13]Fevereiro!$B$18</f>
        <v>25.295652173913041</v>
      </c>
      <c r="P17" s="109">
        <f>[13]Fevereiro!$B$19</f>
        <v>23.686956521739127</v>
      </c>
      <c r="Q17" s="109">
        <f>[13]Fevereiro!$B$20</f>
        <v>25.57</v>
      </c>
      <c r="R17" s="109">
        <f>[13]Fevereiro!$B$21</f>
        <v>25.016666666666662</v>
      </c>
      <c r="S17" s="109">
        <f>[13]Fevereiro!$B$22</f>
        <v>22.354166666666668</v>
      </c>
      <c r="T17" s="109">
        <f>[13]Fevereiro!$B$23</f>
        <v>23.826086956521745</v>
      </c>
      <c r="U17" s="109">
        <f>[13]Fevereiro!$B$24</f>
        <v>24.004761904761899</v>
      </c>
      <c r="V17" s="109">
        <f>[13]Fevereiro!$B$25</f>
        <v>24.387500000000003</v>
      </c>
      <c r="W17" s="109">
        <f>[13]Fevereiro!$B$26</f>
        <v>24.652173913043484</v>
      </c>
      <c r="X17" s="107">
        <f>[13]Fevereiro!$B$27</f>
        <v>24.452173913043477</v>
      </c>
      <c r="Y17" s="107">
        <f>[13]Fevereiro!$B$28</f>
        <v>24.842857142857138</v>
      </c>
      <c r="Z17" s="107">
        <f>[13]Fevereiro!$B$29</f>
        <v>25.395652173913039</v>
      </c>
      <c r="AA17" s="107">
        <f>[13]Fevereiro!$B$30</f>
        <v>26.517391304347822</v>
      </c>
      <c r="AB17" s="107">
        <f>[13]Fevereiro!$B$31</f>
        <v>26.927272727272722</v>
      </c>
      <c r="AC17" s="107">
        <f>[13]Fevereiro!$B$32</f>
        <v>27.530434782608697</v>
      </c>
      <c r="AD17" s="107">
        <f>[13]Fevereiro!$B$33</f>
        <v>28.049999999999997</v>
      </c>
      <c r="AE17" s="108">
        <f t="shared" si="1"/>
        <v>24.484606884869251</v>
      </c>
      <c r="AF17" t="s">
        <v>35</v>
      </c>
      <c r="AG17" s="12" t="s">
        <v>35</v>
      </c>
      <c r="AI17" t="s">
        <v>35</v>
      </c>
    </row>
    <row r="18" spans="1:36" x14ac:dyDescent="0.2">
      <c r="A18" s="48" t="s">
        <v>5</v>
      </c>
      <c r="B18" s="109">
        <f>[14]Fevereiro!$B$5</f>
        <v>29.447619047619053</v>
      </c>
      <c r="C18" s="109">
        <f>[14]Fevereiro!$B$6</f>
        <v>28.913636363636364</v>
      </c>
      <c r="D18" s="109">
        <f>[14]Fevereiro!$B$7</f>
        <v>29.805000000000007</v>
      </c>
      <c r="E18" s="109">
        <f>[14]Fevereiro!$B$8</f>
        <v>30.136363636363637</v>
      </c>
      <c r="F18" s="109">
        <f>[14]Fevereiro!$B$9</f>
        <v>29.826086956521738</v>
      </c>
      <c r="G18" s="109">
        <f>[14]Fevereiro!$B$10</f>
        <v>28.012500000000003</v>
      </c>
      <c r="H18" s="109">
        <f>[14]Fevereiro!$B$11</f>
        <v>27.991304347826084</v>
      </c>
      <c r="I18" s="109">
        <f>[14]Fevereiro!$B$12</f>
        <v>27.790909090909096</v>
      </c>
      <c r="J18" s="109">
        <f>[14]Fevereiro!$B$13</f>
        <v>29.445000000000004</v>
      </c>
      <c r="K18" s="109">
        <f>[14]Fevereiro!$B$14</f>
        <v>26.420833333333334</v>
      </c>
      <c r="L18" s="109">
        <f>[14]Fevereiro!$B$15</f>
        <v>28.16363636363636</v>
      </c>
      <c r="M18" s="109">
        <f>[14]Fevereiro!$B$16</f>
        <v>27.771428571428569</v>
      </c>
      <c r="N18" s="109">
        <f>[14]Fevereiro!$B$17</f>
        <v>28.073913043478267</v>
      </c>
      <c r="O18" s="109">
        <f>[14]Fevereiro!$B$18</f>
        <v>27.242857142857144</v>
      </c>
      <c r="P18" s="109">
        <f>[14]Fevereiro!$B$19</f>
        <v>28.7695652173913</v>
      </c>
      <c r="Q18" s="109">
        <f>[14]Fevereiro!$B$20</f>
        <v>28.895454545454548</v>
      </c>
      <c r="R18" s="109">
        <f>[14]Fevereiro!$B$21</f>
        <v>28.522727272727273</v>
      </c>
      <c r="S18" s="109">
        <f>[14]Fevereiro!$B$22</f>
        <v>26.816666666666674</v>
      </c>
      <c r="T18" s="109">
        <f>[14]Fevereiro!$B$23</f>
        <v>26.749999999999996</v>
      </c>
      <c r="U18" s="109">
        <f>[14]Fevereiro!$B$24</f>
        <v>27.478260869565219</v>
      </c>
      <c r="V18" s="109">
        <f>[14]Fevereiro!$B$25</f>
        <v>27.670833333333334</v>
      </c>
      <c r="W18" s="109">
        <f>[14]Fevereiro!$B$26</f>
        <v>27.852173913043476</v>
      </c>
      <c r="X18" s="107">
        <f>[14]Fevereiro!$B$27</f>
        <v>28.169565217391298</v>
      </c>
      <c r="Y18" s="107">
        <f>[14]Fevereiro!$B$28</f>
        <v>28.108333333333334</v>
      </c>
      <c r="Z18" s="107">
        <f>[14]Fevereiro!$B$29</f>
        <v>27.413043478260871</v>
      </c>
      <c r="AA18" s="107">
        <f>[14]Fevereiro!$B$30</f>
        <v>28.695833333333329</v>
      </c>
      <c r="AB18" s="107">
        <f>[14]Fevereiro!$B$31</f>
        <v>29.018181818181816</v>
      </c>
      <c r="AC18" s="107">
        <f>[14]Fevereiro!$B$32</f>
        <v>28.608695652173925</v>
      </c>
      <c r="AD18" s="107">
        <f>[14]Fevereiro!$B$33</f>
        <v>30.569565217391304</v>
      </c>
      <c r="AE18" s="108">
        <f t="shared" si="1"/>
        <v>28.357930612615771</v>
      </c>
      <c r="AF18" s="12" t="s">
        <v>35</v>
      </c>
      <c r="AG18" s="12" t="s">
        <v>35</v>
      </c>
    </row>
    <row r="19" spans="1:36" x14ac:dyDescent="0.2">
      <c r="A19" s="48" t="s">
        <v>33</v>
      </c>
      <c r="B19" s="109">
        <f>[15]Fevereiro!$B$5</f>
        <v>24.5625</v>
      </c>
      <c r="C19" s="109">
        <f>[15]Fevereiro!$B$6</f>
        <v>23.958333333333339</v>
      </c>
      <c r="D19" s="109">
        <f>[15]Fevereiro!$B$7</f>
        <v>23.087499999999995</v>
      </c>
      <c r="E19" s="109">
        <f>[15]Fevereiro!$B$8</f>
        <v>22.274999999999995</v>
      </c>
      <c r="F19" s="109">
        <f>[15]Fevereiro!$B$9</f>
        <v>22.754166666666666</v>
      </c>
      <c r="G19" s="109">
        <f>[15]Fevereiro!$B$10</f>
        <v>23.433333333333337</v>
      </c>
      <c r="H19" s="109">
        <f>[15]Fevereiro!$B$11</f>
        <v>25.308333333333326</v>
      </c>
      <c r="I19" s="109">
        <f>[15]Fevereiro!$B$12</f>
        <v>22.979166666666661</v>
      </c>
      <c r="J19" s="109">
        <f>[15]Fevereiro!$B$13</f>
        <v>23.8</v>
      </c>
      <c r="K19" s="109">
        <f>[15]Fevereiro!$B$14</f>
        <v>24.983333333333338</v>
      </c>
      <c r="L19" s="109">
        <f>[15]Fevereiro!$B$15</f>
        <v>24.729166666666661</v>
      </c>
      <c r="M19" s="109">
        <f>[15]Fevereiro!$B$16</f>
        <v>24.516666666666666</v>
      </c>
      <c r="N19" s="109">
        <f>[15]Fevereiro!$B$17</f>
        <v>24.720833333333331</v>
      </c>
      <c r="O19" s="109">
        <f>[15]Fevereiro!$B$18</f>
        <v>25.370833333333337</v>
      </c>
      <c r="P19" s="109">
        <f>[15]Fevereiro!$B$19</f>
        <v>24.054166666666671</v>
      </c>
      <c r="Q19" s="109">
        <f>[15]Fevereiro!$B$20</f>
        <v>25.975000000000005</v>
      </c>
      <c r="R19" s="109">
        <f>[15]Fevereiro!$B$21</f>
        <v>25.754166666666666</v>
      </c>
      <c r="S19" s="109">
        <f>[15]Fevereiro!$B$22</f>
        <v>22.929166666666664</v>
      </c>
      <c r="T19" s="109">
        <f>[15]Fevereiro!$B$23</f>
        <v>23.058333333333337</v>
      </c>
      <c r="U19" s="109">
        <f>[15]Fevereiro!$B$24</f>
        <v>23.774999999999991</v>
      </c>
      <c r="V19" s="109">
        <f>[15]Fevereiro!$B$25</f>
        <v>23.954166666666676</v>
      </c>
      <c r="W19" s="109">
        <f>[15]Fevereiro!$B$26</f>
        <v>23.750000000000004</v>
      </c>
      <c r="X19" s="107">
        <f>[15]Fevereiro!$B$27</f>
        <v>23.591666666666658</v>
      </c>
      <c r="Y19" s="107">
        <f>[15]Fevereiro!$B$28</f>
        <v>25.116666666666664</v>
      </c>
      <c r="Z19" s="107">
        <f>[15]Fevereiro!$B$29</f>
        <v>25.108333333333338</v>
      </c>
      <c r="AA19" s="107">
        <f>[15]Fevereiro!$B$30</f>
        <v>25.083333333333339</v>
      </c>
      <c r="AB19" s="107">
        <f>[15]Fevereiro!$B$31</f>
        <v>25.866666666666671</v>
      </c>
      <c r="AC19" s="107">
        <f>[15]Fevereiro!$B$32</f>
        <v>26.924999999999997</v>
      </c>
      <c r="AD19" s="107">
        <f>[15]Fevereiro!$B$33</f>
        <v>27.416666666666661</v>
      </c>
      <c r="AE19" s="108">
        <f t="shared" si="1"/>
        <v>24.442672413793108</v>
      </c>
      <c r="AG19" s="12" t="s">
        <v>35</v>
      </c>
      <c r="AH19" t="s">
        <v>35</v>
      </c>
      <c r="AI19" t="s">
        <v>35</v>
      </c>
    </row>
    <row r="20" spans="1:36" x14ac:dyDescent="0.2">
      <c r="A20" s="48" t="s">
        <v>6</v>
      </c>
      <c r="B20" s="109">
        <f>[16]Fevereiro!$B$5</f>
        <v>28.122727272727275</v>
      </c>
      <c r="C20" s="109">
        <f>[16]Fevereiro!$B$6</f>
        <v>27.576190476190476</v>
      </c>
      <c r="D20" s="109">
        <f>[16]Fevereiro!$B$7</f>
        <v>25.823809523809526</v>
      </c>
      <c r="E20" s="109">
        <f>[16]Fevereiro!$B$8</f>
        <v>25.509523809523806</v>
      </c>
      <c r="F20" s="109">
        <f>[16]Fevereiro!$B$9</f>
        <v>25.520833333333329</v>
      </c>
      <c r="G20" s="109">
        <f>[16]Fevereiro!$B$10</f>
        <v>25.368181818181814</v>
      </c>
      <c r="H20" s="109">
        <f>[16]Fevereiro!$B$11</f>
        <v>27.686363636363641</v>
      </c>
      <c r="I20" s="109">
        <f>[16]Fevereiro!$B$12</f>
        <v>24.863636363636363</v>
      </c>
      <c r="J20" s="109">
        <f>[16]Fevereiro!$B$13</f>
        <v>26.080952380952379</v>
      </c>
      <c r="K20" s="109">
        <f>[16]Fevereiro!$B$14</f>
        <v>26.630000000000003</v>
      </c>
      <c r="L20" s="109">
        <f>[16]Fevereiro!$B$15</f>
        <v>27.216666666666669</v>
      </c>
      <c r="M20" s="109">
        <f>[16]Fevereiro!$B$16</f>
        <v>27.43809523809524</v>
      </c>
      <c r="N20" s="109">
        <f>[16]Fevereiro!$B$17</f>
        <v>28.464999999999996</v>
      </c>
      <c r="O20" s="109">
        <f>[16]Fevereiro!$B$18</f>
        <v>29.609999999999996</v>
      </c>
      <c r="P20" s="109">
        <f>[16]Fevereiro!$B$19</f>
        <v>29.039130434782614</v>
      </c>
      <c r="Q20" s="109">
        <f>[16]Fevereiro!$B$20</f>
        <v>29.234782608695649</v>
      </c>
      <c r="R20" s="109">
        <f>[16]Fevereiro!$B$21</f>
        <v>28.294999999999998</v>
      </c>
      <c r="S20" s="109">
        <f>[16]Fevereiro!$B$22</f>
        <v>23.695238095238096</v>
      </c>
      <c r="T20" s="109">
        <f>[16]Fevereiro!$B$23</f>
        <v>25.457142857142859</v>
      </c>
      <c r="U20" s="109">
        <f>[16]Fevereiro!$B$24</f>
        <v>27.404545454545453</v>
      </c>
      <c r="V20" s="109">
        <f>[16]Fevereiro!$B$25</f>
        <v>25.886363636363637</v>
      </c>
      <c r="W20" s="109">
        <f>[16]Fevereiro!$B$26</f>
        <v>25.962499999999995</v>
      </c>
      <c r="X20" s="107">
        <f>[16]Fevereiro!$B$27</f>
        <v>26.809090909090909</v>
      </c>
      <c r="Y20" s="107">
        <f>[16]Fevereiro!$B$28</f>
        <v>27.922727272727276</v>
      </c>
      <c r="Z20" s="107">
        <f>[16]Fevereiro!$B$29</f>
        <v>27.645000000000003</v>
      </c>
      <c r="AA20" s="107">
        <f>[16]Fevereiro!$B$30</f>
        <v>29.156521739130429</v>
      </c>
      <c r="AB20" s="107">
        <f>[16]Fevereiro!$B$31</f>
        <v>29.068181818181813</v>
      </c>
      <c r="AC20" s="107">
        <f>[16]Fevereiro!$B$32</f>
        <v>27.937500000000004</v>
      </c>
      <c r="AD20" s="107">
        <f>[16]Fevereiro!$B$33</f>
        <v>29.418181818181825</v>
      </c>
      <c r="AE20" s="108">
        <f t="shared" si="1"/>
        <v>27.201513350467618</v>
      </c>
      <c r="AF20" t="s">
        <v>35</v>
      </c>
      <c r="AI20" t="s">
        <v>35</v>
      </c>
    </row>
    <row r="21" spans="1:36" x14ac:dyDescent="0.2">
      <c r="A21" s="48" t="s">
        <v>7</v>
      </c>
      <c r="B21" s="109">
        <f>[17]Fevereiro!$B$5</f>
        <v>25.820833333333329</v>
      </c>
      <c r="C21" s="109">
        <f>[17]Fevereiro!$B$6</f>
        <v>28.483333333333338</v>
      </c>
      <c r="D21" s="109">
        <f>[17]Fevereiro!$B$7</f>
        <v>28.266666666666666</v>
      </c>
      <c r="E21" s="109">
        <f>[17]Fevereiro!$B$8</f>
        <v>26.358333333333338</v>
      </c>
      <c r="F21" s="109">
        <f>[17]Fevereiro!$B$9</f>
        <v>27.720833333333335</v>
      </c>
      <c r="G21" s="109">
        <f>[17]Fevereiro!$B$10</f>
        <v>27.491666666666656</v>
      </c>
      <c r="H21" s="109">
        <f>[17]Fevereiro!$B$11</f>
        <v>26.054166666666671</v>
      </c>
      <c r="I21" s="109">
        <f>[17]Fevereiro!$B$12</f>
        <v>24.037500000000005</v>
      </c>
      <c r="J21" s="109">
        <f>[17]Fevereiro!$B$13</f>
        <v>25.262499999999999</v>
      </c>
      <c r="K21" s="109">
        <f>[17]Fevereiro!$B$14</f>
        <v>27.695833333333336</v>
      </c>
      <c r="L21" s="109">
        <f>[17]Fevereiro!$B$15</f>
        <v>28.8</v>
      </c>
      <c r="M21" s="109">
        <f>[17]Fevereiro!$B$16</f>
        <v>27.899999999999995</v>
      </c>
      <c r="N21" s="109">
        <f>[17]Fevereiro!$B$17</f>
        <v>27.754166666666674</v>
      </c>
      <c r="O21" s="109">
        <f>[17]Fevereiro!$B$18</f>
        <v>27.4375</v>
      </c>
      <c r="P21" s="109">
        <f>[17]Fevereiro!$B$19</f>
        <v>26.054166666666664</v>
      </c>
      <c r="Q21" s="109">
        <f>[17]Fevereiro!$B$20</f>
        <v>27.520833333333332</v>
      </c>
      <c r="R21" s="109">
        <f>[17]Fevereiro!$B$21</f>
        <v>28.025000000000002</v>
      </c>
      <c r="S21" s="109">
        <f>[17]Fevereiro!$B$22</f>
        <v>24.183333333333337</v>
      </c>
      <c r="T21" s="109">
        <f>[17]Fevereiro!$B$23</f>
        <v>25.358333333333331</v>
      </c>
      <c r="U21" s="109">
        <f>[17]Fevereiro!$B$24</f>
        <v>25.4375</v>
      </c>
      <c r="V21" s="109">
        <f>[17]Fevereiro!$B$25</f>
        <v>25.558333333333334</v>
      </c>
      <c r="W21" s="109">
        <f>[17]Fevereiro!$B$26</f>
        <v>27.208333333333329</v>
      </c>
      <c r="X21" s="107">
        <f>[17]Fevereiro!$B$27</f>
        <v>27.791666666666671</v>
      </c>
      <c r="Y21" s="107">
        <f>[17]Fevereiro!$B$28</f>
        <v>26.354166666666668</v>
      </c>
      <c r="Z21" s="107">
        <f>[17]Fevereiro!$B$29</f>
        <v>25.912499999999998</v>
      </c>
      <c r="AA21" s="107">
        <f>[17]Fevereiro!$B$30</f>
        <v>28.054166666666664</v>
      </c>
      <c r="AB21" s="107">
        <f>[17]Fevereiro!$B$31</f>
        <v>29.583333333333339</v>
      </c>
      <c r="AC21" s="107">
        <f>[17]Fevereiro!$B$32</f>
        <v>27.612499999999997</v>
      </c>
      <c r="AD21" s="107">
        <f>[17]Fevereiro!$B$33</f>
        <v>28.541666666666668</v>
      </c>
      <c r="AE21" s="108">
        <f t="shared" si="1"/>
        <v>26.975143678160912</v>
      </c>
      <c r="AG21" t="s">
        <v>35</v>
      </c>
      <c r="AI21" t="s">
        <v>35</v>
      </c>
      <c r="AJ21" t="s">
        <v>35</v>
      </c>
    </row>
    <row r="22" spans="1:36" x14ac:dyDescent="0.2">
      <c r="A22" s="48" t="s">
        <v>148</v>
      </c>
      <c r="B22" s="109">
        <f>[18]Fevereiro!$B$5</f>
        <v>26.629166666666674</v>
      </c>
      <c r="C22" s="109">
        <f>[18]Fevereiro!$B$6</f>
        <v>28.804166666666671</v>
      </c>
      <c r="D22" s="109">
        <f>[18]Fevereiro!$B$7</f>
        <v>28.595833333333342</v>
      </c>
      <c r="E22" s="109">
        <f>[18]Fevereiro!$B$8</f>
        <v>26.873913043478261</v>
      </c>
      <c r="F22" s="109">
        <f>[18]Fevereiro!$B$9</f>
        <v>28.112499999999994</v>
      </c>
      <c r="G22" s="109">
        <f>[18]Fevereiro!$B$10</f>
        <v>28.099999999999998</v>
      </c>
      <c r="H22" s="109">
        <f>[18]Fevereiro!$B$11</f>
        <v>26.7</v>
      </c>
      <c r="I22" s="109">
        <f>[18]Fevereiro!$B$12</f>
        <v>24.721739130434784</v>
      </c>
      <c r="J22" s="109">
        <f>[18]Fevereiro!$B$13</f>
        <v>26.658333333333335</v>
      </c>
      <c r="K22" s="109">
        <f>[18]Fevereiro!$B$14</f>
        <v>28.741666666666664</v>
      </c>
      <c r="L22" s="109">
        <f>[18]Fevereiro!$B$15</f>
        <v>29.279166666666665</v>
      </c>
      <c r="M22" s="109">
        <f>[18]Fevereiro!$B$16</f>
        <v>28.916666666666668</v>
      </c>
      <c r="N22" s="109">
        <f>[18]Fevereiro!$B$17</f>
        <v>28.637499999999992</v>
      </c>
      <c r="O22" s="109">
        <f>[18]Fevereiro!$B$18</f>
        <v>28.712500000000006</v>
      </c>
      <c r="P22" s="109">
        <f>[18]Fevereiro!$B$19</f>
        <v>27.717391304347824</v>
      </c>
      <c r="Q22" s="109">
        <f>[18]Fevereiro!$B$20</f>
        <v>28.570833333333329</v>
      </c>
      <c r="R22" s="109">
        <f>[18]Fevereiro!$B$21</f>
        <v>28.299999999999997</v>
      </c>
      <c r="S22" s="109">
        <f>[18]Fevereiro!$B$22</f>
        <v>25.570833333333329</v>
      </c>
      <c r="T22" s="109">
        <f>[18]Fevereiro!$B$23</f>
        <v>25.920833333333334</v>
      </c>
      <c r="U22" s="109">
        <f>[18]Fevereiro!$B$24</f>
        <v>25.454166666666669</v>
      </c>
      <c r="V22" s="109">
        <f>[18]Fevereiro!$B$25</f>
        <v>25.791666666666661</v>
      </c>
      <c r="W22" s="109">
        <f>[18]Fevereiro!$B$26</f>
        <v>27.754166666666663</v>
      </c>
      <c r="X22" s="107">
        <f>[18]Fevereiro!$B$27</f>
        <v>27.979166666666661</v>
      </c>
      <c r="Y22" s="107">
        <f>[18]Fevereiro!$B$28</f>
        <v>27.374999999999989</v>
      </c>
      <c r="Z22" s="107">
        <f>[18]Fevereiro!$B$29</f>
        <v>27.525000000000006</v>
      </c>
      <c r="AA22" s="107">
        <f>[18]Fevereiro!$B$30</f>
        <v>29.275000000000006</v>
      </c>
      <c r="AB22" s="107">
        <f>[18]Fevereiro!$B$31</f>
        <v>30.220833333333335</v>
      </c>
      <c r="AC22" s="107">
        <f>[18]Fevereiro!$B$32</f>
        <v>27.866666666666664</v>
      </c>
      <c r="AD22" s="107">
        <f>[18]Fevereiro!$B$33</f>
        <v>29.124999999999996</v>
      </c>
      <c r="AE22" s="108">
        <f t="shared" si="1"/>
        <v>27.72171414292853</v>
      </c>
      <c r="AG22" s="12" t="s">
        <v>35</v>
      </c>
      <c r="AH22" t="s">
        <v>35</v>
      </c>
      <c r="AI22" t="s">
        <v>35</v>
      </c>
    </row>
    <row r="23" spans="1:36" x14ac:dyDescent="0.2">
      <c r="A23" s="48" t="s">
        <v>149</v>
      </c>
      <c r="B23" s="109">
        <f>[19]Fevereiro!$B$5</f>
        <v>26.782608695652179</v>
      </c>
      <c r="C23" s="109">
        <f>[19]Fevereiro!$B$6</f>
        <v>27.650000000000009</v>
      </c>
      <c r="D23" s="109">
        <f>[19]Fevereiro!$B$7</f>
        <v>27.766666666666669</v>
      </c>
      <c r="E23" s="109">
        <f>[19]Fevereiro!$B$8</f>
        <v>27.041666666666671</v>
      </c>
      <c r="F23" s="109">
        <f>[19]Fevereiro!$B$9</f>
        <v>27.420833333333334</v>
      </c>
      <c r="G23" s="109">
        <f>[19]Fevereiro!$B$10</f>
        <v>26.625</v>
      </c>
      <c r="H23" s="109">
        <f>[19]Fevereiro!$B$11</f>
        <v>25.333333333333332</v>
      </c>
      <c r="I23" s="109">
        <f>[19]Fevereiro!$B$12</f>
        <v>23.879166666666663</v>
      </c>
      <c r="J23" s="109">
        <f>[19]Fevereiro!$B$13</f>
        <v>26.129166666666663</v>
      </c>
      <c r="K23" s="109">
        <f>[19]Fevereiro!$B$14</f>
        <v>27.92916666666666</v>
      </c>
      <c r="L23" s="109">
        <f>[19]Fevereiro!$B$15</f>
        <v>29.291666666666668</v>
      </c>
      <c r="M23" s="109">
        <f>[19]Fevereiro!$B$16</f>
        <v>28.766666666666669</v>
      </c>
      <c r="N23" s="109">
        <f>[19]Fevereiro!$B$17</f>
        <v>28.412500000000005</v>
      </c>
      <c r="O23" s="109">
        <f>[19]Fevereiro!$B$18</f>
        <v>26.709090909090914</v>
      </c>
      <c r="P23" s="109">
        <f>[19]Fevereiro!$B$19</f>
        <v>28.277777777777779</v>
      </c>
      <c r="Q23" s="109">
        <f>[19]Fevereiro!$B$17</f>
        <v>28.412500000000005</v>
      </c>
      <c r="R23" s="109" t="str">
        <f>[19]Fevereiro!$B$21</f>
        <v>*</v>
      </c>
      <c r="S23" s="109" t="str">
        <f>[19]Fevereiro!$B$22</f>
        <v>*</v>
      </c>
      <c r="T23" s="109" t="str">
        <f>[19]Fevereiro!$B$23</f>
        <v>*</v>
      </c>
      <c r="U23" s="109" t="str">
        <f>[19]Fevereiro!$B$24</f>
        <v>*</v>
      </c>
      <c r="V23" s="109" t="str">
        <f>[19]Fevereiro!$B$25</f>
        <v>*</v>
      </c>
      <c r="W23" s="109" t="str">
        <f>[19]Fevereiro!$B$26</f>
        <v>*</v>
      </c>
      <c r="X23" s="107" t="str">
        <f>[19]Fevereiro!$B$27</f>
        <v>*</v>
      </c>
      <c r="Y23" s="107" t="str">
        <f>[19]Fevereiro!$B$28</f>
        <v>*</v>
      </c>
      <c r="Z23" s="107" t="str">
        <f>[19]Fevereiro!$B$29</f>
        <v>*</v>
      </c>
      <c r="AA23" s="107" t="str">
        <f>[19]Fevereiro!$B$30</f>
        <v>*</v>
      </c>
      <c r="AB23" s="107" t="str">
        <f>[19]Fevereiro!$B$31</f>
        <v>*</v>
      </c>
      <c r="AC23" s="107" t="str">
        <f>[19]Fevereiro!$B$32</f>
        <v>*</v>
      </c>
      <c r="AD23" s="107" t="s">
        <v>197</v>
      </c>
      <c r="AE23" s="108">
        <f t="shared" si="1"/>
        <v>27.276738169740888</v>
      </c>
      <c r="AF23" s="12" t="s">
        <v>35</v>
      </c>
      <c r="AG23" s="12" t="s">
        <v>35</v>
      </c>
      <c r="AH23" t="s">
        <v>35</v>
      </c>
    </row>
    <row r="24" spans="1:36" x14ac:dyDescent="0.2">
      <c r="A24" s="48" t="s">
        <v>150</v>
      </c>
      <c r="B24" s="109">
        <f>[20]Fevereiro!$B$5</f>
        <v>26.037499999999998</v>
      </c>
      <c r="C24" s="109">
        <f>[20]Fevereiro!$B$6</f>
        <v>28.191666666666666</v>
      </c>
      <c r="D24" s="109">
        <f>[20]Fevereiro!$B$7</f>
        <v>27.745833333333326</v>
      </c>
      <c r="E24" s="109">
        <f>[20]Fevereiro!$B$8</f>
        <v>26.8</v>
      </c>
      <c r="F24" s="109">
        <f>[20]Fevereiro!$B$9</f>
        <v>27.779166666666665</v>
      </c>
      <c r="G24" s="109">
        <f>[20]Fevereiro!$B$10</f>
        <v>27.57083333333334</v>
      </c>
      <c r="H24" s="109">
        <f>[20]Fevereiro!$B$11</f>
        <v>26.358333333333334</v>
      </c>
      <c r="I24" s="109">
        <f>[20]Fevereiro!$B$12</f>
        <v>24.554166666666664</v>
      </c>
      <c r="J24" s="109">
        <f>[20]Fevereiro!$B$13</f>
        <v>26.083333333333339</v>
      </c>
      <c r="K24" s="109">
        <f>[20]Fevereiro!$B$14</f>
        <v>27.620833333333334</v>
      </c>
      <c r="L24" s="109">
        <f>[20]Fevereiro!$B$15</f>
        <v>28.658333333333331</v>
      </c>
      <c r="M24" s="109">
        <f>[20]Fevereiro!$B$16</f>
        <v>27.987500000000001</v>
      </c>
      <c r="N24" s="109">
        <f>[20]Fevereiro!$B$17</f>
        <v>28.033333333333331</v>
      </c>
      <c r="O24" s="109">
        <f>[20]Fevereiro!$B$18</f>
        <v>28.320833333333329</v>
      </c>
      <c r="P24" s="109">
        <f>[20]Fevereiro!$B$19</f>
        <v>27.029166666666669</v>
      </c>
      <c r="Q24" s="109">
        <f>[20]Fevereiro!$B$20</f>
        <v>28.329166666666669</v>
      </c>
      <c r="R24" s="109">
        <f>[20]Fevereiro!$B$21</f>
        <v>28.162499999999998</v>
      </c>
      <c r="S24" s="109">
        <f>[20]Fevereiro!$B$22</f>
        <v>24.25</v>
      </c>
      <c r="T24" s="109">
        <f>[20]Fevereiro!$B$23</f>
        <v>25.791666666666668</v>
      </c>
      <c r="U24" s="109">
        <f>[20]Fevereiro!$B$24</f>
        <v>26.112500000000001</v>
      </c>
      <c r="V24" s="109">
        <f>[20]Fevereiro!$B$25</f>
        <v>25.945833333333336</v>
      </c>
      <c r="W24" s="109">
        <f>[20]Fevereiro!$B$26</f>
        <v>27.620833333333337</v>
      </c>
      <c r="X24" s="107">
        <f>[20]Fevereiro!$B$27</f>
        <v>28.391666666666662</v>
      </c>
      <c r="Y24" s="107">
        <f>[20]Fevereiro!$B$28</f>
        <v>27.129166666666666</v>
      </c>
      <c r="Z24" s="107">
        <f>[20]Fevereiro!$B$29</f>
        <v>26.608333333333331</v>
      </c>
      <c r="AA24" s="107">
        <f>[20]Fevereiro!$B$30</f>
        <v>29.141666666666666</v>
      </c>
      <c r="AB24" s="107">
        <f>[20]Fevereiro!$B$31</f>
        <v>30.033333333333335</v>
      </c>
      <c r="AC24" s="107">
        <f>[20]Fevereiro!$B$32</f>
        <v>28.508333333333336</v>
      </c>
      <c r="AD24" s="107">
        <f>[20]Fevereiro!$B$33</f>
        <v>29.120833333333334</v>
      </c>
      <c r="AE24" s="108">
        <f t="shared" si="1"/>
        <v>27.376436781609193</v>
      </c>
      <c r="AG24" s="12" t="s">
        <v>35</v>
      </c>
      <c r="AH24" t="s">
        <v>35</v>
      </c>
      <c r="AI24" t="s">
        <v>35</v>
      </c>
    </row>
    <row r="25" spans="1:36" x14ac:dyDescent="0.2">
      <c r="A25" s="48" t="s">
        <v>8</v>
      </c>
      <c r="B25" s="109">
        <f>[21]Fevereiro!$B$5</f>
        <v>26.329166666666666</v>
      </c>
      <c r="C25" s="109">
        <f>[21]Fevereiro!$B$6</f>
        <v>27.316666666666674</v>
      </c>
      <c r="D25" s="109">
        <f>[21]Fevereiro!$B$7</f>
        <v>26.895833333333329</v>
      </c>
      <c r="E25" s="109">
        <f>[21]Fevereiro!$B$8</f>
        <v>26.937500000000004</v>
      </c>
      <c r="F25" s="109">
        <f>[21]Fevereiro!$B$9</f>
        <v>27.416666666666671</v>
      </c>
      <c r="G25" s="109">
        <f>[21]Fevereiro!$B$10</f>
        <v>26.316666666666663</v>
      </c>
      <c r="H25" s="109">
        <f>[21]Fevereiro!$B$11</f>
        <v>25.104166666666671</v>
      </c>
      <c r="I25" s="109">
        <f>[21]Fevereiro!$B$12</f>
        <v>23.950000000000003</v>
      </c>
      <c r="J25" s="109">
        <f>[21]Fevereiro!$B$13</f>
        <v>25.9375</v>
      </c>
      <c r="K25" s="109">
        <f>[21]Fevereiro!$B$14</f>
        <v>27.849999999999994</v>
      </c>
      <c r="L25" s="109">
        <f>[21]Fevereiro!$B$15</f>
        <v>29.175000000000008</v>
      </c>
      <c r="M25" s="109">
        <f>[21]Fevereiro!$B$16</f>
        <v>29.387500000000003</v>
      </c>
      <c r="N25" s="109">
        <f>[21]Fevereiro!$B$17</f>
        <v>27.570833333333326</v>
      </c>
      <c r="O25" s="109">
        <f>[21]Fevereiro!$B$18</f>
        <v>25.974999999999998</v>
      </c>
      <c r="P25" s="109">
        <f>[21]Fevereiro!$B$19</f>
        <v>26.216666666666669</v>
      </c>
      <c r="Q25" s="109">
        <f>[21]Fevereiro!$B$20</f>
        <v>26.770833333333332</v>
      </c>
      <c r="R25" s="109">
        <f>[21]Fevereiro!$B$21</f>
        <v>27.45</v>
      </c>
      <c r="S25" s="109">
        <f>[21]Fevereiro!$B$22</f>
        <v>26.870833333333326</v>
      </c>
      <c r="T25" s="109">
        <f>[21]Fevereiro!$B$23</f>
        <v>25.404166666666672</v>
      </c>
      <c r="U25" s="109">
        <f>[21]Fevereiro!$B$24</f>
        <v>24.449999999999992</v>
      </c>
      <c r="V25" s="109">
        <f>[21]Fevereiro!$B$25</f>
        <v>24.091666666666669</v>
      </c>
      <c r="W25" s="109">
        <f>[21]Fevereiro!$B$26</f>
        <v>25.983333333333334</v>
      </c>
      <c r="X25" s="107">
        <f>[21]Fevereiro!$B$27</f>
        <v>26.525000000000002</v>
      </c>
      <c r="Y25" s="107">
        <f>[21]Fevereiro!$B$28</f>
        <v>25.791666666666668</v>
      </c>
      <c r="Z25" s="107">
        <f>[21]Fevereiro!$B$29</f>
        <v>26.691666666666666</v>
      </c>
      <c r="AA25" s="107">
        <f>[21]Fevereiro!$B$30</f>
        <v>28.162499999999998</v>
      </c>
      <c r="AB25" s="107">
        <f>[21]Fevereiro!$B$31</f>
        <v>28.216666666666658</v>
      </c>
      <c r="AC25" s="107">
        <f>[21]Fevereiro!$B$32</f>
        <v>27.6875</v>
      </c>
      <c r="AD25" s="107">
        <f>[21]Fevereiro!$B$33</f>
        <v>27.524999999999995</v>
      </c>
      <c r="AE25" s="108">
        <f t="shared" si="1"/>
        <v>26.689655172413797</v>
      </c>
      <c r="AH25" t="s">
        <v>35</v>
      </c>
      <c r="AI25" t="s">
        <v>35</v>
      </c>
    </row>
    <row r="26" spans="1:36" x14ac:dyDescent="0.2">
      <c r="A26" s="48" t="s">
        <v>9</v>
      </c>
      <c r="B26" s="109">
        <f>[22]Fevereiro!$B$5</f>
        <v>26.662500000000005</v>
      </c>
      <c r="C26" s="109">
        <f>[22]Fevereiro!$B$6</f>
        <v>28.679166666666664</v>
      </c>
      <c r="D26" s="109">
        <f>[22]Fevereiro!$B$7</f>
        <v>27.966666666666665</v>
      </c>
      <c r="E26" s="109">
        <f>[22]Fevereiro!$B$8</f>
        <v>27.016666666666666</v>
      </c>
      <c r="F26" s="109">
        <f>[22]Fevereiro!$B$9</f>
        <v>28.091666666666672</v>
      </c>
      <c r="G26" s="109">
        <f>[22]Fevereiro!$B$10</f>
        <v>27.754166666666663</v>
      </c>
      <c r="H26" s="109">
        <f>[22]Fevereiro!$B$11</f>
        <v>26.695833333333336</v>
      </c>
      <c r="I26" s="109">
        <f>[22]Fevereiro!$B$12</f>
        <v>24.612500000000001</v>
      </c>
      <c r="J26" s="109">
        <f>[22]Fevereiro!$B$13</f>
        <v>26.158333333333331</v>
      </c>
      <c r="K26" s="109">
        <f>[22]Fevereiro!$B$14</f>
        <v>27.512499999999999</v>
      </c>
      <c r="L26" s="109">
        <f>[22]Fevereiro!$B$15</f>
        <v>29.020833333333339</v>
      </c>
      <c r="M26" s="109">
        <f>[22]Fevereiro!$B$16</f>
        <v>29.025000000000002</v>
      </c>
      <c r="N26" s="109">
        <f>[22]Fevereiro!$B$17</f>
        <v>29.016666666666666</v>
      </c>
      <c r="O26" s="109">
        <f>[22]Fevereiro!$B$18</f>
        <v>29.087500000000002</v>
      </c>
      <c r="P26" s="109">
        <f>[22]Fevereiro!$B$19</f>
        <v>27.516666666666666</v>
      </c>
      <c r="Q26" s="109">
        <f>[22]Fevereiro!$B$20</f>
        <v>28.825000000000006</v>
      </c>
      <c r="R26" s="109">
        <f>[22]Fevereiro!$B$21</f>
        <v>28.808333333333334</v>
      </c>
      <c r="S26" s="109">
        <f>[22]Fevereiro!$B$22</f>
        <v>26.270833333333339</v>
      </c>
      <c r="T26" s="109">
        <f>[22]Fevereiro!$B$23</f>
        <v>26.283333333333342</v>
      </c>
      <c r="U26" s="109">
        <f>[22]Fevereiro!$B$24</f>
        <v>27.033333333333328</v>
      </c>
      <c r="V26" s="109">
        <f>[22]Fevereiro!$B$25</f>
        <v>25.066666666666666</v>
      </c>
      <c r="W26" s="109">
        <f>[22]Fevereiro!$B$26</f>
        <v>27.400000000000002</v>
      </c>
      <c r="X26" s="107">
        <f>[22]Fevereiro!$B$27</f>
        <v>28.174999999999997</v>
      </c>
      <c r="Y26" s="107">
        <f>[22]Fevereiro!$B$28</f>
        <v>26.920833333333334</v>
      </c>
      <c r="Z26" s="107">
        <f>[22]Fevereiro!$B$29</f>
        <v>27.45</v>
      </c>
      <c r="AA26" s="107">
        <f>[22]Fevereiro!$B$30</f>
        <v>29.666666666666661</v>
      </c>
      <c r="AB26" s="107">
        <f>[22]Fevereiro!$B$31</f>
        <v>29.962500000000002</v>
      </c>
      <c r="AC26" s="107">
        <f>[22]Fevereiro!$B$32</f>
        <v>28.549999999999997</v>
      </c>
      <c r="AD26" s="107">
        <f>[22]Fevereiro!$B$33</f>
        <v>29.970833333333342</v>
      </c>
      <c r="AE26" s="108">
        <f t="shared" si="1"/>
        <v>27.765517241379303</v>
      </c>
      <c r="AF26" t="s">
        <v>35</v>
      </c>
      <c r="AH26" t="s">
        <v>35</v>
      </c>
      <c r="AI26" t="s">
        <v>35</v>
      </c>
    </row>
    <row r="27" spans="1:36" x14ac:dyDescent="0.2">
      <c r="A27" s="48" t="s">
        <v>32</v>
      </c>
      <c r="B27" s="109">
        <f>[23]Fevereiro!$B$5</f>
        <v>27.862500000000001</v>
      </c>
      <c r="C27" s="109">
        <f>[23]Fevereiro!$B$6</f>
        <v>29.316666666666674</v>
      </c>
      <c r="D27" s="109">
        <f>[23]Fevereiro!$B$7</f>
        <v>28.579166666666666</v>
      </c>
      <c r="E27" s="109">
        <f>[23]Fevereiro!$B$8</f>
        <v>28.016666666666666</v>
      </c>
      <c r="F27" s="109">
        <f>[23]Fevereiro!$B$9</f>
        <v>29.316666666666663</v>
      </c>
      <c r="G27" s="109">
        <f>[23]Fevereiro!$B$10</f>
        <v>26.745833333333334</v>
      </c>
      <c r="H27" s="109">
        <f>[23]Fevereiro!$B$11</f>
        <v>25.741666666666671</v>
      </c>
      <c r="I27" s="109">
        <f>[23]Fevereiro!$B$12</f>
        <v>25.683333333333334</v>
      </c>
      <c r="J27" s="109">
        <f>[23]Fevereiro!$B$13</f>
        <v>26.095833333333335</v>
      </c>
      <c r="K27" s="109">
        <f>[23]Fevereiro!$B$14</f>
        <v>28.204166666666669</v>
      </c>
      <c r="L27" s="109">
        <f>[23]Fevereiro!$B$15</f>
        <v>28.341666666666672</v>
      </c>
      <c r="M27" s="109">
        <f>[23]Fevereiro!$B$16</f>
        <v>27.025000000000002</v>
      </c>
      <c r="N27" s="109">
        <f>[23]Fevereiro!$B$17</f>
        <v>28.200000000000003</v>
      </c>
      <c r="O27" s="109">
        <f>[23]Fevereiro!$B$18</f>
        <v>26.866666666666671</v>
      </c>
      <c r="P27" s="109">
        <f>[23]Fevereiro!$B$19</f>
        <v>26.962499999999995</v>
      </c>
      <c r="Q27" s="109">
        <f>[23]Fevereiro!$B$20</f>
        <v>28.074999999999999</v>
      </c>
      <c r="R27" s="109">
        <f>[23]Fevereiro!$B$21</f>
        <v>28.162499999999998</v>
      </c>
      <c r="S27" s="109">
        <f>[23]Fevereiro!$B$22</f>
        <v>25.745833333333334</v>
      </c>
      <c r="T27" s="109">
        <f>[23]Fevereiro!$B$23</f>
        <v>26.291666666666671</v>
      </c>
      <c r="U27" s="109">
        <f>[23]Fevereiro!$B$24</f>
        <v>26.733333333333334</v>
      </c>
      <c r="V27" s="109">
        <f>[23]Fevereiro!$B$25</f>
        <v>26.154166666666672</v>
      </c>
      <c r="W27" s="109">
        <f>[23]Fevereiro!$B$26</f>
        <v>27.433333333333326</v>
      </c>
      <c r="X27" s="107">
        <f>[23]Fevereiro!$B$27</f>
        <v>28.554166666666671</v>
      </c>
      <c r="Y27" s="107">
        <f>[23]Fevereiro!$B$28</f>
        <v>28.849999999999998</v>
      </c>
      <c r="Z27" s="107">
        <f>[23]Fevereiro!$B$29</f>
        <v>26.641666666666662</v>
      </c>
      <c r="AA27" s="107">
        <f>[23]Fevereiro!$B$30</f>
        <v>28.266666666666669</v>
      </c>
      <c r="AB27" s="107">
        <f>[23]Fevereiro!$B$31</f>
        <v>29.233333333333331</v>
      </c>
      <c r="AC27" s="107">
        <f>[23]Fevereiro!$B$32</f>
        <v>28.875000000000004</v>
      </c>
      <c r="AD27" s="107">
        <f>[23]Fevereiro!$B$33</f>
        <v>30.554166666666664</v>
      </c>
      <c r="AE27" s="108">
        <f t="shared" si="1"/>
        <v>27.673419540229887</v>
      </c>
      <c r="AG27" s="12" t="s">
        <v>35</v>
      </c>
    </row>
    <row r="28" spans="1:36" x14ac:dyDescent="0.2">
      <c r="A28" s="48" t="s">
        <v>10</v>
      </c>
      <c r="B28" s="109">
        <f>[24]Fevereiro!$B$5</f>
        <v>26.325000000000003</v>
      </c>
      <c r="C28" s="109">
        <f>[24]Fevereiro!$B$6</f>
        <v>28.375000000000011</v>
      </c>
      <c r="D28" s="109">
        <f>[24]Fevereiro!$B$7</f>
        <v>28.291666666666668</v>
      </c>
      <c r="E28" s="109">
        <f>[24]Fevereiro!$B$8</f>
        <v>26.841666666666669</v>
      </c>
      <c r="F28" s="109">
        <f>[24]Fevereiro!$B$9</f>
        <v>28.166666666666668</v>
      </c>
      <c r="G28" s="109">
        <f>[24]Fevereiro!$B$10</f>
        <v>28.120833333333334</v>
      </c>
      <c r="H28" s="109">
        <f>[24]Fevereiro!$B$11</f>
        <v>24.658333333333328</v>
      </c>
      <c r="I28" s="109">
        <f>[24]Fevereiro!$B$12</f>
        <v>24.604166666666661</v>
      </c>
      <c r="J28" s="109">
        <f>[24]Fevereiro!$B$13</f>
        <v>26.183333333333334</v>
      </c>
      <c r="K28" s="109">
        <f>[24]Fevereiro!$B$14</f>
        <v>28.349999999999998</v>
      </c>
      <c r="L28" s="109">
        <f>[24]Fevereiro!$B$15</f>
        <v>29.133333333333329</v>
      </c>
      <c r="M28" s="109">
        <f>[24]Fevereiro!$B$16</f>
        <v>29.312499999999996</v>
      </c>
      <c r="N28" s="109">
        <f>[24]Fevereiro!$B$17</f>
        <v>28.391666666666669</v>
      </c>
      <c r="O28" s="109">
        <f>[24]Fevereiro!$B$18</f>
        <v>26.854166666666671</v>
      </c>
      <c r="P28" s="109">
        <f>[24]Fevereiro!$B$19</f>
        <v>26.337500000000006</v>
      </c>
      <c r="Q28" s="109">
        <f>[24]Fevereiro!$B$20</f>
        <v>27.662499999999998</v>
      </c>
      <c r="R28" s="109">
        <f>[24]Fevereiro!$B$21</f>
        <v>27.937500000000004</v>
      </c>
      <c r="S28" s="109">
        <f>[24]Fevereiro!$B$22</f>
        <v>26.337499999999995</v>
      </c>
      <c r="T28" s="109">
        <f>[24]Fevereiro!$B$23</f>
        <v>25.704166666666666</v>
      </c>
      <c r="U28" s="109">
        <f>[24]Fevereiro!$B$24</f>
        <v>25.554166666666671</v>
      </c>
      <c r="V28" s="109">
        <f>[24]Fevereiro!$B$25</f>
        <v>25.083333333333332</v>
      </c>
      <c r="W28" s="109">
        <f>[24]Fevereiro!$B$26</f>
        <v>27.325000000000006</v>
      </c>
      <c r="X28" s="107">
        <f>[24]Fevereiro!$B$27</f>
        <v>27.129166666666666</v>
      </c>
      <c r="Y28" s="107">
        <f>[24]Fevereiro!$B$28</f>
        <v>25.979166666666671</v>
      </c>
      <c r="Z28" s="107">
        <f>[24]Fevereiro!$B$29</f>
        <v>27.495833333333341</v>
      </c>
      <c r="AA28" s="107">
        <f>[24]Fevereiro!$B$30</f>
        <v>28.941666666666663</v>
      </c>
      <c r="AB28" s="107">
        <f>[24]Fevereiro!$B$31</f>
        <v>29.745833333333326</v>
      </c>
      <c r="AC28" s="107">
        <f>[24]Fevereiro!$B$32</f>
        <v>28.141666666666666</v>
      </c>
      <c r="AD28" s="107">
        <f>[24]Fevereiro!$B$33</f>
        <v>28.575000000000003</v>
      </c>
      <c r="AE28" s="108">
        <f t="shared" si="1"/>
        <v>27.295114942528741</v>
      </c>
      <c r="AI28" t="s">
        <v>35</v>
      </c>
      <c r="AJ28" t="s">
        <v>35</v>
      </c>
    </row>
    <row r="29" spans="1:36" x14ac:dyDescent="0.2">
      <c r="A29" s="48" t="s">
        <v>151</v>
      </c>
      <c r="B29" s="109">
        <f>[25]Fevereiro!$B$5</f>
        <v>24.945833333333329</v>
      </c>
      <c r="C29" s="109">
        <f>[25]Fevereiro!$B$6</f>
        <v>26.887499999999999</v>
      </c>
      <c r="D29" s="109">
        <f>[25]Fevereiro!$B$7</f>
        <v>27.008333333333336</v>
      </c>
      <c r="E29" s="109">
        <f>[25]Fevereiro!$B$8</f>
        <v>26.365217391304348</v>
      </c>
      <c r="F29" s="109">
        <f>[25]Fevereiro!$B$9</f>
        <v>26.900000000000006</v>
      </c>
      <c r="G29" s="109">
        <f>[25]Fevereiro!$B$10</f>
        <v>26.786956521739132</v>
      </c>
      <c r="H29" s="109">
        <f>[25]Fevereiro!$B$11</f>
        <v>25.137500000000003</v>
      </c>
      <c r="I29" s="109">
        <f>[25]Fevereiro!$B$12</f>
        <v>23.687500000000004</v>
      </c>
      <c r="J29" s="109">
        <f>[25]Fevereiro!$B$13</f>
        <v>25.25833333333334</v>
      </c>
      <c r="K29" s="109">
        <f>[25]Fevereiro!$B$14</f>
        <v>27.262499999999999</v>
      </c>
      <c r="L29" s="109">
        <f>[25]Fevereiro!$B$15</f>
        <v>28.458333333333332</v>
      </c>
      <c r="M29" s="109">
        <f>[25]Fevereiro!$B$16</f>
        <v>27.729166666666661</v>
      </c>
      <c r="N29" s="109">
        <f>[25]Fevereiro!$B$17</f>
        <v>27.129166666666663</v>
      </c>
      <c r="O29" s="109">
        <f>[25]Fevereiro!$B$18</f>
        <v>26.174999999999994</v>
      </c>
      <c r="P29" s="109">
        <f>[25]Fevereiro!$B$19</f>
        <v>24.991666666666671</v>
      </c>
      <c r="Q29" s="109">
        <f>[25]Fevereiro!$B$20</f>
        <v>26.649999999999995</v>
      </c>
      <c r="R29" s="109">
        <f>[25]Fevereiro!$B$21</f>
        <v>27.675000000000001</v>
      </c>
      <c r="S29" s="109">
        <f>[25]Fevereiro!$B$22</f>
        <v>24.508333333333336</v>
      </c>
      <c r="T29" s="109">
        <f>[25]Fevereiro!$B$23</f>
        <v>24.904166666666665</v>
      </c>
      <c r="U29" s="109">
        <f>[25]Fevereiro!$B$24</f>
        <v>25.699999999999992</v>
      </c>
      <c r="V29" s="109">
        <f>[25]Fevereiro!$B$25</f>
        <v>24.55</v>
      </c>
      <c r="W29" s="109">
        <f>[25]Fevereiro!$B$26</f>
        <v>26.079166666666666</v>
      </c>
      <c r="X29" s="107">
        <f>[25]Fevereiro!$B$27</f>
        <v>26.779166666666665</v>
      </c>
      <c r="Y29" s="107">
        <f>[25]Fevereiro!$B$28</f>
        <v>26.1875</v>
      </c>
      <c r="Z29" s="107">
        <f>[25]Fevereiro!$B$29</f>
        <v>26.470833333333328</v>
      </c>
      <c r="AA29" s="107">
        <f>[25]Fevereiro!$B$30</f>
        <v>27.604166666666668</v>
      </c>
      <c r="AB29" s="107">
        <f>[25]Fevereiro!$B$31</f>
        <v>28.595833333333331</v>
      </c>
      <c r="AC29" s="107">
        <f>[25]Fevereiro!$B$32</f>
        <v>27.620833333333334</v>
      </c>
      <c r="AD29" s="107">
        <f>[25]Fevereiro!$B$33</f>
        <v>26.883333333333329</v>
      </c>
      <c r="AE29" s="108">
        <f t="shared" si="1"/>
        <v>26.37694277861069</v>
      </c>
      <c r="AF29" s="12" t="s">
        <v>35</v>
      </c>
    </row>
    <row r="30" spans="1:36" x14ac:dyDescent="0.2">
      <c r="A30" s="48" t="s">
        <v>11</v>
      </c>
      <c r="B30" s="109">
        <f>[26]Fevereiro!$B$5</f>
        <v>25.799999999999997</v>
      </c>
      <c r="C30" s="109">
        <f>[26]Fevereiro!$B$6</f>
        <v>27.016666666666669</v>
      </c>
      <c r="D30" s="109">
        <f>[26]Fevereiro!$B$7</f>
        <v>26.308333333333341</v>
      </c>
      <c r="E30" s="109">
        <f>[26]Fevereiro!$B$8</f>
        <v>26.016666666666666</v>
      </c>
      <c r="F30" s="109">
        <f>[26]Fevereiro!$B$9</f>
        <v>27.220833333333335</v>
      </c>
      <c r="G30" s="109">
        <f>[26]Fevereiro!$B$10</f>
        <v>25.295833333333334</v>
      </c>
      <c r="H30" s="109">
        <f>[26]Fevereiro!$B$11</f>
        <v>25.237500000000001</v>
      </c>
      <c r="I30" s="109">
        <f>[26]Fevereiro!$B$12</f>
        <v>24.208333333333332</v>
      </c>
      <c r="J30" s="109">
        <f>[26]Fevereiro!$B$13</f>
        <v>25.270833333333332</v>
      </c>
      <c r="K30" s="109">
        <f>[26]Fevereiro!$B$14</f>
        <v>26.045833333333338</v>
      </c>
      <c r="L30" s="109">
        <f>[26]Fevereiro!$B$15</f>
        <v>27.783333333333331</v>
      </c>
      <c r="M30" s="109">
        <f>[26]Fevereiro!$B$16</f>
        <v>26.666666666666668</v>
      </c>
      <c r="N30" s="109">
        <f>[26]Fevereiro!$B$17</f>
        <v>27.370833333333334</v>
      </c>
      <c r="O30" s="109">
        <f>[26]Fevereiro!$B$18</f>
        <v>27.870833333333334</v>
      </c>
      <c r="P30" s="109">
        <f>[26]Fevereiro!$B$19</f>
        <v>27.183333333333334</v>
      </c>
      <c r="Q30" s="109">
        <f>[26]Fevereiro!$B$20</f>
        <v>27.687500000000011</v>
      </c>
      <c r="R30" s="109">
        <f>[26]Fevereiro!$B$21</f>
        <v>26.816666666666666</v>
      </c>
      <c r="S30" s="109">
        <f>[26]Fevereiro!$B$22</f>
        <v>24.574999999999999</v>
      </c>
      <c r="T30" s="109">
        <f>[26]Fevereiro!$B$23</f>
        <v>25.900000000000002</v>
      </c>
      <c r="U30" s="109">
        <f>[26]Fevereiro!$B$24</f>
        <v>26.395833333333332</v>
      </c>
      <c r="V30" s="109">
        <f>[26]Fevereiro!$B$25</f>
        <v>24.679166666666671</v>
      </c>
      <c r="W30" s="109">
        <f>[26]Fevereiro!$B$26</f>
        <v>26.900000000000002</v>
      </c>
      <c r="X30" s="107">
        <f>[26]Fevereiro!$B$27</f>
        <v>28.337499999999995</v>
      </c>
      <c r="Y30" s="107">
        <f>[26]Fevereiro!$B$28</f>
        <v>26.779166666666669</v>
      </c>
      <c r="Z30" s="107">
        <f>[26]Fevereiro!$B$29</f>
        <v>26.674999999999997</v>
      </c>
      <c r="AA30" s="107">
        <f>[26]Fevereiro!$B$30</f>
        <v>27.200000000000003</v>
      </c>
      <c r="AB30" s="107">
        <f>[26]Fevereiro!$B$31</f>
        <v>28.737500000000001</v>
      </c>
      <c r="AC30" s="107">
        <f>[26]Fevereiro!$B$32</f>
        <v>27.612500000000001</v>
      </c>
      <c r="AD30" s="107">
        <f>[26]Fevereiro!$B$33</f>
        <v>29.024999999999995</v>
      </c>
      <c r="AE30" s="108">
        <f t="shared" si="1"/>
        <v>26.641954022988507</v>
      </c>
      <c r="AG30" s="12" t="s">
        <v>35</v>
      </c>
      <c r="AI30" t="s">
        <v>35</v>
      </c>
      <c r="AJ30" t="s">
        <v>35</v>
      </c>
    </row>
    <row r="31" spans="1:36" s="5" customFormat="1" x14ac:dyDescent="0.2">
      <c r="A31" s="48" t="s">
        <v>12</v>
      </c>
      <c r="B31" s="109">
        <f>[27]Fevereiro!$B$5</f>
        <v>28.695238095238089</v>
      </c>
      <c r="C31" s="109">
        <f>[27]Fevereiro!$B$6</f>
        <v>28.490476190476187</v>
      </c>
      <c r="D31" s="109">
        <f>[27]Fevereiro!$B$7</f>
        <v>28.22608695652174</v>
      </c>
      <c r="E31" s="109">
        <f>[27]Fevereiro!$B$8</f>
        <v>27.440909090909088</v>
      </c>
      <c r="F31" s="109">
        <f>[27]Fevereiro!$B$9</f>
        <v>27.627272727272725</v>
      </c>
      <c r="G31" s="109">
        <f>[27]Fevereiro!$B$10</f>
        <v>26.41363636363636</v>
      </c>
      <c r="H31" s="109">
        <f>[27]Fevereiro!$B$11</f>
        <v>28.012499999999999</v>
      </c>
      <c r="I31" s="109">
        <f>[27]Fevereiro!$B$12</f>
        <v>24.280952380952382</v>
      </c>
      <c r="J31" s="109">
        <f>[27]Fevereiro!$B$13</f>
        <v>24.881818181818179</v>
      </c>
      <c r="K31" s="109">
        <f>[27]Fevereiro!$B$14</f>
        <v>26.705000000000002</v>
      </c>
      <c r="L31" s="109">
        <f>[27]Fevereiro!$B$15</f>
        <v>27.661904761904765</v>
      </c>
      <c r="M31" s="109">
        <f>[27]Fevereiro!$B$16</f>
        <v>26.544999999999998</v>
      </c>
      <c r="N31" s="109">
        <f>[27]Fevereiro!$B$17</f>
        <v>28.168181818181822</v>
      </c>
      <c r="O31" s="109">
        <f>[27]Fevereiro!$B$18</f>
        <v>27.845833333333335</v>
      </c>
      <c r="P31" s="109">
        <f>[27]Fevereiro!$B$19</f>
        <v>28.068181818181817</v>
      </c>
      <c r="Q31" s="109">
        <f>[27]Fevereiro!$B$20</f>
        <v>28.50476190476191</v>
      </c>
      <c r="R31" s="109">
        <f>[27]Fevereiro!$B$21</f>
        <v>29.411111111111111</v>
      </c>
      <c r="S31" s="109">
        <f>[27]Fevereiro!$B$22</f>
        <v>27.047826086956526</v>
      </c>
      <c r="T31" s="109">
        <f>[27]Fevereiro!$B$23</f>
        <v>27.099999999999998</v>
      </c>
      <c r="U31" s="109">
        <f>[27]Fevereiro!$B$24</f>
        <v>27.55</v>
      </c>
      <c r="V31" s="109">
        <f>[27]Fevereiro!$B$25</f>
        <v>27.404347826086955</v>
      </c>
      <c r="W31" s="109">
        <f>[27]Fevereiro!$B$26</f>
        <v>26.713043478260875</v>
      </c>
      <c r="X31" s="107">
        <f>[27]Fevereiro!$B$27</f>
        <v>28.585714285714282</v>
      </c>
      <c r="Y31" s="107">
        <f>[27]Fevereiro!$B$28</f>
        <v>28.547619047619055</v>
      </c>
      <c r="Z31" s="107">
        <f>[27]Fevereiro!$B$29</f>
        <v>27.475000000000005</v>
      </c>
      <c r="AA31" s="107">
        <f>[27]Fevereiro!$B$30</f>
        <v>29.638095238095243</v>
      </c>
      <c r="AB31" s="107">
        <f>[27]Fevereiro!$B$31</f>
        <v>29.159999999999997</v>
      </c>
      <c r="AC31" s="107">
        <f>[27]Fevereiro!$B$32</f>
        <v>28.000000000000004</v>
      </c>
      <c r="AD31" s="107">
        <f>[27]Fevereiro!$B$33</f>
        <v>29.871428571428574</v>
      </c>
      <c r="AE31" s="108">
        <f t="shared" si="1"/>
        <v>27.726618595464171</v>
      </c>
      <c r="AH31" s="5" t="s">
        <v>35</v>
      </c>
      <c r="AI31" s="5" t="s">
        <v>35</v>
      </c>
    </row>
    <row r="32" spans="1:36" x14ac:dyDescent="0.2">
      <c r="A32" s="48" t="s">
        <v>13</v>
      </c>
      <c r="B32" s="109">
        <f>[28]Fevereiro!$B$5</f>
        <v>27.349999999999998</v>
      </c>
      <c r="C32" s="109">
        <f>[28]Fevereiro!$B$6</f>
        <v>27.066666666666663</v>
      </c>
      <c r="D32" s="109">
        <f>[28]Fevereiro!$B$7</f>
        <v>27.900000000000002</v>
      </c>
      <c r="E32" s="109">
        <f>[28]Fevereiro!$B$8</f>
        <v>27.962500000000006</v>
      </c>
      <c r="F32" s="109">
        <f>[28]Fevereiro!$B$9</f>
        <v>28.108333333333334</v>
      </c>
      <c r="G32" s="109">
        <f>[28]Fevereiro!$B$10</f>
        <v>26.149999999999995</v>
      </c>
      <c r="H32" s="109">
        <f>[28]Fevereiro!$B$11</f>
        <v>28.125000000000004</v>
      </c>
      <c r="I32" s="109">
        <f>[28]Fevereiro!$B$12</f>
        <v>26.466666666666669</v>
      </c>
      <c r="J32" s="109">
        <f>[28]Fevereiro!$B$13</f>
        <v>27.999999999999989</v>
      </c>
      <c r="K32" s="109">
        <f>[28]Fevereiro!$B$14</f>
        <v>25.179166666666664</v>
      </c>
      <c r="L32" s="109">
        <f>[28]Fevereiro!$B$15</f>
        <v>28.918749999999999</v>
      </c>
      <c r="M32" s="109">
        <f>[28]Fevereiro!$B$16</f>
        <v>27.19583333333334</v>
      </c>
      <c r="N32" s="109">
        <f>[28]Fevereiro!$B$17</f>
        <v>28.279166666666665</v>
      </c>
      <c r="O32" s="109">
        <f>[28]Fevereiro!$B$18</f>
        <v>27.549999999999994</v>
      </c>
      <c r="P32" s="109">
        <f>[28]Fevereiro!$B$19</f>
        <v>28.341666666666665</v>
      </c>
      <c r="Q32" s="109">
        <f>[28]Fevereiro!$B$20</f>
        <v>28.329166666666669</v>
      </c>
      <c r="R32" s="109">
        <f>[28]Fevereiro!$B$21</f>
        <v>27.045833333333331</v>
      </c>
      <c r="S32" s="109">
        <f>[28]Fevereiro!$B$22</f>
        <v>25.4375</v>
      </c>
      <c r="T32" s="109">
        <f>[28]Fevereiro!$B$23</f>
        <v>26.358333333333334</v>
      </c>
      <c r="U32" s="109">
        <f>[28]Fevereiro!$B$24</f>
        <v>27.554166666666674</v>
      </c>
      <c r="V32" s="109">
        <f>[28]Fevereiro!$B$25</f>
        <v>26.737499999999997</v>
      </c>
      <c r="W32" s="109">
        <f>[28]Fevereiro!$B$26</f>
        <v>27.645833333333332</v>
      </c>
      <c r="X32" s="107">
        <f>[28]Fevereiro!$B$27</f>
        <v>27.641666666666666</v>
      </c>
      <c r="Y32" s="107">
        <f>[28]Fevereiro!$B$28</f>
        <v>27.233333333333331</v>
      </c>
      <c r="Z32" s="107">
        <f>[28]Fevereiro!$B$29</f>
        <v>28.279166666666665</v>
      </c>
      <c r="AA32" s="107">
        <f>[28]Fevereiro!$B$30</f>
        <v>29.374999999999996</v>
      </c>
      <c r="AB32" s="107">
        <f>[28]Fevereiro!$B$31</f>
        <v>27.541666666666671</v>
      </c>
      <c r="AC32" s="107">
        <f>[28]Fevereiro!$B$32</f>
        <v>26.929166666666671</v>
      </c>
      <c r="AD32" s="107">
        <f>[28]Fevereiro!$B$33</f>
        <v>28.833333333333332</v>
      </c>
      <c r="AE32" s="108">
        <f t="shared" si="1"/>
        <v>27.501221264367814</v>
      </c>
      <c r="AH32" t="s">
        <v>35</v>
      </c>
      <c r="AJ32" t="s">
        <v>35</v>
      </c>
    </row>
    <row r="33" spans="1:35" x14ac:dyDescent="0.2">
      <c r="A33" s="48" t="s">
        <v>152</v>
      </c>
      <c r="B33" s="109">
        <f>[29]Fevereiro!$B$5</f>
        <v>26.541666666666668</v>
      </c>
      <c r="C33" s="109">
        <f>[29]Fevereiro!$B$6</f>
        <v>27.929166666666664</v>
      </c>
      <c r="D33" s="109">
        <f>[29]Fevereiro!$B$7</f>
        <v>26.529166666666669</v>
      </c>
      <c r="E33" s="109">
        <f>[29]Fevereiro!$B$8</f>
        <v>26.412499999999998</v>
      </c>
      <c r="F33" s="109">
        <f>[29]Fevereiro!$B$9</f>
        <v>27.545833333333338</v>
      </c>
      <c r="G33" s="109">
        <f>[29]Fevereiro!$B$10</f>
        <v>26.524999999999995</v>
      </c>
      <c r="H33" s="109">
        <f>[29]Fevereiro!$B$11</f>
        <v>24.537499999999998</v>
      </c>
      <c r="I33" s="109">
        <f>[29]Fevereiro!$B$12</f>
        <v>23.612500000000001</v>
      </c>
      <c r="J33" s="109">
        <f>[29]Fevereiro!$B$13</f>
        <v>25.866666666666664</v>
      </c>
      <c r="K33" s="109">
        <f>[29]Fevereiro!$B$14</f>
        <v>26.933333333333337</v>
      </c>
      <c r="L33" s="109">
        <f>[29]Fevereiro!$B$15</f>
        <v>27.962499999999995</v>
      </c>
      <c r="M33" s="109">
        <f>[29]Fevereiro!$B$16</f>
        <v>27.324999999999999</v>
      </c>
      <c r="N33" s="109">
        <f>[29]Fevereiro!$B$17</f>
        <v>27.454166666666662</v>
      </c>
      <c r="O33" s="109">
        <f>[29]Fevereiro!$B$18</f>
        <v>28.449999999999992</v>
      </c>
      <c r="P33" s="109">
        <f>[29]Fevereiro!$B$19</f>
        <v>27.987499999999997</v>
      </c>
      <c r="Q33" s="109">
        <f>[29]Fevereiro!$B$20</f>
        <v>27.637499999999999</v>
      </c>
      <c r="R33" s="109">
        <f>[29]Fevereiro!$B$21</f>
        <v>26.6875</v>
      </c>
      <c r="S33" s="109">
        <f>[29]Fevereiro!$B$22</f>
        <v>23.520833333333332</v>
      </c>
      <c r="T33" s="109">
        <f>[29]Fevereiro!$B$23</f>
        <v>25.633333333333336</v>
      </c>
      <c r="U33" s="109">
        <f>[29]Fevereiro!$B$24</f>
        <v>26.141666666666662</v>
      </c>
      <c r="V33" s="109">
        <f>[29]Fevereiro!$B$25</f>
        <v>25.345833333333331</v>
      </c>
      <c r="W33" s="109">
        <f>[29]Fevereiro!$B$26</f>
        <v>26.975000000000005</v>
      </c>
      <c r="X33" s="107">
        <f>[29]Fevereiro!$B$27</f>
        <v>27.679166666666671</v>
      </c>
      <c r="Y33" s="107">
        <f>[29]Fevereiro!$B$28</f>
        <v>27.724999999999998</v>
      </c>
      <c r="Z33" s="107">
        <f>[29]Fevereiro!$B$29</f>
        <v>26.370833333333326</v>
      </c>
      <c r="AA33" s="107">
        <f>[29]Fevereiro!$B$30</f>
        <v>27.454166666666666</v>
      </c>
      <c r="AB33" s="107">
        <f>[29]Fevereiro!$B$31</f>
        <v>28.516666666666666</v>
      </c>
      <c r="AC33" s="107">
        <f>[29]Fevereiro!$B$32</f>
        <v>27.595833333333335</v>
      </c>
      <c r="AD33" s="107">
        <f>[29]Fevereiro!$B$33</f>
        <v>28.458333333333332</v>
      </c>
      <c r="AE33" s="108">
        <f t="shared" si="1"/>
        <v>26.805316091954023</v>
      </c>
      <c r="AI33" t="s">
        <v>35</v>
      </c>
    </row>
    <row r="34" spans="1:35" x14ac:dyDescent="0.2">
      <c r="A34" s="48" t="s">
        <v>123</v>
      </c>
      <c r="B34" s="109">
        <f>[30]Fevereiro!$B$5</f>
        <v>26.962499999999995</v>
      </c>
      <c r="C34" s="109">
        <f>[30]Fevereiro!$B$6</f>
        <v>28.266666666666669</v>
      </c>
      <c r="D34" s="109">
        <f>[30]Fevereiro!$B$7</f>
        <v>27.708333333333332</v>
      </c>
      <c r="E34" s="109">
        <f>[30]Fevereiro!$B$8</f>
        <v>26.904166666666665</v>
      </c>
      <c r="F34" s="109">
        <f>[30]Fevereiro!$B$9</f>
        <v>28.216666666666658</v>
      </c>
      <c r="G34" s="109">
        <f>[30]Fevereiro!$B$10</f>
        <v>26.887499999999999</v>
      </c>
      <c r="H34" s="109">
        <f>[30]Fevereiro!$B$11</f>
        <v>26.733333333333334</v>
      </c>
      <c r="I34" s="109">
        <f>[30]Fevereiro!$B$12</f>
        <v>24.983333333333334</v>
      </c>
      <c r="J34" s="109">
        <f>[30]Fevereiro!$B$13</f>
        <v>25.8</v>
      </c>
      <c r="K34" s="109">
        <f>[30]Fevereiro!$B$14</f>
        <v>27.133333333333326</v>
      </c>
      <c r="L34" s="109">
        <f>[30]Fevereiro!$B$15</f>
        <v>28.154166666666669</v>
      </c>
      <c r="M34" s="109">
        <f>[30]Fevereiro!$B$16</f>
        <v>28.883333333333329</v>
      </c>
      <c r="N34" s="109">
        <f>[30]Fevereiro!$B$17</f>
        <v>28.495833333333334</v>
      </c>
      <c r="O34" s="109">
        <f>[30]Fevereiro!$B$18</f>
        <v>28.895833333333339</v>
      </c>
      <c r="P34" s="109">
        <f>[30]Fevereiro!$B$19</f>
        <v>27.400000000000002</v>
      </c>
      <c r="Q34" s="109">
        <f>[30]Fevereiro!$B$20</f>
        <v>28.004166666666663</v>
      </c>
      <c r="R34" s="109">
        <f>[30]Fevereiro!$B$21</f>
        <v>28.441666666666666</v>
      </c>
      <c r="S34" s="109">
        <f>[30]Fevereiro!$B$22</f>
        <v>26.204166666666666</v>
      </c>
      <c r="T34" s="109">
        <f>[30]Fevereiro!$B$23</f>
        <v>26.041666666666668</v>
      </c>
      <c r="U34" s="109">
        <f>[30]Fevereiro!$B$24</f>
        <v>25.666666666666671</v>
      </c>
      <c r="V34" s="109">
        <f>[30]Fevereiro!$B$25</f>
        <v>24.308333333333334</v>
      </c>
      <c r="W34" s="109">
        <f>[30]Fevereiro!$B$26</f>
        <v>26.804166666666664</v>
      </c>
      <c r="X34" s="107">
        <f>[30]Fevereiro!$B$27</f>
        <v>27.524999999999995</v>
      </c>
      <c r="Y34" s="107">
        <f>[30]Fevereiro!$B$28</f>
        <v>27.679166666666664</v>
      </c>
      <c r="Z34" s="107">
        <f>[30]Fevereiro!$B$29</f>
        <v>27.212499999999991</v>
      </c>
      <c r="AA34" s="107">
        <f>[30]Fevereiro!$B$30</f>
        <v>28.045833333333334</v>
      </c>
      <c r="AB34" s="107">
        <f>[30]Fevereiro!$B$31</f>
        <v>27.466666666666669</v>
      </c>
      <c r="AC34" s="107">
        <f>[30]Fevereiro!$B$32</f>
        <v>28.566666666666663</v>
      </c>
      <c r="AD34" s="107">
        <f>[30]Fevereiro!$B$33</f>
        <v>29.25</v>
      </c>
      <c r="AE34" s="108">
        <f t="shared" si="1"/>
        <v>27.332471264367808</v>
      </c>
      <c r="AI34" t="s">
        <v>35</v>
      </c>
    </row>
    <row r="35" spans="1:35" x14ac:dyDescent="0.2">
      <c r="A35" s="48" t="s">
        <v>14</v>
      </c>
      <c r="B35" s="109">
        <f>[31]Fevereiro!$B$5</f>
        <v>26.733333333333334</v>
      </c>
      <c r="C35" s="109">
        <f>[31]Fevereiro!$B$6</f>
        <v>27.539130434782603</v>
      </c>
      <c r="D35" s="109">
        <f>[31]Fevereiro!$B$7</f>
        <v>25.05</v>
      </c>
      <c r="E35" s="109">
        <f>[31]Fevereiro!$B$8</f>
        <v>24.787499999999994</v>
      </c>
      <c r="F35" s="109">
        <f>[31]Fevereiro!$B$9</f>
        <v>25.837500000000006</v>
      </c>
      <c r="G35" s="109">
        <f>[31]Fevereiro!$B$10</f>
        <v>25.174999999999997</v>
      </c>
      <c r="H35" s="109">
        <f>[31]Fevereiro!$B$11</f>
        <v>26.695833333333336</v>
      </c>
      <c r="I35" s="109">
        <f>[31]Fevereiro!$B$12</f>
        <v>25.943478260869568</v>
      </c>
      <c r="J35" s="109">
        <f>[31]Fevereiro!$B$13</f>
        <v>25.191666666666666</v>
      </c>
      <c r="K35" s="109">
        <f>[31]Fevereiro!$B$14</f>
        <v>27.354166666666671</v>
      </c>
      <c r="L35" s="109">
        <f>[31]Fevereiro!$B$15</f>
        <v>28.512500000000003</v>
      </c>
      <c r="M35" s="109">
        <f>[31]Fevereiro!$B$16</f>
        <v>27.741666666666664</v>
      </c>
      <c r="N35" s="109">
        <f>[31]Fevereiro!$B$17</f>
        <v>29.258333333333329</v>
      </c>
      <c r="O35" s="109">
        <f>[31]Fevereiro!$B$18</f>
        <v>27.375</v>
      </c>
      <c r="P35" s="109">
        <f>[31]Fevereiro!$B$19</f>
        <v>25.11304347826087</v>
      </c>
      <c r="Q35" s="109">
        <f>[31]Fevereiro!$B$20</f>
        <v>26.491304347826091</v>
      </c>
      <c r="R35" s="109">
        <f>[31]Fevereiro!$B$21</f>
        <v>27.460869565217394</v>
      </c>
      <c r="S35" s="109">
        <f>[31]Fevereiro!$B$22</f>
        <v>25.004166666666666</v>
      </c>
      <c r="T35" s="109">
        <f>[31]Fevereiro!$B$23</f>
        <v>25.995833333333334</v>
      </c>
      <c r="U35" s="109">
        <f>[31]Fevereiro!$B$24</f>
        <v>27.278260869565223</v>
      </c>
      <c r="V35" s="109">
        <f>[31]Fevereiro!$B$25</f>
        <v>26.770833333333339</v>
      </c>
      <c r="W35" s="109">
        <f>[31]Fevereiro!$B$26</f>
        <v>27.808333333333337</v>
      </c>
      <c r="X35" s="107">
        <f>[31]Fevereiro!$B$27</f>
        <v>27.466666666666669</v>
      </c>
      <c r="Y35" s="107">
        <f>[31]Fevereiro!$B$28</f>
        <v>27.191666666666666</v>
      </c>
      <c r="Z35" s="107">
        <f>[31]Fevereiro!$B$29</f>
        <v>27.295833333333334</v>
      </c>
      <c r="AA35" s="107">
        <f>[31]Fevereiro!$B$30</f>
        <v>29.043478260869566</v>
      </c>
      <c r="AB35" s="107">
        <f>[31]Fevereiro!$B$31</f>
        <v>29.304166666666674</v>
      </c>
      <c r="AC35" s="107">
        <f>[31]Fevereiro!$B$32</f>
        <v>29.245833333333334</v>
      </c>
      <c r="AD35" s="107">
        <f>[31]Fevereiro!$B$33</f>
        <v>29.820833333333336</v>
      </c>
      <c r="AE35" s="108">
        <f t="shared" si="1"/>
        <v>27.051249375312349</v>
      </c>
      <c r="AH35" t="s">
        <v>35</v>
      </c>
      <c r="AI35" t="s">
        <v>35</v>
      </c>
    </row>
    <row r="36" spans="1:35" x14ac:dyDescent="0.2">
      <c r="A36" s="48" t="s">
        <v>153</v>
      </c>
      <c r="B36" s="109">
        <f>[32]Fevereiro!$B$5</f>
        <v>28.379166666666663</v>
      </c>
      <c r="C36" s="109">
        <f>[32]Fevereiro!$B$6</f>
        <v>26.549999999999997</v>
      </c>
      <c r="D36" s="109">
        <f>[32]Fevereiro!$B$7</f>
        <v>26.008333333333329</v>
      </c>
      <c r="E36" s="109">
        <f>[32]Fevereiro!$B$8</f>
        <v>25.5</v>
      </c>
      <c r="F36" s="109">
        <f>[32]Fevereiro!$B$9</f>
        <v>25.620833333333337</v>
      </c>
      <c r="G36" s="109">
        <f>[32]Fevereiro!$B$10</f>
        <v>25.275000000000002</v>
      </c>
      <c r="H36" s="109">
        <f>[32]Fevereiro!$B$11</f>
        <v>27.604166666666671</v>
      </c>
      <c r="I36" s="109">
        <f>[32]Fevereiro!$B$12</f>
        <v>25.758333333333336</v>
      </c>
      <c r="J36" s="109">
        <f>[32]Fevereiro!$B$13</f>
        <v>26.883333333333326</v>
      </c>
      <c r="K36" s="109">
        <f>[32]Fevereiro!$B$14</f>
        <v>27.250000000000004</v>
      </c>
      <c r="L36" s="109">
        <f>[32]Fevereiro!$B$15</f>
        <v>27.108333333333334</v>
      </c>
      <c r="M36" s="109">
        <f>[32]Fevereiro!$B$16</f>
        <v>26.829166666666666</v>
      </c>
      <c r="N36" s="109">
        <f>[32]Fevereiro!$B$17</f>
        <v>28.066666666666663</v>
      </c>
      <c r="O36" s="109">
        <f>[32]Fevereiro!$B$18</f>
        <v>28.675000000000001</v>
      </c>
      <c r="P36" s="109">
        <f>[32]Fevereiro!$B$19</f>
        <v>28.404166666666665</v>
      </c>
      <c r="Q36" s="109">
        <f>[32]Fevereiro!$B$20</f>
        <v>28.929166666666664</v>
      </c>
      <c r="R36" s="109">
        <f>[32]Fevereiro!$B$21</f>
        <v>28.583333333333332</v>
      </c>
      <c r="S36" s="109">
        <f>[32]Fevereiro!$B$22</f>
        <v>24.045833333333331</v>
      </c>
      <c r="T36" s="109">
        <f>[32]Fevereiro!$B$23</f>
        <v>25.308333333333337</v>
      </c>
      <c r="U36" s="109">
        <f>[32]Fevereiro!$B$24</f>
        <v>27.191666666666663</v>
      </c>
      <c r="V36" s="109">
        <f>[32]Fevereiro!$B$25</f>
        <v>26.470833333333328</v>
      </c>
      <c r="W36" s="109">
        <f>[32]Fevereiro!$B$26</f>
        <v>26.424999999999997</v>
      </c>
      <c r="X36" s="107">
        <f>[32]Fevereiro!$B$27</f>
        <v>27.183333333333326</v>
      </c>
      <c r="Y36" s="107">
        <f>[32]Fevereiro!$B$28</f>
        <v>27.141666666666669</v>
      </c>
      <c r="Z36" s="107">
        <f>[32]Fevereiro!$B$29</f>
        <v>27.834782608695654</v>
      </c>
      <c r="AA36" s="107">
        <f>[32]Fevereiro!$B$30</f>
        <v>28.208333333333339</v>
      </c>
      <c r="AB36" s="107">
        <f>[32]Fevereiro!$B$31</f>
        <v>27.841666666666665</v>
      </c>
      <c r="AC36" s="107">
        <f>[32]Fevereiro!$B$32</f>
        <v>28.086956521739136</v>
      </c>
      <c r="AD36" s="107">
        <f>[32]Fevereiro!$B$33</f>
        <v>29.508333333333329</v>
      </c>
      <c r="AE36" s="108">
        <f t="shared" si="1"/>
        <v>27.126611694152917</v>
      </c>
      <c r="AG36" s="87" t="s">
        <v>35</v>
      </c>
      <c r="AH36" s="87" t="s">
        <v>35</v>
      </c>
    </row>
    <row r="37" spans="1:35" x14ac:dyDescent="0.2">
      <c r="A37" s="48" t="s">
        <v>15</v>
      </c>
      <c r="B37" s="109">
        <f>[33]Fevereiro!$B$5</f>
        <v>26.133333333333329</v>
      </c>
      <c r="C37" s="109">
        <f>[33]Fevereiro!$B$6</f>
        <v>27.383333333333336</v>
      </c>
      <c r="D37" s="109">
        <f>[33]Fevereiro!$B$7</f>
        <v>26.845833333333328</v>
      </c>
      <c r="E37" s="109">
        <f>[33]Fevereiro!$B$8</f>
        <v>25.9375</v>
      </c>
      <c r="F37" s="109">
        <f>[33]Fevereiro!$B$9</f>
        <v>26.458333333333332</v>
      </c>
      <c r="G37" s="109">
        <f>[33]Fevereiro!$B$10</f>
        <v>25.720833333333335</v>
      </c>
      <c r="H37" s="109">
        <f>[33]Fevereiro!$B$11</f>
        <v>24.229166666666668</v>
      </c>
      <c r="I37" s="109">
        <f>[33]Fevereiro!$B$12</f>
        <v>23.841666666666665</v>
      </c>
      <c r="J37" s="109">
        <f>[33]Fevereiro!$B$13</f>
        <v>24.516666666666666</v>
      </c>
      <c r="K37" s="109">
        <f>[33]Fevereiro!$B$14</f>
        <v>25.804166666666664</v>
      </c>
      <c r="L37" s="109">
        <f>[33]Fevereiro!$B$15</f>
        <v>26.933333333333337</v>
      </c>
      <c r="M37" s="109">
        <f>[33]Fevereiro!$B$16</f>
        <v>26.924999999999997</v>
      </c>
      <c r="N37" s="109">
        <f>[33]Fevereiro!$B$17</f>
        <v>26.224999999999998</v>
      </c>
      <c r="O37" s="109">
        <f>[33]Fevereiro!$B$18</f>
        <v>25.666666666666661</v>
      </c>
      <c r="P37" s="109">
        <f>[33]Fevereiro!$B$19</f>
        <v>24.187499999999996</v>
      </c>
      <c r="Q37" s="109">
        <f>[33]Fevereiro!$B$20</f>
        <v>25.974999999999998</v>
      </c>
      <c r="R37" s="109">
        <f>[33]Fevereiro!$B$21</f>
        <v>27.795833333333324</v>
      </c>
      <c r="S37" s="109">
        <f>[33]Fevereiro!$B$22</f>
        <v>24.270833333333329</v>
      </c>
      <c r="T37" s="109">
        <f>[33]Fevereiro!$B$23</f>
        <v>23.816666666666674</v>
      </c>
      <c r="U37" s="109">
        <f>[33]Fevereiro!$B$24</f>
        <v>24.545833333333334</v>
      </c>
      <c r="V37" s="109">
        <f>[33]Fevereiro!$B$25</f>
        <v>24.86666666666666</v>
      </c>
      <c r="W37" s="109">
        <f>[33]Fevereiro!$B$26</f>
        <v>26.36666666666666</v>
      </c>
      <c r="X37" s="107">
        <f>[33]Fevereiro!$B$27</f>
        <v>26.641666666666666</v>
      </c>
      <c r="Y37" s="107">
        <f>[33]Fevereiro!$B$28</f>
        <v>24.483333333333331</v>
      </c>
      <c r="Z37" s="107">
        <f>[33]Fevereiro!$B$29</f>
        <v>25.458333333333329</v>
      </c>
      <c r="AA37" s="107">
        <f>[33]Fevereiro!$B$30</f>
        <v>27.708333333333332</v>
      </c>
      <c r="AB37" s="107">
        <f>[33]Fevereiro!$B$31</f>
        <v>29.108333333333334</v>
      </c>
      <c r="AC37" s="107">
        <f>[33]Fevereiro!$B$32</f>
        <v>26.687500000000011</v>
      </c>
      <c r="AD37" s="107">
        <f>[33]Fevereiro!$B$33</f>
        <v>27.050000000000008</v>
      </c>
      <c r="AE37" s="108">
        <f t="shared" si="1"/>
        <v>25.916666666666671</v>
      </c>
      <c r="AF37" s="12" t="s">
        <v>35</v>
      </c>
      <c r="AG37" s="12" t="s">
        <v>35</v>
      </c>
      <c r="AH37" s="125"/>
      <c r="AI37" t="s">
        <v>35</v>
      </c>
    </row>
    <row r="38" spans="1:35" hidden="1" x14ac:dyDescent="0.2">
      <c r="A38" s="48" t="s">
        <v>16</v>
      </c>
      <c r="B38" s="109">
        <f>[34]Fevereiro!$B$5</f>
        <v>0</v>
      </c>
      <c r="C38" s="109">
        <f>[34]Fevereiro!$B$6</f>
        <v>0</v>
      </c>
      <c r="D38" s="109">
        <f>[34]Fevereiro!$B$7</f>
        <v>0</v>
      </c>
      <c r="E38" s="109">
        <f>[34]Fevereiro!$B$8</f>
        <v>0</v>
      </c>
      <c r="F38" s="109">
        <f>[34]Fevereiro!$B$9</f>
        <v>0</v>
      </c>
      <c r="G38" s="109">
        <f>[34]Fevereiro!$B$10</f>
        <v>0</v>
      </c>
      <c r="H38" s="109">
        <f>[34]Fevereiro!$B$11</f>
        <v>0</v>
      </c>
      <c r="I38" s="109">
        <f>[34]Fevereiro!$B$12</f>
        <v>0</v>
      </c>
      <c r="J38" s="109">
        <f>[34]Fevereiro!$B$13</f>
        <v>0</v>
      </c>
      <c r="K38" s="109">
        <f>[34]Fevereiro!$B$14</f>
        <v>0</v>
      </c>
      <c r="L38" s="109">
        <f>[34]Fevereiro!$B$15</f>
        <v>0</v>
      </c>
      <c r="M38" s="109">
        <f>[34]Fevereiro!$B$16</f>
        <v>0</v>
      </c>
      <c r="N38" s="109">
        <f>[34]Fevereiro!$B$17</f>
        <v>0</v>
      </c>
      <c r="O38" s="109">
        <f>[34]Fevereiro!$B$18</f>
        <v>0</v>
      </c>
      <c r="P38" s="109">
        <f>[34]Fevereiro!$B$19</f>
        <v>0</v>
      </c>
      <c r="Q38" s="109">
        <f>[34]Fevereiro!$B$20</f>
        <v>0</v>
      </c>
      <c r="R38" s="109">
        <f>[34]Fevereiro!$B$21</f>
        <v>0</v>
      </c>
      <c r="S38" s="109">
        <f>[34]Fevereiro!$B$22</f>
        <v>0</v>
      </c>
      <c r="T38" s="109">
        <f>[34]Fevereiro!$B$23</f>
        <v>0</v>
      </c>
      <c r="U38" s="109">
        <f>[34]Fevereiro!$B$24</f>
        <v>0</v>
      </c>
      <c r="V38" s="109">
        <f>[34]Fevereiro!$B$25</f>
        <v>0</v>
      </c>
      <c r="W38" s="109">
        <f>[34]Fevereiro!$B$26</f>
        <v>0</v>
      </c>
      <c r="X38" s="109">
        <f>[34]Fevereiro!$B$26</f>
        <v>0</v>
      </c>
      <c r="Y38" s="109">
        <f>[34]Fevereiro!$B$26</f>
        <v>0</v>
      </c>
      <c r="Z38" s="109">
        <f>[34]Fevereiro!$B$26</f>
        <v>0</v>
      </c>
      <c r="AA38" s="109">
        <f>[34]Fevereiro!$B$26</f>
        <v>0</v>
      </c>
      <c r="AB38" s="109">
        <f>[34]Fevereiro!$B$26</f>
        <v>0</v>
      </c>
      <c r="AC38" s="109">
        <f>[34]Fevereiro!$B$26</f>
        <v>0</v>
      </c>
      <c r="AD38" s="109">
        <f>[34]Fevereiro!$B$26</f>
        <v>0</v>
      </c>
      <c r="AE38" s="108">
        <f t="shared" si="1"/>
        <v>0</v>
      </c>
      <c r="AG38" s="12" t="s">
        <v>35</v>
      </c>
      <c r="AI38" t="s">
        <v>35</v>
      </c>
    </row>
    <row r="39" spans="1:35" x14ac:dyDescent="0.2">
      <c r="A39" s="48" t="s">
        <v>154</v>
      </c>
      <c r="B39" s="109">
        <f>[35]Fevereiro!$B$5</f>
        <v>26.720833333333335</v>
      </c>
      <c r="C39" s="109">
        <f>[35]Fevereiro!$B$6</f>
        <v>28.024999999999995</v>
      </c>
      <c r="D39" s="109">
        <f>[35]Fevereiro!$B$7</f>
        <v>26.754166666666663</v>
      </c>
      <c r="E39" s="109">
        <f>[35]Fevereiro!$B$8</f>
        <v>25.837500000000002</v>
      </c>
      <c r="F39" s="109">
        <f>[35]Fevereiro!$B$9</f>
        <v>26.020833333333329</v>
      </c>
      <c r="G39" s="109">
        <f>[35]Fevereiro!$B$10</f>
        <v>25.516666666666662</v>
      </c>
      <c r="H39" s="109">
        <f>[35]Fevereiro!$B$11</f>
        <v>26.341666666666665</v>
      </c>
      <c r="I39" s="109">
        <f>[35]Fevereiro!$B$12</f>
        <v>23.633333333333336</v>
      </c>
      <c r="J39" s="109">
        <f>[35]Fevereiro!$B$13</f>
        <v>24.05</v>
      </c>
      <c r="K39" s="109">
        <f>[35]Fevereiro!$B$14</f>
        <v>26.537499999999998</v>
      </c>
      <c r="L39" s="109">
        <f>[35]Fevereiro!$B$15</f>
        <v>28.254166666666666</v>
      </c>
      <c r="M39" s="109">
        <f>[35]Fevereiro!$B$16</f>
        <v>28.224999999999991</v>
      </c>
      <c r="N39" s="109">
        <f>[35]Fevereiro!$B$17</f>
        <v>27.987499999999997</v>
      </c>
      <c r="O39" s="109">
        <f>[35]Fevereiro!$B$18</f>
        <v>29.170833333333334</v>
      </c>
      <c r="P39" s="109">
        <f>[35]Fevereiro!$B$19</f>
        <v>27.599999999999991</v>
      </c>
      <c r="Q39" s="109">
        <f>[35]Fevereiro!$B$20</f>
        <v>28.395833333333339</v>
      </c>
      <c r="R39" s="109">
        <f>[35]Fevereiro!$B$21</f>
        <v>27.933333333333334</v>
      </c>
      <c r="S39" s="109">
        <f>[35]Fevereiro!$B$22</f>
        <v>24.645833333333332</v>
      </c>
      <c r="T39" s="109">
        <f>[35]Fevereiro!$B$23</f>
        <v>26.241666666666664</v>
      </c>
      <c r="U39" s="109">
        <f>[35]Fevereiro!$B$24</f>
        <v>26.862500000000008</v>
      </c>
      <c r="V39" s="109">
        <f>[35]Fevereiro!$B$25</f>
        <v>24.945833333333336</v>
      </c>
      <c r="W39" s="109">
        <f>[35]Fevereiro!$B$26</f>
        <v>25.979166666666671</v>
      </c>
      <c r="X39" s="107">
        <f>[35]Fevereiro!$B$27</f>
        <v>27.208333333333339</v>
      </c>
      <c r="Y39" s="107">
        <f>[35]Fevereiro!$B$28</f>
        <v>27.329166666666666</v>
      </c>
      <c r="Z39" s="107">
        <f>[35]Fevereiro!$B$29</f>
        <v>27.425000000000001</v>
      </c>
      <c r="AA39" s="107">
        <f>[35]Fevereiro!$B$30</f>
        <v>29.029166666666669</v>
      </c>
      <c r="AB39" s="107">
        <f>[35]Fevereiro!$B$31</f>
        <v>29.858333333333334</v>
      </c>
      <c r="AC39" s="107">
        <f>[35]Fevereiro!$B$32</f>
        <v>27.858333333333334</v>
      </c>
      <c r="AD39" s="107">
        <f>[35]Fevereiro!$B$33</f>
        <v>29.391666666666666</v>
      </c>
      <c r="AE39" s="108">
        <f t="shared" si="1"/>
        <v>27.026867816091951</v>
      </c>
      <c r="AG39" s="12" t="s">
        <v>35</v>
      </c>
      <c r="AI39" t="s">
        <v>35</v>
      </c>
    </row>
    <row r="40" spans="1:35" x14ac:dyDescent="0.2">
      <c r="A40" s="48" t="s">
        <v>17</v>
      </c>
      <c r="B40" s="109">
        <f>[36]Fevereiro!$B$5</f>
        <v>25.899999999999995</v>
      </c>
      <c r="C40" s="109">
        <f>[36]Fevereiro!$B$6</f>
        <v>27.61666666666666</v>
      </c>
      <c r="D40" s="109">
        <f>[36]Fevereiro!$B$7</f>
        <v>27.095833333333335</v>
      </c>
      <c r="E40" s="109">
        <f>[36]Fevereiro!$B$8</f>
        <v>26.729166666666671</v>
      </c>
      <c r="F40" s="109">
        <f>[36]Fevereiro!$B$9</f>
        <v>27.691666666666666</v>
      </c>
      <c r="G40" s="109">
        <f>[36]Fevereiro!$B$10</f>
        <v>26.779166666666669</v>
      </c>
      <c r="H40" s="109">
        <f>[36]Fevereiro!$B$11</f>
        <v>25.204166666666669</v>
      </c>
      <c r="I40" s="109">
        <f>[36]Fevereiro!$B$12</f>
        <v>24.041666666666661</v>
      </c>
      <c r="J40" s="109">
        <f>[36]Fevereiro!$B$13</f>
        <v>25.712499999999991</v>
      </c>
      <c r="K40" s="109">
        <f>[36]Fevereiro!$B$14</f>
        <v>27.004166666666663</v>
      </c>
      <c r="L40" s="109">
        <f>[36]Fevereiro!$B$15</f>
        <v>28.120833333333337</v>
      </c>
      <c r="M40" s="109">
        <f>[36]Fevereiro!$B$16</f>
        <v>27.404166666666669</v>
      </c>
      <c r="N40" s="109">
        <f>[36]Fevereiro!$B$17</f>
        <v>27.575000000000003</v>
      </c>
      <c r="O40" s="109">
        <f>[36]Fevereiro!$B$18</f>
        <v>28.312500000000004</v>
      </c>
      <c r="P40" s="109">
        <f>[36]Fevereiro!$B$19</f>
        <v>27.658333333333335</v>
      </c>
      <c r="Q40" s="109">
        <f>[36]Fevereiro!$B$20</f>
        <v>28.383333333333326</v>
      </c>
      <c r="R40" s="109">
        <f>[36]Fevereiro!$B$21</f>
        <v>27.437500000000004</v>
      </c>
      <c r="S40" s="109">
        <f>[36]Fevereiro!$B$22</f>
        <v>23.729166666666668</v>
      </c>
      <c r="T40" s="109">
        <f>[36]Fevereiro!$B$23</f>
        <v>25.824999999999992</v>
      </c>
      <c r="U40" s="109">
        <f>[36]Fevereiro!$B$24</f>
        <v>26.187500000000004</v>
      </c>
      <c r="V40" s="109">
        <f>[36]Fevereiro!$B$25</f>
        <v>25.487500000000001</v>
      </c>
      <c r="W40" s="109">
        <f>[36]Fevereiro!$B$26</f>
        <v>27.358333333333324</v>
      </c>
      <c r="X40" s="107">
        <f>[36]Fevereiro!$B$27</f>
        <v>28.741666666666671</v>
      </c>
      <c r="Y40" s="107">
        <f>[36]Fevereiro!$B$28</f>
        <v>27.737500000000001</v>
      </c>
      <c r="Z40" s="107">
        <f>[36]Fevereiro!$B$29</f>
        <v>26.387499999999999</v>
      </c>
      <c r="AA40" s="107">
        <f>[36]Fevereiro!$B$30</f>
        <v>27.670833333333334</v>
      </c>
      <c r="AB40" s="107">
        <f>[36]Fevereiro!$B$31</f>
        <v>28.775000000000002</v>
      </c>
      <c r="AC40" s="107">
        <f>[36]Fevereiro!$B$32</f>
        <v>28.125</v>
      </c>
      <c r="AD40" s="107">
        <f>[36]Fevereiro!$B$33</f>
        <v>28.737499999999997</v>
      </c>
      <c r="AE40" s="108">
        <f t="shared" si="1"/>
        <v>27.01479885057471</v>
      </c>
      <c r="AG40" s="12" t="s">
        <v>35</v>
      </c>
      <c r="AI40" t="s">
        <v>35</v>
      </c>
    </row>
    <row r="41" spans="1:35" hidden="1" x14ac:dyDescent="0.2">
      <c r="A41" s="48" t="s">
        <v>136</v>
      </c>
      <c r="B41" s="109">
        <f>[37]Fevereiro!$B$5</f>
        <v>24.020833333333339</v>
      </c>
      <c r="C41" s="109">
        <f>[37]Fevereiro!$B$6</f>
        <v>25.404166666666669</v>
      </c>
      <c r="D41" s="109">
        <f>[37]Fevereiro!$B$7</f>
        <v>22.716666666666665</v>
      </c>
      <c r="E41" s="109">
        <f>[37]Fevereiro!$B$8</f>
        <v>23.916666666666668</v>
      </c>
      <c r="F41" s="109">
        <f>[37]Fevereiro!$B$9</f>
        <v>25.791666666666661</v>
      </c>
      <c r="G41" s="109">
        <f>[37]Fevereiro!$B$10</f>
        <v>25.966666666666658</v>
      </c>
      <c r="H41" s="109">
        <f>[37]Fevereiro!$B$11</f>
        <v>25.308333333333334</v>
      </c>
      <c r="I41" s="109">
        <f>[37]Fevereiro!$B$12</f>
        <v>25.858333333333334</v>
      </c>
      <c r="J41" s="109">
        <f>[37]Fevereiro!$B$13</f>
        <v>26.525000000000002</v>
      </c>
      <c r="K41" s="109">
        <f>[37]Fevereiro!$B$14</f>
        <v>24.704166666666666</v>
      </c>
      <c r="L41" s="109">
        <f>[37]Fevereiro!$B$15</f>
        <v>24.162500000000005</v>
      </c>
      <c r="M41" s="109">
        <f>[37]Fevereiro!$B$16</f>
        <v>24.38333333333334</v>
      </c>
      <c r="N41" s="109">
        <f>[37]Fevereiro!$B$17</f>
        <v>25.087500000000002</v>
      </c>
      <c r="O41" s="109">
        <f>[37]Fevereiro!$B$18</f>
        <v>26.087500000000006</v>
      </c>
      <c r="P41" s="109">
        <f>[37]Fevereiro!$B$19</f>
        <v>26.320833333333326</v>
      </c>
      <c r="Q41" s="109">
        <f>[37]Fevereiro!$B$20</f>
        <v>25.6875</v>
      </c>
      <c r="R41" s="109">
        <f>[37]Fevereiro!$B$21</f>
        <v>24.429166666666664</v>
      </c>
      <c r="S41" s="109">
        <f>[37]Fevereiro!$B$22</f>
        <v>23.074999999999992</v>
      </c>
      <c r="T41" s="109">
        <f>[37]Fevereiro!$B$23</f>
        <v>23.795833333333334</v>
      </c>
      <c r="U41" s="109">
        <f>[37]Fevereiro!$B$24</f>
        <v>22</v>
      </c>
      <c r="V41" s="109">
        <f>[37]Fevereiro!$B$25</f>
        <v>24.045833333333334</v>
      </c>
      <c r="W41" s="109">
        <f>[37]Fevereiro!$B$26</f>
        <v>24.575000000000003</v>
      </c>
      <c r="X41" s="107">
        <f>[37]Fevereiro!$B$27</f>
        <v>25.408333333333331</v>
      </c>
      <c r="Y41" s="107">
        <f>[37]Fevereiro!$B$28</f>
        <v>21.458333333333332</v>
      </c>
      <c r="Z41" s="107">
        <f>[37]Fevereiro!$B$29</f>
        <v>23.529166666666665</v>
      </c>
      <c r="AA41" s="107">
        <f>[37]Fevereiro!$B$30</f>
        <v>24.937500000000004</v>
      </c>
      <c r="AB41" s="107">
        <f>[37]Fevereiro!$B$31</f>
        <v>26.483333333333334</v>
      </c>
      <c r="AC41" s="107">
        <f>[37]Fevereiro!$B$32</f>
        <v>27.099999999999994</v>
      </c>
      <c r="AD41" s="107">
        <f>[37]Fevereiro!$B$33</f>
        <v>24.7421130952381</v>
      </c>
      <c r="AE41" s="108">
        <f t="shared" si="1"/>
        <v>24.7421130952381</v>
      </c>
      <c r="AG41" s="12" t="s">
        <v>35</v>
      </c>
      <c r="AH41" t="s">
        <v>35</v>
      </c>
    </row>
    <row r="42" spans="1:35" x14ac:dyDescent="0.2">
      <c r="A42" s="48" t="s">
        <v>18</v>
      </c>
      <c r="B42" s="109">
        <f>[38]Fevereiro!$B$5</f>
        <v>25.858333333333331</v>
      </c>
      <c r="C42" s="109">
        <f>[38]Fevereiro!$B$6</f>
        <v>26.179166666666664</v>
      </c>
      <c r="D42" s="109">
        <f>[38]Fevereiro!$B$7</f>
        <v>24.325000000000003</v>
      </c>
      <c r="E42" s="109">
        <f>[38]Fevereiro!$B$8</f>
        <v>23.633333333333329</v>
      </c>
      <c r="F42" s="109">
        <f>[38]Fevereiro!$B$9</f>
        <v>23.425000000000001</v>
      </c>
      <c r="G42" s="109">
        <f>[38]Fevereiro!$B$10</f>
        <v>23.291666666666671</v>
      </c>
      <c r="H42" s="109">
        <f>[38]Fevereiro!$B$11</f>
        <v>25.220833333333331</v>
      </c>
      <c r="I42" s="109">
        <f>[38]Fevereiro!$B$12</f>
        <v>21.958333333333332</v>
      </c>
      <c r="J42" s="109">
        <f>[38]Fevereiro!$B$13</f>
        <v>23.833333333333339</v>
      </c>
      <c r="K42" s="109">
        <f>[38]Fevereiro!$B$14</f>
        <v>24.529166666666669</v>
      </c>
      <c r="L42" s="109">
        <f>[38]Fevereiro!$B$15</f>
        <v>25.3</v>
      </c>
      <c r="M42" s="109">
        <f>[38]Fevereiro!$B$16</f>
        <v>24.566666666666666</v>
      </c>
      <c r="N42" s="109">
        <f>[38]Fevereiro!$B$17</f>
        <v>24.858333333333331</v>
      </c>
      <c r="O42" s="109">
        <f>[38]Fevereiro!$B$18</f>
        <v>26.129166666666663</v>
      </c>
      <c r="P42" s="109">
        <f>[38]Fevereiro!$B$19</f>
        <v>26.270833333333329</v>
      </c>
      <c r="Q42" s="109">
        <f>[38]Fevereiro!$B$20</f>
        <v>26.13333333333334</v>
      </c>
      <c r="R42" s="109">
        <f>[38]Fevereiro!$B$21</f>
        <v>26.087500000000006</v>
      </c>
      <c r="S42" s="109">
        <f>[38]Fevereiro!$B$22</f>
        <v>22.304166666666671</v>
      </c>
      <c r="T42" s="109">
        <f>[38]Fevereiro!$B$23</f>
        <v>23.195833333333336</v>
      </c>
      <c r="U42" s="109">
        <f>[38]Fevereiro!$B$24</f>
        <v>24.862500000000001</v>
      </c>
      <c r="V42" s="109">
        <f>[38]Fevereiro!$B$25</f>
        <v>24.516666666666669</v>
      </c>
      <c r="W42" s="109">
        <f>[38]Fevereiro!$B$26</f>
        <v>24.620833333333334</v>
      </c>
      <c r="X42" s="107">
        <f>[38]Fevereiro!$B$27</f>
        <v>24.495833333333334</v>
      </c>
      <c r="Y42" s="107">
        <f>[38]Fevereiro!$B$28</f>
        <v>25.483333333333331</v>
      </c>
      <c r="Z42" s="107">
        <f>[38]Fevereiro!$B$29</f>
        <v>25.000000000000004</v>
      </c>
      <c r="AA42" s="107">
        <f>[38]Fevereiro!$B$30</f>
        <v>27.416666666666668</v>
      </c>
      <c r="AB42" s="107">
        <f>[38]Fevereiro!$B$31</f>
        <v>27.308333333333337</v>
      </c>
      <c r="AC42" s="107">
        <f>[38]Fevereiro!$B$32</f>
        <v>26.029166666666669</v>
      </c>
      <c r="AD42" s="107">
        <f>[38]Fevereiro!$B$33</f>
        <v>26.975000000000005</v>
      </c>
      <c r="AE42" s="108">
        <f t="shared" si="1"/>
        <v>24.958908045977008</v>
      </c>
      <c r="AI42" t="s">
        <v>35</v>
      </c>
    </row>
    <row r="43" spans="1:35" hidden="1" x14ac:dyDescent="0.2">
      <c r="A43" s="48" t="s">
        <v>141</v>
      </c>
      <c r="B43" s="109" t="s">
        <v>197</v>
      </c>
      <c r="C43" s="109" t="s">
        <v>197</v>
      </c>
      <c r="D43" s="109" t="s">
        <v>197</v>
      </c>
      <c r="E43" s="109" t="s">
        <v>197</v>
      </c>
      <c r="F43" s="109" t="s">
        <v>197</v>
      </c>
      <c r="G43" s="109" t="s">
        <v>197</v>
      </c>
      <c r="H43" s="109" t="s">
        <v>197</v>
      </c>
      <c r="I43" s="109" t="s">
        <v>197</v>
      </c>
      <c r="J43" s="109" t="s">
        <v>197</v>
      </c>
      <c r="K43" s="109" t="s">
        <v>197</v>
      </c>
      <c r="L43" s="109" t="s">
        <v>197</v>
      </c>
      <c r="M43" s="109" t="s">
        <v>197</v>
      </c>
      <c r="N43" s="109" t="s">
        <v>197</v>
      </c>
      <c r="O43" s="109" t="s">
        <v>197</v>
      </c>
      <c r="P43" s="109" t="s">
        <v>197</v>
      </c>
      <c r="Q43" s="109" t="s">
        <v>197</v>
      </c>
      <c r="R43" s="109" t="s">
        <v>197</v>
      </c>
      <c r="S43" s="109" t="s">
        <v>197</v>
      </c>
      <c r="T43" s="109" t="s">
        <v>197</v>
      </c>
      <c r="U43" s="109" t="s">
        <v>197</v>
      </c>
      <c r="V43" s="109" t="s">
        <v>197</v>
      </c>
      <c r="W43" s="109" t="s">
        <v>197</v>
      </c>
      <c r="X43" s="107"/>
      <c r="Y43" s="107"/>
      <c r="Z43" s="107"/>
      <c r="AA43" s="107"/>
      <c r="AB43" s="107"/>
      <c r="AC43" s="107"/>
      <c r="AD43" s="107"/>
      <c r="AE43" s="108" t="s">
        <v>197</v>
      </c>
    </row>
    <row r="44" spans="1:35" x14ac:dyDescent="0.2">
      <c r="A44" s="48" t="s">
        <v>19</v>
      </c>
      <c r="B44" s="109">
        <f>[39]Fevereiro!$B$5</f>
        <v>25.916666666666661</v>
      </c>
      <c r="C44" s="109">
        <f>[39]Fevereiro!$B$6</f>
        <v>26.875</v>
      </c>
      <c r="D44" s="109">
        <f>[39]Fevereiro!$B$7</f>
        <v>27.033333333333328</v>
      </c>
      <c r="E44" s="109">
        <f>[39]Fevereiro!$B$8</f>
        <v>27.174999999999997</v>
      </c>
      <c r="F44" s="109">
        <f>[39]Fevereiro!$B$9</f>
        <v>27.479166666666668</v>
      </c>
      <c r="G44" s="109">
        <f>[39]Fevereiro!$B$10</f>
        <v>26.691666666666674</v>
      </c>
      <c r="H44" s="109">
        <f>[39]Fevereiro!$B$11</f>
        <v>24.716666666666658</v>
      </c>
      <c r="I44" s="109">
        <f>[39]Fevereiro!$B$12</f>
        <v>23.858333333333334</v>
      </c>
      <c r="J44" s="109">
        <f>[39]Fevereiro!$B$13</f>
        <v>24.675000000000001</v>
      </c>
      <c r="K44" s="109">
        <f>[39]Fevereiro!$B$14</f>
        <v>26.908333333333331</v>
      </c>
      <c r="L44" s="109">
        <f>[39]Fevereiro!$B$15</f>
        <v>28.625</v>
      </c>
      <c r="M44" s="109">
        <f>[39]Fevereiro!$B$16</f>
        <v>28.625000000000004</v>
      </c>
      <c r="N44" s="109">
        <f>[39]Fevereiro!$B$17</f>
        <v>26.579166666666666</v>
      </c>
      <c r="O44" s="109">
        <f>[39]Fevereiro!$B$18</f>
        <v>25.341666666666658</v>
      </c>
      <c r="P44" s="109">
        <f>[39]Fevereiro!$B$19</f>
        <v>24.229166666666668</v>
      </c>
      <c r="Q44" s="109">
        <f>[39]Fevereiro!$B$20</f>
        <v>24.708333333333332</v>
      </c>
      <c r="R44" s="109">
        <f>[39]Fevereiro!$B$21</f>
        <v>26.316666666666666</v>
      </c>
      <c r="S44" s="109">
        <f>[39]Fevereiro!$B$22</f>
        <v>25.791666666666668</v>
      </c>
      <c r="T44" s="109">
        <f>[39]Fevereiro!$B$23</f>
        <v>24.950000000000006</v>
      </c>
      <c r="U44" s="109">
        <f>[39]Fevereiro!$B$24</f>
        <v>24.408333333333331</v>
      </c>
      <c r="V44" s="109">
        <f>[39]Fevereiro!$B$25</f>
        <v>24.479166666666668</v>
      </c>
      <c r="W44" s="109">
        <f>[39]Fevereiro!$B$26</f>
        <v>26.095833333333331</v>
      </c>
      <c r="X44" s="107">
        <f>[39]Fevereiro!$B$27</f>
        <v>24.954166666666666</v>
      </c>
      <c r="Y44" s="107">
        <f>[39]Fevereiro!$B$28</f>
        <v>26.045833333333331</v>
      </c>
      <c r="Z44" s="107">
        <f>[39]Fevereiro!$B$29</f>
        <v>26.337499999999995</v>
      </c>
      <c r="AA44" s="107">
        <f>[39]Fevereiro!$B$30</f>
        <v>27.662500000000005</v>
      </c>
      <c r="AB44" s="107">
        <f>[39]Fevereiro!$B$31</f>
        <v>27.854166666666671</v>
      </c>
      <c r="AC44" s="107">
        <f>[39]Fevereiro!$B$32</f>
        <v>27.229166666666661</v>
      </c>
      <c r="AD44" s="107">
        <f>[39]Fevereiro!$B$33</f>
        <v>26.612499999999997</v>
      </c>
      <c r="AE44" s="108">
        <f>AVERAGE(B44:AD44)</f>
        <v>26.143965517241369</v>
      </c>
      <c r="AF44" s="12" t="s">
        <v>35</v>
      </c>
      <c r="AG44" s="12" t="s">
        <v>35</v>
      </c>
      <c r="AI44" t="s">
        <v>35</v>
      </c>
    </row>
    <row r="45" spans="1:35" x14ac:dyDescent="0.2">
      <c r="A45" s="48" t="s">
        <v>23</v>
      </c>
      <c r="B45" s="109">
        <f>[40]Fevereiro!$B$5</f>
        <v>26.375</v>
      </c>
      <c r="C45" s="109">
        <f>[40]Fevereiro!$B$6</f>
        <v>27.462499999999991</v>
      </c>
      <c r="D45" s="109">
        <f>[40]Fevereiro!$B$7</f>
        <v>26.658333333333342</v>
      </c>
      <c r="E45" s="109">
        <f>[40]Fevereiro!$B$8</f>
        <v>27.099999999999998</v>
      </c>
      <c r="F45" s="109">
        <f>[40]Fevereiro!$B$9</f>
        <v>27.179166666666671</v>
      </c>
      <c r="G45" s="109">
        <f>[40]Fevereiro!$B$10</f>
        <v>25.041666666666661</v>
      </c>
      <c r="H45" s="109">
        <f>[40]Fevereiro!$B$11</f>
        <v>25.704166666666666</v>
      </c>
      <c r="I45" s="109">
        <f>[40]Fevereiro!$B$12</f>
        <v>23.154166666666669</v>
      </c>
      <c r="J45" s="109">
        <f>[40]Fevereiro!$B$13</f>
        <v>24.762499999999999</v>
      </c>
      <c r="K45" s="109">
        <f>[40]Fevereiro!$B$14</f>
        <v>26.225000000000005</v>
      </c>
      <c r="L45" s="109">
        <f>[40]Fevereiro!$B$15</f>
        <v>27.224999999999998</v>
      </c>
      <c r="M45" s="109">
        <f>[40]Fevereiro!$B$16</f>
        <v>25.158333333333328</v>
      </c>
      <c r="N45" s="109">
        <f>[40]Fevereiro!$B$17</f>
        <v>26.487500000000001</v>
      </c>
      <c r="O45" s="109">
        <f>[40]Fevereiro!$B$18</f>
        <v>28.000000000000011</v>
      </c>
      <c r="P45" s="109">
        <f>[40]Fevereiro!$B$19</f>
        <v>27.608333333333338</v>
      </c>
      <c r="Q45" s="109">
        <f>[40]Fevereiro!$B$20</f>
        <v>28.262500000000003</v>
      </c>
      <c r="R45" s="109">
        <f>[40]Fevereiro!$B$21</f>
        <v>26.758333333333329</v>
      </c>
      <c r="S45" s="109">
        <f>[40]Fevereiro!$B$22</f>
        <v>24.045833333333334</v>
      </c>
      <c r="T45" s="109">
        <f>[40]Fevereiro!$B$23</f>
        <v>25.012499999999999</v>
      </c>
      <c r="U45" s="109">
        <f>[40]Fevereiro!$B$24</f>
        <v>25.645833333333329</v>
      </c>
      <c r="V45" s="109">
        <f>[40]Fevereiro!$B$25</f>
        <v>24.604166666666668</v>
      </c>
      <c r="W45" s="109">
        <f>[40]Fevereiro!$B$26</f>
        <v>25.995833333333337</v>
      </c>
      <c r="X45" s="107">
        <f>[40]Fevereiro!$B$27</f>
        <v>27.86666666666666</v>
      </c>
      <c r="Y45" s="107">
        <f>[40]Fevereiro!$B$28</f>
        <v>27.525000000000006</v>
      </c>
      <c r="Z45" s="107">
        <f>[40]Fevereiro!$B$29</f>
        <v>25.854166666666671</v>
      </c>
      <c r="AA45" s="107">
        <f>[40]Fevereiro!$B$30</f>
        <v>27.933333333333334</v>
      </c>
      <c r="AB45" s="107">
        <f>[40]Fevereiro!$B$31</f>
        <v>27.537500000000005</v>
      </c>
      <c r="AC45" s="107">
        <f>[40]Fevereiro!$B$32</f>
        <v>27.25</v>
      </c>
      <c r="AD45" s="107">
        <f>[40]Fevereiro!$B$33</f>
        <v>28.270833333333332</v>
      </c>
      <c r="AE45" s="108">
        <f>AVERAGE(B45:AD45)</f>
        <v>26.438074712643676</v>
      </c>
      <c r="AI45" t="s">
        <v>35</v>
      </c>
    </row>
    <row r="46" spans="1:35" x14ac:dyDescent="0.2">
      <c r="A46" s="48" t="s">
        <v>34</v>
      </c>
      <c r="B46" s="109">
        <f>[41]Fevereiro!$B$5</f>
        <v>26.925000000000001</v>
      </c>
      <c r="C46" s="109">
        <f>[41]Fevereiro!$B$6</f>
        <v>24.045833333333331</v>
      </c>
      <c r="D46" s="109">
        <f>[41]Fevereiro!$B$7</f>
        <v>23.929166666666671</v>
      </c>
      <c r="E46" s="109">
        <f>[41]Fevereiro!$B$8</f>
        <v>24.42916666666666</v>
      </c>
      <c r="F46" s="109">
        <f>[41]Fevereiro!$B$9</f>
        <v>24.008333333333329</v>
      </c>
      <c r="G46" s="109">
        <f>[41]Fevereiro!$B$10</f>
        <v>24.183333333333334</v>
      </c>
      <c r="H46" s="109">
        <f>[41]Fevereiro!$B$11</f>
        <v>26.374999999999996</v>
      </c>
      <c r="I46" s="109">
        <f>[41]Fevereiro!$B$12</f>
        <v>25.104166666666661</v>
      </c>
      <c r="J46" s="109">
        <f>[41]Fevereiro!$B$13</f>
        <v>26.099999999999998</v>
      </c>
      <c r="K46" s="109">
        <f>[41]Fevereiro!$B$14</f>
        <v>25.508333333333336</v>
      </c>
      <c r="L46" s="109">
        <f>[41]Fevereiro!$B$15</f>
        <v>25.091666666666669</v>
      </c>
      <c r="M46" s="109">
        <f>[41]Fevereiro!$B$16</f>
        <v>25.587500000000002</v>
      </c>
      <c r="N46" s="109">
        <f>[41]Fevereiro!$B$17</f>
        <v>26.716666666666669</v>
      </c>
      <c r="O46" s="109">
        <f>[41]Fevereiro!$B$18</f>
        <v>26.575000000000006</v>
      </c>
      <c r="P46" s="109">
        <f>[41]Fevereiro!$B$19</f>
        <v>26.445833333333336</v>
      </c>
      <c r="Q46" s="109">
        <f>[41]Fevereiro!$B$20</f>
        <v>27.387499999999992</v>
      </c>
      <c r="R46" s="109">
        <f>[41]Fevereiro!$B$21</f>
        <v>26.895833333333329</v>
      </c>
      <c r="S46" s="109">
        <f>[41]Fevereiro!$B$22</f>
        <v>23.212499999999995</v>
      </c>
      <c r="T46" s="109">
        <f>[41]Fevereiro!$B$23</f>
        <v>24.412499999999998</v>
      </c>
      <c r="U46" s="109">
        <f>[41]Fevereiro!$B$24</f>
        <v>24.916666666666668</v>
      </c>
      <c r="V46" s="109">
        <f>[41]Fevereiro!$B$25</f>
        <v>24.825000000000003</v>
      </c>
      <c r="W46" s="109">
        <f>[41]Fevereiro!$B$26</f>
        <v>25.254166666666663</v>
      </c>
      <c r="X46" s="107">
        <f>[41]Fevereiro!$B$27</f>
        <v>26.129166666666659</v>
      </c>
      <c r="Y46" s="107">
        <f>[41]Fevereiro!$B$28</f>
        <v>25.875</v>
      </c>
      <c r="Z46" s="107">
        <f>[41]Fevereiro!$B$29</f>
        <v>26.508333333333329</v>
      </c>
      <c r="AA46" s="107">
        <f>[41]Fevereiro!$B$30</f>
        <v>26.595833333333335</v>
      </c>
      <c r="AB46" s="107">
        <f>[41]Fevereiro!$B$31</f>
        <v>26.220833333333331</v>
      </c>
      <c r="AC46" s="107">
        <f>[41]Fevereiro!$B$32</f>
        <v>26.333333333333339</v>
      </c>
      <c r="AD46" s="107">
        <f>[41]Fevereiro!$B$33</f>
        <v>28.266666666666669</v>
      </c>
      <c r="AE46" s="108">
        <f>AVERAGE(B46:AD46)</f>
        <v>25.650287356321833</v>
      </c>
      <c r="AF46" s="12" t="s">
        <v>35</v>
      </c>
      <c r="AG46" s="12" t="s">
        <v>35</v>
      </c>
      <c r="AI46" s="12" t="s">
        <v>35</v>
      </c>
    </row>
    <row r="47" spans="1:35" x14ac:dyDescent="0.2">
      <c r="A47" s="48" t="s">
        <v>20</v>
      </c>
      <c r="B47" s="109">
        <f>[42]Fevereiro!$B$5</f>
        <v>28.374999999999996</v>
      </c>
      <c r="C47" s="109">
        <f>[42]Fevereiro!$B$6</f>
        <v>29.079166666666662</v>
      </c>
      <c r="D47" s="109">
        <f>[42]Fevereiro!$B$7</f>
        <v>26.133333333333329</v>
      </c>
      <c r="E47" s="109">
        <f>[42]Fevereiro!$B$8</f>
        <v>25.545833333333334</v>
      </c>
      <c r="F47" s="109">
        <f>[42]Fevereiro!$B$9</f>
        <v>28.266666666666669</v>
      </c>
      <c r="G47" s="109">
        <f>[42]Fevereiro!$B$10</f>
        <v>26.925000000000001</v>
      </c>
      <c r="H47" s="109">
        <f>[42]Fevereiro!$B$11</f>
        <v>27.654166666666665</v>
      </c>
      <c r="I47" s="109">
        <f>[42]Fevereiro!$B$12</f>
        <v>27.016666666666666</v>
      </c>
      <c r="J47" s="109">
        <f>[42]Fevereiro!$B$13</f>
        <v>26</v>
      </c>
      <c r="K47" s="109">
        <f>[42]Fevereiro!$B$14</f>
        <v>28.508333333333329</v>
      </c>
      <c r="L47" s="109">
        <f>[42]Fevereiro!$B$15</f>
        <v>30.454166666666666</v>
      </c>
      <c r="M47" s="109">
        <f>[42]Fevereiro!$B$16</f>
        <v>28.787499999999994</v>
      </c>
      <c r="N47" s="109">
        <f>[42]Fevereiro!$B$17</f>
        <v>30.787500000000005</v>
      </c>
      <c r="O47" s="109">
        <f>[42]Fevereiro!$B$18</f>
        <v>28.875000000000004</v>
      </c>
      <c r="P47" s="109">
        <f>[42]Fevereiro!$B$19</f>
        <v>25.291666666666661</v>
      </c>
      <c r="Q47" s="109">
        <f>[42]Fevereiro!$B$20</f>
        <v>26.383333333333329</v>
      </c>
      <c r="R47" s="109">
        <f>[42]Fevereiro!$B$21</f>
        <v>28.658333333333331</v>
      </c>
      <c r="S47" s="109">
        <f>[42]Fevereiro!$B$22</f>
        <v>27.466666666666669</v>
      </c>
      <c r="T47" s="109">
        <f>[42]Fevereiro!$B$23</f>
        <v>26.762500000000003</v>
      </c>
      <c r="U47" s="109">
        <f>[42]Fevereiro!$B$24</f>
        <v>27.666666666666668</v>
      </c>
      <c r="V47" s="109">
        <f>[42]Fevereiro!$B$25</f>
        <v>27.004166666666663</v>
      </c>
      <c r="W47" s="109">
        <f>[42]Fevereiro!$B$26</f>
        <v>28.650000000000002</v>
      </c>
      <c r="X47" s="107">
        <f>[42]Fevereiro!$B$27</f>
        <v>29.241666666666664</v>
      </c>
      <c r="Y47" s="107">
        <f>[42]Fevereiro!$B$28</f>
        <v>29.80416666666666</v>
      </c>
      <c r="Z47" s="107">
        <f>[42]Fevereiro!$B$29</f>
        <v>28.391666666666666</v>
      </c>
      <c r="AA47" s="107">
        <f>[42]Fevereiro!$B$30</f>
        <v>29.691666666666666</v>
      </c>
      <c r="AB47" s="107">
        <f>[42]Fevereiro!$B$31</f>
        <v>30.729166666666661</v>
      </c>
      <c r="AC47" s="107">
        <f>[42]Fevereiro!$B$32</f>
        <v>31.904166666666665</v>
      </c>
      <c r="AD47" s="107">
        <f>[42]Fevereiro!$B$33</f>
        <v>31.725000000000005</v>
      </c>
      <c r="AE47" s="108">
        <f>AVERAGE(B47:AD47)</f>
        <v>28.337212643678161</v>
      </c>
      <c r="AG47" s="12" t="s">
        <v>35</v>
      </c>
    </row>
    <row r="48" spans="1:35" s="5" customFormat="1" ht="17.100000000000001" customHeight="1" x14ac:dyDescent="0.2">
      <c r="A48" s="80" t="s">
        <v>198</v>
      </c>
      <c r="B48" s="110">
        <f t="shared" ref="B48:AD48" si="2">AVERAGE(B5:B47)</f>
        <v>25.979142921412272</v>
      </c>
      <c r="C48" s="110">
        <f t="shared" si="2"/>
        <v>26.847512314479445</v>
      </c>
      <c r="D48" s="110">
        <f t="shared" si="2"/>
        <v>26.10428609301621</v>
      </c>
      <c r="E48" s="110">
        <f t="shared" si="2"/>
        <v>25.555339698300983</v>
      </c>
      <c r="F48" s="110">
        <f t="shared" si="2"/>
        <v>26.187409621131792</v>
      </c>
      <c r="G48" s="110">
        <f t="shared" si="2"/>
        <v>25.577568079675714</v>
      </c>
      <c r="H48" s="110">
        <f t="shared" si="2"/>
        <v>25.395270172563382</v>
      </c>
      <c r="I48" s="110">
        <f t="shared" si="2"/>
        <v>23.862710654492204</v>
      </c>
      <c r="J48" s="110">
        <f t="shared" si="2"/>
        <v>24.851270457185091</v>
      </c>
      <c r="K48" s="110">
        <f t="shared" si="2"/>
        <v>26.109353288987442</v>
      </c>
      <c r="L48" s="110">
        <f t="shared" si="2"/>
        <v>27.062228203486157</v>
      </c>
      <c r="M48" s="110">
        <f t="shared" si="2"/>
        <v>26.585476190476186</v>
      </c>
      <c r="N48" s="110">
        <f t="shared" si="2"/>
        <v>26.941331581991701</v>
      </c>
      <c r="O48" s="110">
        <f t="shared" si="2"/>
        <v>26.737071196742459</v>
      </c>
      <c r="P48" s="110">
        <f t="shared" si="2"/>
        <v>25.978281623231258</v>
      </c>
      <c r="Q48" s="110">
        <f>AVERAGE(Q5:Q47)</f>
        <v>26.673302300386091</v>
      </c>
      <c r="R48" s="110">
        <f t="shared" si="2"/>
        <v>26.809582442316138</v>
      </c>
      <c r="S48" s="110">
        <f t="shared" si="2"/>
        <v>24.203784937888205</v>
      </c>
      <c r="T48" s="110">
        <f t="shared" si="2"/>
        <v>24.778326216356117</v>
      </c>
      <c r="U48" s="110">
        <f t="shared" si="2"/>
        <v>25.181958227460942</v>
      </c>
      <c r="V48" s="110">
        <f t="shared" si="2"/>
        <v>24.668830286561256</v>
      </c>
      <c r="W48" s="110">
        <f t="shared" si="2"/>
        <v>25.859288949275356</v>
      </c>
      <c r="X48" s="110">
        <f t="shared" si="2"/>
        <v>26.479163608130996</v>
      </c>
      <c r="Y48" s="110">
        <f t="shared" si="2"/>
        <v>26.190057808045616</v>
      </c>
      <c r="Z48" s="110">
        <f t="shared" si="2"/>
        <v>26.03642049184467</v>
      </c>
      <c r="AA48" s="110">
        <f t="shared" si="2"/>
        <v>27.504910240872601</v>
      </c>
      <c r="AB48" s="110">
        <f t="shared" si="2"/>
        <v>27.883226164079822</v>
      </c>
      <c r="AC48" s="110">
        <f t="shared" si="2"/>
        <v>27.212221633085889</v>
      </c>
      <c r="AD48" s="110">
        <f t="shared" si="2"/>
        <v>27.844108783330057</v>
      </c>
      <c r="AE48" s="111">
        <f>AVERAGE(AE5:AE47)</f>
        <v>26.14310068044507</v>
      </c>
      <c r="AG48" s="5" t="s">
        <v>35</v>
      </c>
      <c r="AH48" s="5" t="s">
        <v>35</v>
      </c>
    </row>
    <row r="49" spans="1:35" x14ac:dyDescent="0.2">
      <c r="A49" s="104" t="s">
        <v>227</v>
      </c>
      <c r="B49" s="39"/>
      <c r="C49" s="39"/>
      <c r="D49" s="39"/>
      <c r="E49" s="39"/>
      <c r="F49" s="39"/>
      <c r="G49" s="39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45"/>
      <c r="AE49" s="72"/>
      <c r="AI49" t="s">
        <v>35</v>
      </c>
    </row>
    <row r="50" spans="1:35" x14ac:dyDescent="0.2">
      <c r="A50" s="104" t="s">
        <v>228</v>
      </c>
      <c r="B50" s="40"/>
      <c r="C50" s="40"/>
      <c r="D50" s="40"/>
      <c r="E50" s="40"/>
      <c r="F50" s="40"/>
      <c r="G50" s="40"/>
      <c r="H50" s="40"/>
      <c r="I50" s="40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7"/>
      <c r="U50" s="97"/>
      <c r="V50" s="97"/>
      <c r="W50" s="97"/>
      <c r="X50" s="97"/>
      <c r="Y50" s="95"/>
      <c r="Z50" s="95"/>
      <c r="AA50" s="95"/>
      <c r="AB50" s="95"/>
      <c r="AC50" s="95"/>
      <c r="AD50" s="95"/>
      <c r="AE50" s="72"/>
      <c r="AG50" s="12" t="s">
        <v>35</v>
      </c>
    </row>
    <row r="51" spans="1:35" x14ac:dyDescent="0.2">
      <c r="A51" s="41"/>
      <c r="B51" s="95"/>
      <c r="C51" s="95"/>
      <c r="D51" s="95"/>
      <c r="E51" s="95"/>
      <c r="F51" s="95"/>
      <c r="G51" s="95"/>
      <c r="H51" s="95"/>
      <c r="I51" s="95"/>
      <c r="J51" s="96"/>
      <c r="K51" s="96"/>
      <c r="L51" s="96"/>
      <c r="M51" s="96"/>
      <c r="N51" s="96"/>
      <c r="O51" s="96"/>
      <c r="P51" s="96"/>
      <c r="Q51" s="95"/>
      <c r="R51" s="95"/>
      <c r="S51" s="95"/>
      <c r="T51" s="98"/>
      <c r="U51" s="98"/>
      <c r="V51" s="98"/>
      <c r="W51" s="98"/>
      <c r="X51" s="98"/>
      <c r="Y51" s="95"/>
      <c r="Z51" s="95"/>
      <c r="AA51" s="95"/>
      <c r="AB51" s="95"/>
      <c r="AC51" s="95"/>
      <c r="AD51" s="45"/>
      <c r="AE51" s="72"/>
    </row>
    <row r="52" spans="1:35" x14ac:dyDescent="0.2">
      <c r="A52" s="134" t="s">
        <v>250</v>
      </c>
      <c r="B52" s="134"/>
      <c r="C52" s="134"/>
      <c r="D52" s="134"/>
      <c r="E52" s="134"/>
      <c r="F52" s="134"/>
      <c r="G52" s="134"/>
      <c r="H52" s="39"/>
      <c r="I52" s="39"/>
      <c r="J52" s="39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45"/>
      <c r="AE52" s="72"/>
    </row>
    <row r="53" spans="1:35" x14ac:dyDescent="0.2">
      <c r="A53" s="41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72"/>
    </row>
    <row r="54" spans="1:35" x14ac:dyDescent="0.2">
      <c r="A54" s="41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72"/>
      <c r="AG54" t="s">
        <v>35</v>
      </c>
    </row>
    <row r="55" spans="1:35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73"/>
    </row>
    <row r="57" spans="1:35" x14ac:dyDescent="0.2">
      <c r="AG57" s="12" t="s">
        <v>35</v>
      </c>
    </row>
    <row r="58" spans="1:35" x14ac:dyDescent="0.2">
      <c r="N58" s="2" t="s">
        <v>35</v>
      </c>
      <c r="AD58" s="2" t="s">
        <v>35</v>
      </c>
    </row>
    <row r="59" spans="1:35" x14ac:dyDescent="0.2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2" t="s">
        <v>35</v>
      </c>
    </row>
    <row r="60" spans="1:35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2" t="s">
        <v>35</v>
      </c>
      <c r="W60" s="2" t="s">
        <v>35</v>
      </c>
    </row>
    <row r="61" spans="1:35" x14ac:dyDescent="0.2">
      <c r="Z61" s="2" t="s">
        <v>35</v>
      </c>
    </row>
    <row r="62" spans="1:35" x14ac:dyDescent="0.2">
      <c r="AB62" s="2" t="s">
        <v>35</v>
      </c>
    </row>
    <row r="63" spans="1:35" x14ac:dyDescent="0.2">
      <c r="AE63" s="7" t="s">
        <v>35</v>
      </c>
    </row>
    <row r="64" spans="1:35" x14ac:dyDescent="0.2">
      <c r="AI64" s="12" t="s">
        <v>35</v>
      </c>
    </row>
    <row r="65" spans="9:34" x14ac:dyDescent="0.2">
      <c r="I65" s="2" t="s">
        <v>35</v>
      </c>
      <c r="AH65" t="s">
        <v>35</v>
      </c>
    </row>
  </sheetData>
  <mergeCells count="34">
    <mergeCell ref="P3:P4"/>
    <mergeCell ref="R3:R4"/>
    <mergeCell ref="U3:U4"/>
    <mergeCell ref="Q3:Q4"/>
    <mergeCell ref="A1:AE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A52:G52"/>
    <mergeCell ref="S3:S4"/>
    <mergeCell ref="T3:T4"/>
    <mergeCell ref="N3:N4"/>
    <mergeCell ref="B2:AE2"/>
    <mergeCell ref="AE3:AE4"/>
    <mergeCell ref="W3:W4"/>
    <mergeCell ref="X3:X4"/>
    <mergeCell ref="AB3:AB4"/>
    <mergeCell ref="AC3:AC4"/>
    <mergeCell ref="AD3:AD4"/>
    <mergeCell ref="Y3:Y4"/>
    <mergeCell ref="Z3:Z4"/>
    <mergeCell ref="AA3:AA4"/>
    <mergeCell ref="M3:M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9"/>
  <sheetViews>
    <sheetView tabSelected="1" zoomScale="90" zoomScaleNormal="90" workbookViewId="0">
      <selection activeCell="B2" sqref="B2:AG2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0" width="6.5703125" style="2" customWidth="1"/>
    <col min="31" max="31" width="8.28515625" style="7" customWidth="1"/>
    <col min="32" max="32" width="7.85546875" style="1" customWidth="1"/>
    <col min="33" max="33" width="15.28515625" style="10" customWidth="1"/>
  </cols>
  <sheetData>
    <row r="1" spans="1:35" ht="20.100000000000001" customHeight="1" x14ac:dyDescent="0.2">
      <c r="A1" s="143" t="s">
        <v>201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5"/>
    </row>
    <row r="2" spans="1:35" s="4" customFormat="1" ht="20.100000000000001" customHeight="1" x14ac:dyDescent="0.2">
      <c r="A2" s="173" t="s">
        <v>21</v>
      </c>
      <c r="B2" s="176" t="s">
        <v>254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70"/>
    </row>
    <row r="3" spans="1:35" s="5" customFormat="1" ht="20.100000000000001" customHeight="1" x14ac:dyDescent="0.2">
      <c r="A3" s="173"/>
      <c r="B3" s="167">
        <v>1</v>
      </c>
      <c r="C3" s="167">
        <f>SUM(B3+1)</f>
        <v>2</v>
      </c>
      <c r="D3" s="167">
        <f t="shared" ref="D3:AD3" si="0">SUM(C3+1)</f>
        <v>3</v>
      </c>
      <c r="E3" s="167">
        <f t="shared" si="0"/>
        <v>4</v>
      </c>
      <c r="F3" s="167">
        <f t="shared" si="0"/>
        <v>5</v>
      </c>
      <c r="G3" s="167">
        <f t="shared" si="0"/>
        <v>6</v>
      </c>
      <c r="H3" s="167">
        <f t="shared" si="0"/>
        <v>7</v>
      </c>
      <c r="I3" s="167">
        <f t="shared" si="0"/>
        <v>8</v>
      </c>
      <c r="J3" s="167">
        <f t="shared" si="0"/>
        <v>9</v>
      </c>
      <c r="K3" s="167">
        <f t="shared" si="0"/>
        <v>10</v>
      </c>
      <c r="L3" s="167">
        <f t="shared" si="0"/>
        <v>11</v>
      </c>
      <c r="M3" s="167">
        <f t="shared" si="0"/>
        <v>12</v>
      </c>
      <c r="N3" s="167">
        <f t="shared" si="0"/>
        <v>13</v>
      </c>
      <c r="O3" s="167">
        <f t="shared" si="0"/>
        <v>14</v>
      </c>
      <c r="P3" s="167">
        <f t="shared" si="0"/>
        <v>15</v>
      </c>
      <c r="Q3" s="167">
        <f t="shared" si="0"/>
        <v>16</v>
      </c>
      <c r="R3" s="167">
        <f t="shared" si="0"/>
        <v>17</v>
      </c>
      <c r="S3" s="167">
        <f t="shared" si="0"/>
        <v>18</v>
      </c>
      <c r="T3" s="167">
        <f t="shared" si="0"/>
        <v>19</v>
      </c>
      <c r="U3" s="167">
        <f t="shared" si="0"/>
        <v>20</v>
      </c>
      <c r="V3" s="167">
        <f t="shared" si="0"/>
        <v>21</v>
      </c>
      <c r="W3" s="167">
        <f t="shared" si="0"/>
        <v>22</v>
      </c>
      <c r="X3" s="167">
        <f t="shared" si="0"/>
        <v>23</v>
      </c>
      <c r="Y3" s="167">
        <f t="shared" si="0"/>
        <v>24</v>
      </c>
      <c r="Z3" s="167">
        <f t="shared" si="0"/>
        <v>25</v>
      </c>
      <c r="AA3" s="167">
        <f t="shared" si="0"/>
        <v>26</v>
      </c>
      <c r="AB3" s="167">
        <f t="shared" si="0"/>
        <v>27</v>
      </c>
      <c r="AC3" s="167">
        <f t="shared" si="0"/>
        <v>28</v>
      </c>
      <c r="AD3" s="167">
        <f t="shared" si="0"/>
        <v>29</v>
      </c>
      <c r="AE3" s="99" t="s">
        <v>29</v>
      </c>
      <c r="AF3" s="101" t="s">
        <v>27</v>
      </c>
      <c r="AG3" s="171" t="s">
        <v>196</v>
      </c>
    </row>
    <row r="4" spans="1:35" s="5" customFormat="1" ht="20.100000000000001" customHeight="1" x14ac:dyDescent="0.2">
      <c r="A4" s="173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99" t="s">
        <v>25</v>
      </c>
      <c r="AF4" s="101" t="s">
        <v>25</v>
      </c>
      <c r="AG4" s="172" t="s">
        <v>25</v>
      </c>
    </row>
    <row r="5" spans="1:35" s="5" customFormat="1" x14ac:dyDescent="0.2">
      <c r="A5" s="48" t="s">
        <v>30</v>
      </c>
      <c r="B5" s="107">
        <f>[1]Fevereiro!$K$5</f>
        <v>0</v>
      </c>
      <c r="C5" s="107">
        <f>[1]Fevereiro!$K$6</f>
        <v>0</v>
      </c>
      <c r="D5" s="107">
        <f>[1]Fevereiro!$K$7</f>
        <v>4.8</v>
      </c>
      <c r="E5" s="107">
        <f>[1]Fevereiro!$K$8</f>
        <v>0.2</v>
      </c>
      <c r="F5" s="107">
        <f>[1]Fevereiro!$K$9</f>
        <v>0.60000000000000009</v>
      </c>
      <c r="G5" s="107">
        <f>[1]Fevereiro!$K$10</f>
        <v>0</v>
      </c>
      <c r="H5" s="107">
        <f>[1]Fevereiro!$K$11</f>
        <v>12.6</v>
      </c>
      <c r="I5" s="107">
        <f>[1]Fevereiro!$K$12</f>
        <v>1.8</v>
      </c>
      <c r="J5" s="107">
        <f>[1]Fevereiro!$K$13</f>
        <v>0</v>
      </c>
      <c r="K5" s="107">
        <f>[1]Fevereiro!$K$14</f>
        <v>0</v>
      </c>
      <c r="L5" s="107">
        <f>[1]Fevereiro!$K$15</f>
        <v>0</v>
      </c>
      <c r="M5" s="107">
        <f>[1]Fevereiro!$K$16</f>
        <v>0</v>
      </c>
      <c r="N5" s="107">
        <f>[1]Fevereiro!$K$17</f>
        <v>0</v>
      </c>
      <c r="O5" s="107">
        <f>[1]Fevereiro!$K$18</f>
        <v>2</v>
      </c>
      <c r="P5" s="107">
        <f>[1]Fevereiro!$K$19</f>
        <v>0</v>
      </c>
      <c r="Q5" s="107">
        <f>[1]Fevereiro!$K$20</f>
        <v>1.4</v>
      </c>
      <c r="R5" s="107">
        <f>[1]Fevereiro!$K$21</f>
        <v>0</v>
      </c>
      <c r="S5" s="107">
        <f>[1]Fevereiro!$K$22</f>
        <v>37</v>
      </c>
      <c r="T5" s="107">
        <f>[1]Fevereiro!$K$23</f>
        <v>1.2</v>
      </c>
      <c r="U5" s="107">
        <f>[1]Fevereiro!$K$24</f>
        <v>1.8</v>
      </c>
      <c r="V5" s="107">
        <f>[1]Fevereiro!$K$25</f>
        <v>14.399999999999999</v>
      </c>
      <c r="W5" s="107">
        <f>[1]Fevereiro!$K$26</f>
        <v>0</v>
      </c>
      <c r="X5" s="107">
        <f>[1]Fevereiro!$K$27</f>
        <v>0</v>
      </c>
      <c r="Y5" s="107">
        <f>[1]Fevereiro!$K$28</f>
        <v>0</v>
      </c>
      <c r="Z5" s="107">
        <f>[1]Fevereiro!$K$29</f>
        <v>26.799999999999997</v>
      </c>
      <c r="AA5" s="107">
        <f>[1]Fevereiro!$K$30</f>
        <v>0</v>
      </c>
      <c r="AB5" s="107">
        <f>[1]Fevereiro!$K$31</f>
        <v>0</v>
      </c>
      <c r="AC5" s="107">
        <f>[1]Fevereiro!$K$32</f>
        <v>0</v>
      </c>
      <c r="AD5" s="107">
        <f>[1]Fevereiro!$K$33</f>
        <v>0</v>
      </c>
      <c r="AE5" s="114">
        <f t="shared" ref="AE5:AE40" si="1">SUM(B5:AD5)</f>
        <v>104.6</v>
      </c>
      <c r="AF5" s="116">
        <f t="shared" ref="AF5:AF40" si="2">MAX(B5:AD5)</f>
        <v>37</v>
      </c>
      <c r="AG5" s="56">
        <f t="shared" ref="AG5:AG40" si="3">COUNTIF(B5:AD5,"=0,0")</f>
        <v>17</v>
      </c>
    </row>
    <row r="6" spans="1:35" x14ac:dyDescent="0.2">
      <c r="A6" s="48" t="s">
        <v>0</v>
      </c>
      <c r="B6" s="109">
        <f>[2]Fevereiro!$K$5</f>
        <v>0</v>
      </c>
      <c r="C6" s="109">
        <f>[2]Fevereiro!$K$6</f>
        <v>0</v>
      </c>
      <c r="D6" s="109">
        <f>[2]Fevereiro!$K$7</f>
        <v>0</v>
      </c>
      <c r="E6" s="109">
        <f>[2]Fevereiro!$K$8</f>
        <v>0</v>
      </c>
      <c r="F6" s="109">
        <f>[2]Fevereiro!$K$9</f>
        <v>0</v>
      </c>
      <c r="G6" s="109">
        <f>[2]Fevereiro!$K$10</f>
        <v>0</v>
      </c>
      <c r="H6" s="109">
        <f>[2]Fevereiro!$K$11</f>
        <v>18.8</v>
      </c>
      <c r="I6" s="109">
        <f>[2]Fevereiro!$K$12</f>
        <v>9.7999999999999989</v>
      </c>
      <c r="J6" s="109">
        <f>[2]Fevereiro!$K$13</f>
        <v>21</v>
      </c>
      <c r="K6" s="109">
        <f>[2]Fevereiro!$K$14</f>
        <v>0.4</v>
      </c>
      <c r="L6" s="109">
        <f>[2]Fevereiro!$K$15</f>
        <v>2.8</v>
      </c>
      <c r="M6" s="109">
        <f>[2]Fevereiro!$K$16</f>
        <v>0</v>
      </c>
      <c r="N6" s="109">
        <f>[2]Fevereiro!$K$17</f>
        <v>0</v>
      </c>
      <c r="O6" s="109">
        <f>[2]Fevereiro!$K$18</f>
        <v>0</v>
      </c>
      <c r="P6" s="109">
        <f>[2]Fevereiro!$K$19</f>
        <v>0</v>
      </c>
      <c r="Q6" s="109">
        <f>[2]Fevereiro!$K$20</f>
        <v>0</v>
      </c>
      <c r="R6" s="109">
        <f>[2]Fevereiro!$K$21</f>
        <v>0</v>
      </c>
      <c r="S6" s="109">
        <f>[2]Fevereiro!$K$22</f>
        <v>8.7999999999999989</v>
      </c>
      <c r="T6" s="109">
        <f>[2]Fevereiro!$K$23</f>
        <v>0</v>
      </c>
      <c r="U6" s="109">
        <f>[2]Fevereiro!$K$24</f>
        <v>0</v>
      </c>
      <c r="V6" s="109">
        <f>[2]Fevereiro!$K$25</f>
        <v>0</v>
      </c>
      <c r="W6" s="109">
        <f>[2]Fevereiro!$K$26</f>
        <v>0</v>
      </c>
      <c r="X6" s="109">
        <f>[2]Fevereiro!$K$27</f>
        <v>3.2</v>
      </c>
      <c r="Y6" s="109">
        <f>[2]Fevereiro!$K$28</f>
        <v>0.2</v>
      </c>
      <c r="Z6" s="109">
        <f>[2]Fevereiro!$K$29</f>
        <v>19</v>
      </c>
      <c r="AA6" s="109">
        <f>[2]Fevereiro!$K$30</f>
        <v>5.4</v>
      </c>
      <c r="AB6" s="109">
        <f>[2]Fevereiro!$K$31</f>
        <v>8.6</v>
      </c>
      <c r="AC6" s="109">
        <f>[2]Fevereiro!$K$32</f>
        <v>0</v>
      </c>
      <c r="AD6" s="109">
        <f>[2]Fevereiro!$K$33</f>
        <v>7.1999999999999993</v>
      </c>
      <c r="AE6" s="114">
        <f t="shared" si="1"/>
        <v>105.2</v>
      </c>
      <c r="AF6" s="116">
        <f t="shared" si="2"/>
        <v>21</v>
      </c>
      <c r="AG6" s="56">
        <f t="shared" si="3"/>
        <v>17</v>
      </c>
    </row>
    <row r="7" spans="1:35" x14ac:dyDescent="0.2">
      <c r="A7" s="48" t="s">
        <v>85</v>
      </c>
      <c r="B7" s="109">
        <f>[3]Fevereiro!$K$5</f>
        <v>0</v>
      </c>
      <c r="C7" s="109">
        <f>[3]Fevereiro!$K$6</f>
        <v>0</v>
      </c>
      <c r="D7" s="109">
        <f>[3]Fevereiro!$K$7</f>
        <v>4</v>
      </c>
      <c r="E7" s="109">
        <f>[3]Fevereiro!$K$8</f>
        <v>0</v>
      </c>
      <c r="F7" s="109">
        <f>[3]Fevereiro!$K$9</f>
        <v>0</v>
      </c>
      <c r="G7" s="109">
        <f>[3]Fevereiro!$K$10</f>
        <v>0</v>
      </c>
      <c r="H7" s="109">
        <f>[3]Fevereiro!$K$11</f>
        <v>7</v>
      </c>
      <c r="I7" s="109">
        <f>[3]Fevereiro!$K$12</f>
        <v>26</v>
      </c>
      <c r="J7" s="109">
        <f>[3]Fevereiro!$K$13</f>
        <v>0</v>
      </c>
      <c r="K7" s="109">
        <f>[3]Fevereiro!$K$14</f>
        <v>2</v>
      </c>
      <c r="L7" s="109">
        <f>[3]Fevereiro!$K$15</f>
        <v>0.2</v>
      </c>
      <c r="M7" s="109">
        <f>[3]Fevereiro!$K$16</f>
        <v>0</v>
      </c>
      <c r="N7" s="109">
        <f>[3]Fevereiro!$K$17</f>
        <v>0</v>
      </c>
      <c r="O7" s="109">
        <f>[3]Fevereiro!$K$18</f>
        <v>8</v>
      </c>
      <c r="P7" s="109">
        <f>[3]Fevereiro!$K$19</f>
        <v>3.4000000000000004</v>
      </c>
      <c r="Q7" s="109">
        <f>[3]Fevereiro!$K$20</f>
        <v>0</v>
      </c>
      <c r="R7" s="109">
        <f>[3]Fevereiro!$K$21</f>
        <v>3</v>
      </c>
      <c r="S7" s="109">
        <f>[3]Fevereiro!$K$22</f>
        <v>0</v>
      </c>
      <c r="T7" s="109">
        <f>[3]Fevereiro!$K$23</f>
        <v>0</v>
      </c>
      <c r="U7" s="109">
        <f>[3]Fevereiro!$K$24</f>
        <v>0</v>
      </c>
      <c r="V7" s="109">
        <f>[3]Fevereiro!$K$25</f>
        <v>0</v>
      </c>
      <c r="W7" s="109">
        <f>[3]Fevereiro!$K$26</f>
        <v>0</v>
      </c>
      <c r="X7" s="109">
        <f>[3]Fevereiro!$K$27</f>
        <v>7.6000000000000005</v>
      </c>
      <c r="Y7" s="109">
        <f>[3]Fevereiro!$K$28</f>
        <v>16</v>
      </c>
      <c r="Z7" s="109">
        <f>[3]Fevereiro!$K$29</f>
        <v>1.2</v>
      </c>
      <c r="AA7" s="109">
        <f>[3]Fevereiro!$K$30</f>
        <v>0</v>
      </c>
      <c r="AB7" s="109">
        <f>[3]Fevereiro!$K$31</f>
        <v>0</v>
      </c>
      <c r="AC7" s="109">
        <f>[3]Fevereiro!$K$32</f>
        <v>9.8000000000000007</v>
      </c>
      <c r="AD7" s="109">
        <f>[3]Fevereiro!$K$33</f>
        <v>0</v>
      </c>
      <c r="AE7" s="114">
        <f t="shared" si="1"/>
        <v>88.2</v>
      </c>
      <c r="AF7" s="116">
        <f t="shared" si="2"/>
        <v>26</v>
      </c>
      <c r="AG7" s="56">
        <f t="shared" si="3"/>
        <v>17</v>
      </c>
    </row>
    <row r="8" spans="1:35" x14ac:dyDescent="0.2">
      <c r="A8" s="48" t="s">
        <v>1</v>
      </c>
      <c r="B8" s="109">
        <f>[4]Fevereiro!$K$5</f>
        <v>0</v>
      </c>
      <c r="C8" s="109">
        <f>[4]Fevereiro!$K$6</f>
        <v>0</v>
      </c>
      <c r="D8" s="109">
        <f>[4]Fevereiro!$K$7</f>
        <v>0</v>
      </c>
      <c r="E8" s="109">
        <f>[4]Fevereiro!$K$8</f>
        <v>0</v>
      </c>
      <c r="F8" s="109">
        <f>[4]Fevereiro!$K$9</f>
        <v>0</v>
      </c>
      <c r="G8" s="109">
        <f>[4]Fevereiro!$K$10</f>
        <v>6.0000000000000009</v>
      </c>
      <c r="H8" s="109">
        <f>[4]Fevereiro!$K$11</f>
        <v>0</v>
      </c>
      <c r="I8" s="109">
        <f>[4]Fevereiro!$K$12</f>
        <v>23.799999999999994</v>
      </c>
      <c r="J8" s="109">
        <f>[4]Fevereiro!$K$13</f>
        <v>4.2</v>
      </c>
      <c r="K8" s="109">
        <f>[4]Fevereiro!$K$14</f>
        <v>0</v>
      </c>
      <c r="L8" s="109">
        <f>[4]Fevereiro!$K$15</f>
        <v>9</v>
      </c>
      <c r="M8" s="109">
        <f>[4]Fevereiro!$K$16</f>
        <v>29.4</v>
      </c>
      <c r="N8" s="109">
        <f>[4]Fevereiro!$K$17</f>
        <v>0</v>
      </c>
      <c r="O8" s="109">
        <f>[4]Fevereiro!$K$18</f>
        <v>0</v>
      </c>
      <c r="P8" s="109">
        <f>[4]Fevereiro!$K$19</f>
        <v>0</v>
      </c>
      <c r="Q8" s="109">
        <f>[4]Fevereiro!$K$20</f>
        <v>0</v>
      </c>
      <c r="R8" s="109">
        <f>[4]Fevereiro!$K$21</f>
        <v>30.8</v>
      </c>
      <c r="S8" s="109">
        <f>[4]Fevereiro!$K$22</f>
        <v>14.599999999999998</v>
      </c>
      <c r="T8" s="109">
        <f>[4]Fevereiro!$K$23</f>
        <v>0.2</v>
      </c>
      <c r="U8" s="109">
        <f>[4]Fevereiro!$K$24</f>
        <v>0.2</v>
      </c>
      <c r="V8" s="109">
        <f>[4]Fevereiro!$K$25</f>
        <v>0</v>
      </c>
      <c r="W8" s="109">
        <f>[4]Fevereiro!$K$26</f>
        <v>0</v>
      </c>
      <c r="X8" s="109">
        <f>[4]Fevereiro!$K$27</f>
        <v>0</v>
      </c>
      <c r="Y8" s="109">
        <f>[4]Fevereiro!$K$28</f>
        <v>0</v>
      </c>
      <c r="Z8" s="109">
        <f>[4]Fevereiro!$K$29</f>
        <v>6.2</v>
      </c>
      <c r="AA8" s="109">
        <f>[4]Fevereiro!$K$30</f>
        <v>0</v>
      </c>
      <c r="AB8" s="109">
        <f>[4]Fevereiro!$K$31</f>
        <v>13.4</v>
      </c>
      <c r="AC8" s="109">
        <f>[4]Fevereiro!$K$32</f>
        <v>0</v>
      </c>
      <c r="AD8" s="109">
        <f>[4]Fevereiro!$K$33</f>
        <v>0</v>
      </c>
      <c r="AE8" s="114">
        <f t="shared" si="1"/>
        <v>137.79999999999998</v>
      </c>
      <c r="AF8" s="116">
        <f t="shared" si="2"/>
        <v>30.8</v>
      </c>
      <c r="AG8" s="56">
        <f t="shared" si="3"/>
        <v>18</v>
      </c>
    </row>
    <row r="9" spans="1:35" x14ac:dyDescent="0.2">
      <c r="A9" s="48" t="s">
        <v>146</v>
      </c>
      <c r="B9" s="109">
        <f>[5]Fevereiro!$K$5</f>
        <v>0.2</v>
      </c>
      <c r="C9" s="109">
        <f>[5]Fevereiro!$K$6</f>
        <v>0</v>
      </c>
      <c r="D9" s="109">
        <f>[5]Fevereiro!$K$7</f>
        <v>0</v>
      </c>
      <c r="E9" s="109">
        <f>[5]Fevereiro!$K$8</f>
        <v>0.8</v>
      </c>
      <c r="F9" s="109">
        <f>[5]Fevereiro!$K$9</f>
        <v>0</v>
      </c>
      <c r="G9" s="109">
        <f>[5]Fevereiro!$K$10</f>
        <v>0</v>
      </c>
      <c r="H9" s="109">
        <f>[5]Fevereiro!$K$11</f>
        <v>4.8</v>
      </c>
      <c r="I9" s="109">
        <f>[5]Fevereiro!$K$12</f>
        <v>13</v>
      </c>
      <c r="J9" s="109">
        <f>[5]Fevereiro!$K$13</f>
        <v>0.2</v>
      </c>
      <c r="K9" s="109">
        <f>[5]Fevereiro!$K$14</f>
        <v>1.4</v>
      </c>
      <c r="L9" s="109">
        <f>[5]Fevereiro!$K$15</f>
        <v>0.2</v>
      </c>
      <c r="M9" s="109">
        <f>[5]Fevereiro!$K$16</f>
        <v>0</v>
      </c>
      <c r="N9" s="109">
        <f>[5]Fevereiro!$K$17</f>
        <v>0.8</v>
      </c>
      <c r="O9" s="109">
        <f>[5]Fevereiro!$K$18</f>
        <v>0.2</v>
      </c>
      <c r="P9" s="109">
        <f>[5]Fevereiro!$K$19</f>
        <v>0</v>
      </c>
      <c r="Q9" s="109">
        <f>[5]Fevereiro!$K$20</f>
        <v>0</v>
      </c>
      <c r="R9" s="109">
        <f>[5]Fevereiro!$K$21</f>
        <v>0</v>
      </c>
      <c r="S9" s="109">
        <f>[5]Fevereiro!$K$22</f>
        <v>10.399999999999999</v>
      </c>
      <c r="T9" s="109">
        <f>[5]Fevereiro!$K$23</f>
        <v>0.2</v>
      </c>
      <c r="U9" s="109">
        <f>[5]Fevereiro!$K$24</f>
        <v>0</v>
      </c>
      <c r="V9" s="109">
        <f>[5]Fevereiro!$K$25</f>
        <v>0</v>
      </c>
      <c r="W9" s="109">
        <f>[5]Fevereiro!$K$26</f>
        <v>0.2</v>
      </c>
      <c r="X9" s="109">
        <f>[5]Fevereiro!$K$27</f>
        <v>0.2</v>
      </c>
      <c r="Y9" s="109">
        <f>[5]Fevereiro!$K$28</f>
        <v>1</v>
      </c>
      <c r="Z9" s="109">
        <f>[5]Fevereiro!$K$29</f>
        <v>2.4</v>
      </c>
      <c r="AA9" s="109">
        <f>[5]Fevereiro!$K$30</f>
        <v>0</v>
      </c>
      <c r="AB9" s="109">
        <f>[5]Fevereiro!$K$31</f>
        <v>1.4</v>
      </c>
      <c r="AC9" s="109">
        <f>[5]Fevereiro!$K$32</f>
        <v>2.8000000000000003</v>
      </c>
      <c r="AD9" s="109">
        <f>[5]Fevereiro!$K$33</f>
        <v>0</v>
      </c>
      <c r="AE9" s="114">
        <f t="shared" si="1"/>
        <v>40.199999999999996</v>
      </c>
      <c r="AF9" s="116">
        <f t="shared" si="2"/>
        <v>13</v>
      </c>
      <c r="AG9" s="56">
        <f t="shared" si="3"/>
        <v>12</v>
      </c>
    </row>
    <row r="10" spans="1:35" x14ac:dyDescent="0.2">
      <c r="A10" s="48" t="s">
        <v>91</v>
      </c>
      <c r="B10" s="109">
        <f>[6]Fevereiro!$K$5</f>
        <v>0.2</v>
      </c>
      <c r="C10" s="109">
        <f>[6]Fevereiro!$K$6</f>
        <v>0</v>
      </c>
      <c r="D10" s="109">
        <f>[6]Fevereiro!$K$7</f>
        <v>0</v>
      </c>
      <c r="E10" s="109">
        <f>[6]Fevereiro!$K$8</f>
        <v>0</v>
      </c>
      <c r="F10" s="109">
        <f>[6]Fevereiro!$K$9</f>
        <v>4.4000000000000004</v>
      </c>
      <c r="G10" s="109">
        <f>[6]Fevereiro!$K$10</f>
        <v>8</v>
      </c>
      <c r="H10" s="109">
        <f>[6]Fevereiro!$K$11</f>
        <v>0.2</v>
      </c>
      <c r="I10" s="109">
        <f>[6]Fevereiro!$K$12</f>
        <v>36.399999999999991</v>
      </c>
      <c r="J10" s="109">
        <f>[6]Fevereiro!$K$13</f>
        <v>0.2</v>
      </c>
      <c r="K10" s="109">
        <f>[6]Fevereiro!$K$14</f>
        <v>6.6000000000000005</v>
      </c>
      <c r="L10" s="109">
        <f>[6]Fevereiro!$K$15</f>
        <v>1.2</v>
      </c>
      <c r="M10" s="109">
        <f>[6]Fevereiro!$K$16</f>
        <v>11</v>
      </c>
      <c r="N10" s="109">
        <f>[6]Fevereiro!$K$17</f>
        <v>1.5999999999999999</v>
      </c>
      <c r="O10" s="109">
        <f>[6]Fevereiro!$K$18</f>
        <v>0</v>
      </c>
      <c r="P10" s="109">
        <f>[6]Fevereiro!$K$19</f>
        <v>0</v>
      </c>
      <c r="Q10" s="109">
        <f>[6]Fevereiro!$K$20</f>
        <v>1</v>
      </c>
      <c r="R10" s="109">
        <f>[6]Fevereiro!$K$21</f>
        <v>8.1999999999999993</v>
      </c>
      <c r="S10" s="109">
        <f>[6]Fevereiro!$K$22</f>
        <v>0.4</v>
      </c>
      <c r="T10" s="109">
        <f>[6]Fevereiro!$K$23</f>
        <v>0.2</v>
      </c>
      <c r="U10" s="109">
        <f>[6]Fevereiro!$K$24</f>
        <v>6.8</v>
      </c>
      <c r="V10" s="109">
        <f>[6]Fevereiro!$K$25</f>
        <v>0.60000000000000009</v>
      </c>
      <c r="W10" s="109">
        <f>[6]Fevereiro!$K$26</f>
        <v>0</v>
      </c>
      <c r="X10" s="109">
        <f>[6]Fevereiro!$K$27</f>
        <v>1.2</v>
      </c>
      <c r="Y10" s="109">
        <f>[6]Fevereiro!$K$28</f>
        <v>0</v>
      </c>
      <c r="Z10" s="109">
        <f>[6]Fevereiro!$K$29</f>
        <v>44.2</v>
      </c>
      <c r="AA10" s="109">
        <f>[6]Fevereiro!$K$30</f>
        <v>0</v>
      </c>
      <c r="AB10" s="109">
        <f>[6]Fevereiro!$K$31</f>
        <v>0</v>
      </c>
      <c r="AC10" s="109">
        <f>[6]Fevereiro!$K$32</f>
        <v>9</v>
      </c>
      <c r="AD10" s="109">
        <f>[6]Fevereiro!$K$33</f>
        <v>0.2</v>
      </c>
      <c r="AE10" s="114">
        <f t="shared" si="1"/>
        <v>141.59999999999997</v>
      </c>
      <c r="AF10" s="116">
        <f t="shared" si="2"/>
        <v>44.2</v>
      </c>
      <c r="AG10" s="56">
        <f t="shared" si="3"/>
        <v>9</v>
      </c>
    </row>
    <row r="11" spans="1:35" x14ac:dyDescent="0.2">
      <c r="A11" s="48" t="s">
        <v>49</v>
      </c>
      <c r="B11" s="109">
        <f>[7]Fevereiro!$K$5</f>
        <v>0.2</v>
      </c>
      <c r="C11" s="109">
        <f>[7]Fevereiro!$K$6</f>
        <v>0</v>
      </c>
      <c r="D11" s="109">
        <f>[7]Fevereiro!$K$7</f>
        <v>0</v>
      </c>
      <c r="E11" s="109">
        <f>[7]Fevereiro!$K$8</f>
        <v>1.6</v>
      </c>
      <c r="F11" s="109">
        <f>[7]Fevereiro!$K$9</f>
        <v>0</v>
      </c>
      <c r="G11" s="109">
        <f>[7]Fevereiro!$K$10</f>
        <v>10.4</v>
      </c>
      <c r="H11" s="109">
        <f>[7]Fevereiro!$K$11</f>
        <v>0</v>
      </c>
      <c r="I11" s="109">
        <f>[7]Fevereiro!$K$12</f>
        <v>0</v>
      </c>
      <c r="J11" s="109">
        <f>[7]Fevereiro!$K$13</f>
        <v>7.4</v>
      </c>
      <c r="K11" s="109">
        <f>[7]Fevereiro!$K$14</f>
        <v>2.6</v>
      </c>
      <c r="L11" s="109">
        <f>[7]Fevereiro!$K$15</f>
        <v>0</v>
      </c>
      <c r="M11" s="109">
        <f>[7]Fevereiro!$K$16</f>
        <v>0</v>
      </c>
      <c r="N11" s="109">
        <f>[7]Fevereiro!$K$17</f>
        <v>0</v>
      </c>
      <c r="O11" s="109">
        <f>[7]Fevereiro!$K$18</f>
        <v>0</v>
      </c>
      <c r="P11" s="109">
        <f>[7]Fevereiro!$K$19</f>
        <v>14.200000000000001</v>
      </c>
      <c r="Q11" s="109">
        <f>[7]Fevereiro!$K$20</f>
        <v>1</v>
      </c>
      <c r="R11" s="109">
        <f>[7]Fevereiro!$K$21</f>
        <v>0</v>
      </c>
      <c r="S11" s="109">
        <f>[7]Fevereiro!$K$22</f>
        <v>0</v>
      </c>
      <c r="T11" s="109">
        <f>[7]Fevereiro!$K$23</f>
        <v>0.2</v>
      </c>
      <c r="U11" s="109">
        <f>[7]Fevereiro!$K$24</f>
        <v>1</v>
      </c>
      <c r="V11" s="109">
        <f>[7]Fevereiro!$K$25</f>
        <v>0.2</v>
      </c>
      <c r="W11" s="109">
        <f>[7]Fevereiro!$K$26</f>
        <v>11</v>
      </c>
      <c r="X11" s="109">
        <f>[7]Fevereiro!$K$27</f>
        <v>0</v>
      </c>
      <c r="Y11" s="109">
        <f>[7]Fevereiro!$K$28</f>
        <v>0</v>
      </c>
      <c r="Z11" s="109">
        <f>[7]Fevereiro!$K$29</f>
        <v>0</v>
      </c>
      <c r="AA11" s="109">
        <f>[7]Fevereiro!$K$30</f>
        <v>0</v>
      </c>
      <c r="AB11" s="109">
        <f>[7]Fevereiro!$K$31</f>
        <v>43.2</v>
      </c>
      <c r="AC11" s="109">
        <f>[7]Fevereiro!$K$32</f>
        <v>0</v>
      </c>
      <c r="AD11" s="109">
        <f>[7]Fevereiro!$K$33</f>
        <v>0</v>
      </c>
      <c r="AE11" s="114">
        <f t="shared" si="1"/>
        <v>93.000000000000014</v>
      </c>
      <c r="AF11" s="116">
        <f t="shared" si="2"/>
        <v>43.2</v>
      </c>
      <c r="AG11" s="56">
        <f t="shared" si="3"/>
        <v>17</v>
      </c>
    </row>
    <row r="12" spans="1:35" x14ac:dyDescent="0.2">
      <c r="A12" s="48" t="s">
        <v>94</v>
      </c>
      <c r="B12" s="109">
        <f>[8]Fevereiro!$K$5</f>
        <v>0</v>
      </c>
      <c r="C12" s="109">
        <f>[8]Fevereiro!$K$6</f>
        <v>0</v>
      </c>
      <c r="D12" s="109">
        <f>[8]Fevereiro!$K$7</f>
        <v>0</v>
      </c>
      <c r="E12" s="109">
        <f>[8]Fevereiro!$K$8</f>
        <v>0</v>
      </c>
      <c r="F12" s="109">
        <f>[8]Fevereiro!$K$9</f>
        <v>0</v>
      </c>
      <c r="G12" s="109">
        <f>[8]Fevereiro!$K$10</f>
        <v>6.6000000000000005</v>
      </c>
      <c r="H12" s="109">
        <f>[8]Fevereiro!$K$11</f>
        <v>48</v>
      </c>
      <c r="I12" s="109">
        <f>[8]Fevereiro!$K$12</f>
        <v>6.3999999999999995</v>
      </c>
      <c r="J12" s="109">
        <f>[8]Fevereiro!$K$13</f>
        <v>0.4</v>
      </c>
      <c r="K12" s="109">
        <f>[8]Fevereiro!$K$14</f>
        <v>0</v>
      </c>
      <c r="L12" s="109">
        <f>[8]Fevereiro!$K$15</f>
        <v>19.599999999999998</v>
      </c>
      <c r="M12" s="109">
        <f>[8]Fevereiro!$K$16</f>
        <v>19.400000000000002</v>
      </c>
      <c r="N12" s="109">
        <f>[8]Fevereiro!$K$17</f>
        <v>0.6</v>
      </c>
      <c r="O12" s="109">
        <f>[8]Fevereiro!$K$18</f>
        <v>0.2</v>
      </c>
      <c r="P12" s="109">
        <f>[8]Fevereiro!$K$19</f>
        <v>0</v>
      </c>
      <c r="Q12" s="109">
        <f>[8]Fevereiro!$K$20</f>
        <v>0</v>
      </c>
      <c r="R12" s="109">
        <f>[8]Fevereiro!$K$21</f>
        <v>0.4</v>
      </c>
      <c r="S12" s="109">
        <f>[8]Fevereiro!$K$22</f>
        <v>39.599999999999994</v>
      </c>
      <c r="T12" s="109">
        <f>[8]Fevereiro!$K$23</f>
        <v>0.4</v>
      </c>
      <c r="U12" s="109">
        <f>[8]Fevereiro!$K$24</f>
        <v>4.4000000000000004</v>
      </c>
      <c r="V12" s="109">
        <f>[8]Fevereiro!$K$25</f>
        <v>0</v>
      </c>
      <c r="W12" s="109">
        <f>[8]Fevereiro!$K$26</f>
        <v>2.6</v>
      </c>
      <c r="X12" s="107">
        <f>[1]Fevereiro!$K$27</f>
        <v>0</v>
      </c>
      <c r="Y12" s="107">
        <f>[1]Fevereiro!$K$28</f>
        <v>0</v>
      </c>
      <c r="Z12" s="107">
        <f>[1]Fevereiro!$K$29</f>
        <v>26.799999999999997</v>
      </c>
      <c r="AA12" s="107">
        <f>[1]Fevereiro!$K$30</f>
        <v>0</v>
      </c>
      <c r="AB12" s="107">
        <f>[1]Fevereiro!$K$31</f>
        <v>0</v>
      </c>
      <c r="AC12" s="107">
        <f>[1]Fevereiro!$K$32</f>
        <v>0</v>
      </c>
      <c r="AD12" s="107">
        <f>[1]Fevereiro!$K$33</f>
        <v>0</v>
      </c>
      <c r="AE12" s="114">
        <f t="shared" si="1"/>
        <v>175.39999999999998</v>
      </c>
      <c r="AF12" s="116">
        <f t="shared" si="2"/>
        <v>48</v>
      </c>
      <c r="AG12" s="56">
        <f t="shared" si="3"/>
        <v>15</v>
      </c>
    </row>
    <row r="13" spans="1:35" x14ac:dyDescent="0.2">
      <c r="A13" s="48" t="s">
        <v>101</v>
      </c>
      <c r="B13" s="109">
        <f>[9]Fevereiro!$K$5</f>
        <v>0</v>
      </c>
      <c r="C13" s="109">
        <f>[9]Fevereiro!$K$6</f>
        <v>0</v>
      </c>
      <c r="D13" s="109">
        <f>[9]Fevereiro!$K$7</f>
        <v>0</v>
      </c>
      <c r="E13" s="109">
        <f>[9]Fevereiro!$K$8</f>
        <v>1.2</v>
      </c>
      <c r="F13" s="109">
        <f>[9]Fevereiro!$K$9</f>
        <v>0</v>
      </c>
      <c r="G13" s="109">
        <f>[9]Fevereiro!$K$10</f>
        <v>0</v>
      </c>
      <c r="H13" s="109">
        <f>[9]Fevereiro!$K$11</f>
        <v>43.400000000000006</v>
      </c>
      <c r="I13" s="109">
        <f>[9]Fevereiro!$K$12</f>
        <v>0</v>
      </c>
      <c r="J13" s="109">
        <f>[9]Fevereiro!$K$13</f>
        <v>0</v>
      </c>
      <c r="K13" s="109">
        <f>[9]Fevereiro!$K$14</f>
        <v>0</v>
      </c>
      <c r="L13" s="109">
        <f>[9]Fevereiro!$K$15</f>
        <v>18.599999999999998</v>
      </c>
      <c r="M13" s="109">
        <f>[9]Fevereiro!$K$16</f>
        <v>0</v>
      </c>
      <c r="N13" s="109">
        <f>[9]Fevereiro!$K$17</f>
        <v>0</v>
      </c>
      <c r="O13" s="109">
        <f>[9]Fevereiro!$K$18</f>
        <v>4.5999999999999996</v>
      </c>
      <c r="P13" s="109">
        <f>[9]Fevereiro!$K$19</f>
        <v>0</v>
      </c>
      <c r="Q13" s="109">
        <f>[9]Fevereiro!$K$20</f>
        <v>0</v>
      </c>
      <c r="R13" s="109">
        <f>[9]Fevereiro!$K$21</f>
        <v>0</v>
      </c>
      <c r="S13" s="109">
        <f>[9]Fevereiro!$K$22</f>
        <v>52.2</v>
      </c>
      <c r="T13" s="109">
        <f>[9]Fevereiro!$K$23</f>
        <v>0.2</v>
      </c>
      <c r="U13" s="109">
        <f>[9]Fevereiro!$K$24</f>
        <v>3.4000000000000004</v>
      </c>
      <c r="V13" s="109">
        <f>[9]Fevereiro!$K$25</f>
        <v>0.8</v>
      </c>
      <c r="W13" s="109">
        <f>[9]Fevereiro!$K$26</f>
        <v>0</v>
      </c>
      <c r="X13" s="109">
        <f>[9]Fevereiro!$K$27</f>
        <v>16.600000000000001</v>
      </c>
      <c r="Y13" s="109">
        <f>[9]Fevereiro!$K$28</f>
        <v>0</v>
      </c>
      <c r="Z13" s="109">
        <f>[9]Fevereiro!$K$29</f>
        <v>2.8000000000000003</v>
      </c>
      <c r="AA13" s="109">
        <f>[9]Fevereiro!$K$30</f>
        <v>0</v>
      </c>
      <c r="AB13" s="109">
        <f>[9]Fevereiro!$K$31</f>
        <v>1.4</v>
      </c>
      <c r="AC13" s="109">
        <f>[9]Fevereiro!$K$32</f>
        <v>12.399999999999999</v>
      </c>
      <c r="AD13" s="109">
        <f>[9]Fevereiro!$K$33</f>
        <v>0</v>
      </c>
      <c r="AE13" s="114">
        <f t="shared" si="1"/>
        <v>157.60000000000002</v>
      </c>
      <c r="AF13" s="116">
        <f t="shared" si="2"/>
        <v>52.2</v>
      </c>
      <c r="AG13" s="56">
        <f t="shared" si="3"/>
        <v>17</v>
      </c>
    </row>
    <row r="14" spans="1:35" x14ac:dyDescent="0.2">
      <c r="A14" s="48" t="s">
        <v>147</v>
      </c>
      <c r="B14" s="109" t="str">
        <f>[10]Fevereiro!$K$5</f>
        <v>*</v>
      </c>
      <c r="C14" s="109" t="str">
        <f>[10]Fevereiro!$K$6</f>
        <v>*</v>
      </c>
      <c r="D14" s="109" t="str">
        <f>[10]Fevereiro!$K$7</f>
        <v>*</v>
      </c>
      <c r="E14" s="109" t="str">
        <f>[10]Fevereiro!$K$8</f>
        <v>*</v>
      </c>
      <c r="F14" s="109" t="str">
        <f>[10]Fevereiro!$K$9</f>
        <v>*</v>
      </c>
      <c r="G14" s="109" t="str">
        <f>[10]Fevereiro!$K$10</f>
        <v>*</v>
      </c>
      <c r="H14" s="109" t="str">
        <f>[10]Fevereiro!$K$11</f>
        <v>*</v>
      </c>
      <c r="I14" s="109" t="str">
        <f>[10]Fevereiro!$K$12</f>
        <v>*</v>
      </c>
      <c r="J14" s="109" t="str">
        <f>[10]Fevereiro!$K$13</f>
        <v>*</v>
      </c>
      <c r="K14" s="109" t="str">
        <f>[10]Fevereiro!$K$14</f>
        <v>*</v>
      </c>
      <c r="L14" s="109" t="str">
        <f>[10]Fevereiro!$K$15</f>
        <v>*</v>
      </c>
      <c r="M14" s="109" t="str">
        <f>[10]Fevereiro!$K$16</f>
        <v>*</v>
      </c>
      <c r="N14" s="109" t="str">
        <f>[10]Fevereiro!$K$17</f>
        <v>*</v>
      </c>
      <c r="O14" s="109" t="str">
        <f>[10]Fevereiro!$K$18</f>
        <v>*</v>
      </c>
      <c r="P14" s="109" t="str">
        <f>[10]Fevereiro!$K$19</f>
        <v>*</v>
      </c>
      <c r="Q14" s="109" t="str">
        <f>[10]Fevereiro!$K$20</f>
        <v>*</v>
      </c>
      <c r="R14" s="109" t="str">
        <f>[10]Fevereiro!$K$21</f>
        <v>*</v>
      </c>
      <c r="S14" s="109" t="str">
        <f>[10]Fevereiro!$K$22</f>
        <v>*</v>
      </c>
      <c r="T14" s="109" t="str">
        <f>[10]Fevereiro!$K$23</f>
        <v>*</v>
      </c>
      <c r="U14" s="109" t="str">
        <f>[10]Fevereiro!$K$24</f>
        <v>*</v>
      </c>
      <c r="V14" s="109" t="str">
        <f>[10]Fevereiro!$K$25</f>
        <v>*</v>
      </c>
      <c r="W14" s="109" t="str">
        <f>[10]Fevereiro!$K$26</f>
        <v>*</v>
      </c>
      <c r="X14" s="109" t="str">
        <f>[10]Fevereiro!$K$27</f>
        <v>*</v>
      </c>
      <c r="Y14" s="109">
        <f>[10]Fevereiro!$K$28</f>
        <v>0</v>
      </c>
      <c r="Z14" s="109">
        <f>[10]Fevereiro!$K$29</f>
        <v>11.8</v>
      </c>
      <c r="AA14" s="109">
        <f>[10]Fevereiro!$K$30</f>
        <v>0</v>
      </c>
      <c r="AB14" s="109">
        <f>[10]Fevereiro!$K$31</f>
        <v>3.8000000000000003</v>
      </c>
      <c r="AC14" s="109">
        <f>[10]Fevereiro!$K$32</f>
        <v>0</v>
      </c>
      <c r="AD14" s="109">
        <f>[10]Fevereiro!$K$33</f>
        <v>0</v>
      </c>
      <c r="AE14" s="114">
        <f t="shared" si="1"/>
        <v>15.600000000000001</v>
      </c>
      <c r="AF14" s="116">
        <f t="shared" si="2"/>
        <v>11.8</v>
      </c>
      <c r="AG14" s="56">
        <f t="shared" si="3"/>
        <v>4</v>
      </c>
    </row>
    <row r="15" spans="1:35" x14ac:dyDescent="0.2">
      <c r="A15" s="48" t="s">
        <v>2</v>
      </c>
      <c r="B15" s="109">
        <f>[11]Fevereiro!$K$5</f>
        <v>4.4000000000000004</v>
      </c>
      <c r="C15" s="109">
        <f>[11]Fevereiro!$K$6</f>
        <v>0.2</v>
      </c>
      <c r="D15" s="109">
        <f>[11]Fevereiro!$K$7</f>
        <v>0</v>
      </c>
      <c r="E15" s="109">
        <f>[11]Fevereiro!$K$8</f>
        <v>0</v>
      </c>
      <c r="F15" s="109">
        <f>[11]Fevereiro!$K$9</f>
        <v>5.4</v>
      </c>
      <c r="G15" s="109">
        <f>[11]Fevereiro!$K$10</f>
        <v>3</v>
      </c>
      <c r="H15" s="109">
        <f>[11]Fevereiro!$K$11</f>
        <v>3.4000000000000004</v>
      </c>
      <c r="I15" s="109">
        <f>[11]Fevereiro!$K$12</f>
        <v>4.2</v>
      </c>
      <c r="J15" s="109">
        <f>[11]Fevereiro!$K$13</f>
        <v>0.2</v>
      </c>
      <c r="K15" s="109">
        <f>[11]Fevereiro!$K$14</f>
        <v>0</v>
      </c>
      <c r="L15" s="109">
        <f>[11]Fevereiro!$K$15</f>
        <v>0</v>
      </c>
      <c r="M15" s="109">
        <f>[11]Fevereiro!$K$16</f>
        <v>1.4000000000000001</v>
      </c>
      <c r="N15" s="109">
        <f>[11]Fevereiro!$K$17</f>
        <v>0.2</v>
      </c>
      <c r="O15" s="109">
        <f>[11]Fevereiro!$K$18</f>
        <v>0</v>
      </c>
      <c r="P15" s="109">
        <f>[11]Fevereiro!$K$19</f>
        <v>0</v>
      </c>
      <c r="Q15" s="109">
        <f>[11]Fevereiro!$K$20</f>
        <v>0.8</v>
      </c>
      <c r="R15" s="109">
        <f>[11]Fevereiro!$K$21</f>
        <v>20.200000000000003</v>
      </c>
      <c r="S15" s="109">
        <f>[11]Fevereiro!$K$22</f>
        <v>2.6</v>
      </c>
      <c r="T15" s="109">
        <f>[11]Fevereiro!$K$23</f>
        <v>0</v>
      </c>
      <c r="U15" s="109">
        <f>[11]Fevereiro!$K$24</f>
        <v>0</v>
      </c>
      <c r="V15" s="109">
        <f>[11]Fevereiro!$K$25</f>
        <v>0</v>
      </c>
      <c r="W15" s="109">
        <f>[11]Fevereiro!$K$26</f>
        <v>0</v>
      </c>
      <c r="X15" s="109">
        <f>[11]Fevereiro!$K$27</f>
        <v>0</v>
      </c>
      <c r="Y15" s="109">
        <f>[11]Fevereiro!$K$28</f>
        <v>1.4</v>
      </c>
      <c r="Z15" s="109">
        <f>[11]Fevereiro!$K$29</f>
        <v>34</v>
      </c>
      <c r="AA15" s="109">
        <f>[11]Fevereiro!$K$30</f>
        <v>0.4</v>
      </c>
      <c r="AB15" s="109">
        <f>[11]Fevereiro!$K$31</f>
        <v>18.999999999999996</v>
      </c>
      <c r="AC15" s="109">
        <f>[11]Fevereiro!$K$32</f>
        <v>3.2</v>
      </c>
      <c r="AD15" s="109">
        <f>[11]Fevereiro!$K$33</f>
        <v>0.2</v>
      </c>
      <c r="AE15" s="114">
        <f t="shared" si="1"/>
        <v>104.20000000000002</v>
      </c>
      <c r="AF15" s="116">
        <f t="shared" si="2"/>
        <v>34</v>
      </c>
      <c r="AG15" s="56">
        <f t="shared" si="3"/>
        <v>11</v>
      </c>
      <c r="AI15" s="12" t="s">
        <v>35</v>
      </c>
    </row>
    <row r="16" spans="1:35" x14ac:dyDescent="0.2">
      <c r="A16" s="48" t="s">
        <v>3</v>
      </c>
      <c r="B16" s="109">
        <f>[12]Fevereiro!$K$5</f>
        <v>0</v>
      </c>
      <c r="C16" s="109">
        <f>[12]Fevereiro!$K$6</f>
        <v>0</v>
      </c>
      <c r="D16" s="109">
        <f>[12]Fevereiro!$K$7</f>
        <v>0.4</v>
      </c>
      <c r="E16" s="109">
        <f>[12]Fevereiro!$K$8</f>
        <v>18</v>
      </c>
      <c r="F16" s="109">
        <f>[12]Fevereiro!$K$9</f>
        <v>36.4</v>
      </c>
      <c r="G16" s="109">
        <f>[12]Fevereiro!$K$10</f>
        <v>1.2000000000000002</v>
      </c>
      <c r="H16" s="109">
        <f>[12]Fevereiro!$K$11</f>
        <v>0.6</v>
      </c>
      <c r="I16" s="109">
        <f>[12]Fevereiro!$K$12</f>
        <v>2.4</v>
      </c>
      <c r="J16" s="109">
        <f>[12]Fevereiro!$K$13</f>
        <v>1.2</v>
      </c>
      <c r="K16" s="109">
        <f>[12]Fevereiro!$K$14</f>
        <v>0</v>
      </c>
      <c r="L16" s="109">
        <f>[12]Fevereiro!$K$15</f>
        <v>0</v>
      </c>
      <c r="M16" s="109">
        <f>[12]Fevereiro!$K$16</f>
        <v>0.4</v>
      </c>
      <c r="N16" s="109">
        <f>[12]Fevereiro!$K$17</f>
        <v>0</v>
      </c>
      <c r="O16" s="109">
        <f>[12]Fevereiro!$K$18</f>
        <v>2.4</v>
      </c>
      <c r="P16" s="109">
        <f>[12]Fevereiro!$K$19</f>
        <v>17.8</v>
      </c>
      <c r="Q16" s="109">
        <f>[12]Fevereiro!$K$20</f>
        <v>0.4</v>
      </c>
      <c r="R16" s="109">
        <f>[12]Fevereiro!$K$21</f>
        <v>73.800000000000011</v>
      </c>
      <c r="S16" s="109">
        <f>[12]Fevereiro!$K$22</f>
        <v>23.399999999999995</v>
      </c>
      <c r="T16" s="109">
        <f>[12]Fevereiro!$K$23</f>
        <v>0</v>
      </c>
      <c r="U16" s="109">
        <f>[12]Fevereiro!$K$24</f>
        <v>15.4</v>
      </c>
      <c r="V16" s="109">
        <f>[12]Fevereiro!$K$25</f>
        <v>0</v>
      </c>
      <c r="W16" s="109">
        <f>[12]Fevereiro!$K$26</f>
        <v>0</v>
      </c>
      <c r="X16" s="107">
        <f>[12]Fevereiro!$K$27</f>
        <v>2.8000000000000003</v>
      </c>
      <c r="Y16" s="107">
        <f>[12]Fevereiro!$K$28</f>
        <v>1.4</v>
      </c>
      <c r="Z16" s="107">
        <f>[12]Fevereiro!$K$29</f>
        <v>0.2</v>
      </c>
      <c r="AA16" s="107">
        <f>[12]Fevereiro!$K$30</f>
        <v>0</v>
      </c>
      <c r="AB16" s="107">
        <f>[12]Fevereiro!$K$31</f>
        <v>0</v>
      </c>
      <c r="AC16" s="107">
        <f>[12]Fevereiro!$K$32</f>
        <v>0</v>
      </c>
      <c r="AD16" s="107">
        <f>[12]Fevereiro!$K$33</f>
        <v>0</v>
      </c>
      <c r="AE16" s="114">
        <f t="shared" si="1"/>
        <v>198.20000000000002</v>
      </c>
      <c r="AF16" s="116">
        <f t="shared" si="2"/>
        <v>73.800000000000011</v>
      </c>
      <c r="AG16" s="56">
        <f t="shared" si="3"/>
        <v>12</v>
      </c>
      <c r="AI16" s="12"/>
    </row>
    <row r="17" spans="1:42" x14ac:dyDescent="0.2">
      <c r="A17" s="48" t="s">
        <v>4</v>
      </c>
      <c r="B17" s="109">
        <f>[13]Fevereiro!$K$5</f>
        <v>0</v>
      </c>
      <c r="C17" s="109">
        <f>[13]Fevereiro!$K$6</f>
        <v>0</v>
      </c>
      <c r="D17" s="109">
        <f>[13]Fevereiro!$K$7</f>
        <v>3.4000000000000004</v>
      </c>
      <c r="E17" s="109">
        <f>[13]Fevereiro!$K$8</f>
        <v>6.4</v>
      </c>
      <c r="F17" s="109">
        <f>[13]Fevereiro!$K$9</f>
        <v>3.2</v>
      </c>
      <c r="G17" s="109">
        <f>[13]Fevereiro!$K$10</f>
        <v>3.2000000000000006</v>
      </c>
      <c r="H17" s="109">
        <f>[13]Fevereiro!$K$11</f>
        <v>32.799999999999997</v>
      </c>
      <c r="I17" s="109">
        <f>[13]Fevereiro!$K$12</f>
        <v>6.6000000000000014</v>
      </c>
      <c r="J17" s="109">
        <f>[13]Fevereiro!$K$13</f>
        <v>1</v>
      </c>
      <c r="K17" s="109">
        <f>[13]Fevereiro!$K$14</f>
        <v>2.4000000000000004</v>
      </c>
      <c r="L17" s="109">
        <f>[13]Fevereiro!$K$15</f>
        <v>4</v>
      </c>
      <c r="M17" s="109">
        <f>[13]Fevereiro!$K$16</f>
        <v>0.2</v>
      </c>
      <c r="N17" s="109">
        <f>[13]Fevereiro!$K$17</f>
        <v>0</v>
      </c>
      <c r="O17" s="109">
        <f>[13]Fevereiro!$K$18</f>
        <v>2</v>
      </c>
      <c r="P17" s="109">
        <f>[13]Fevereiro!$K$19</f>
        <v>5.4</v>
      </c>
      <c r="Q17" s="109">
        <f>[13]Fevereiro!$K$20</f>
        <v>0</v>
      </c>
      <c r="R17" s="109">
        <f>[13]Fevereiro!$K$21</f>
        <v>8.6</v>
      </c>
      <c r="S17" s="109">
        <f>[13]Fevereiro!$K$22</f>
        <v>1.2</v>
      </c>
      <c r="T17" s="109">
        <f>[13]Fevereiro!$K$23</f>
        <v>0</v>
      </c>
      <c r="U17" s="109">
        <f>[13]Fevereiro!$K$24</f>
        <v>0.8</v>
      </c>
      <c r="V17" s="109">
        <f>[13]Fevereiro!$K$25</f>
        <v>0.2</v>
      </c>
      <c r="W17" s="109">
        <f>[13]Fevereiro!$K$26</f>
        <v>0</v>
      </c>
      <c r="X17" s="109">
        <f>[13]Fevereiro!$K$27</f>
        <v>34.799999999999997</v>
      </c>
      <c r="Y17" s="109">
        <f>[13]Fevereiro!$K$28</f>
        <v>6.4</v>
      </c>
      <c r="Z17" s="109">
        <f>[13]Fevereiro!$K$29</f>
        <v>0.2</v>
      </c>
      <c r="AA17" s="109">
        <f>[13]Fevereiro!$K$30</f>
        <v>0</v>
      </c>
      <c r="AB17" s="109">
        <f>[13]Fevereiro!$K$31</f>
        <v>0</v>
      </c>
      <c r="AC17" s="109">
        <f>[13]Fevereiro!$K$32</f>
        <v>0</v>
      </c>
      <c r="AD17" s="109">
        <f>[13]Fevereiro!$K$33</f>
        <v>0</v>
      </c>
      <c r="AE17" s="114">
        <f t="shared" si="1"/>
        <v>122.80000000000001</v>
      </c>
      <c r="AF17" s="116">
        <f t="shared" si="2"/>
        <v>34.799999999999997</v>
      </c>
      <c r="AG17" s="56">
        <f t="shared" si="3"/>
        <v>10</v>
      </c>
    </row>
    <row r="18" spans="1:42" x14ac:dyDescent="0.2">
      <c r="A18" s="48" t="s">
        <v>5</v>
      </c>
      <c r="B18" s="109">
        <f>[14]Fevereiro!$K$5</f>
        <v>0</v>
      </c>
      <c r="C18" s="109">
        <f>[14]Fevereiro!$K$6</f>
        <v>0</v>
      </c>
      <c r="D18" s="109">
        <f>[14]Fevereiro!$K$7</f>
        <v>0</v>
      </c>
      <c r="E18" s="109">
        <f>[14]Fevereiro!$K$8</f>
        <v>0</v>
      </c>
      <c r="F18" s="109">
        <f>[14]Fevereiro!$K$9</f>
        <v>0</v>
      </c>
      <c r="G18" s="109">
        <f>[14]Fevereiro!$K$10</f>
        <v>0</v>
      </c>
      <c r="H18" s="109">
        <f>[14]Fevereiro!$K$11</f>
        <v>2</v>
      </c>
      <c r="I18" s="109">
        <f>[14]Fevereiro!$K$12</f>
        <v>4</v>
      </c>
      <c r="J18" s="109">
        <f>[14]Fevereiro!$K$13</f>
        <v>5.4</v>
      </c>
      <c r="K18" s="109">
        <f>[14]Fevereiro!$K$14</f>
        <v>56.8</v>
      </c>
      <c r="L18" s="109">
        <f>[14]Fevereiro!$K$15</f>
        <v>0</v>
      </c>
      <c r="M18" s="109">
        <f>[14]Fevereiro!$K$16</f>
        <v>0</v>
      </c>
      <c r="N18" s="109">
        <f>[14]Fevereiro!$K$17</f>
        <v>2.6</v>
      </c>
      <c r="O18" s="109">
        <f>[14]Fevereiro!$K$18</f>
        <v>0</v>
      </c>
      <c r="P18" s="109">
        <f>[14]Fevereiro!$K$19</f>
        <v>0</v>
      </c>
      <c r="Q18" s="109">
        <f>[14]Fevereiro!$K$20</f>
        <v>0</v>
      </c>
      <c r="R18" s="109">
        <f>[14]Fevereiro!$K$21</f>
        <v>1.2</v>
      </c>
      <c r="S18" s="109">
        <f>[14]Fevereiro!$K$22</f>
        <v>10.8</v>
      </c>
      <c r="T18" s="109">
        <f>[14]Fevereiro!$K$23</f>
        <v>15.399999999999999</v>
      </c>
      <c r="U18" s="109">
        <f>[14]Fevereiro!$K$24</f>
        <v>3.4</v>
      </c>
      <c r="V18" s="109">
        <f>[14]Fevereiro!$K$25</f>
        <v>27.400000000000002</v>
      </c>
      <c r="W18" s="109">
        <f>[14]Fevereiro!$K$26</f>
        <v>0</v>
      </c>
      <c r="X18" s="109">
        <f>[14]Fevereiro!$K$27</f>
        <v>0.6</v>
      </c>
      <c r="Y18" s="109">
        <f>[14]Fevereiro!$K$28</f>
        <v>4.4000000000000004</v>
      </c>
      <c r="Z18" s="109">
        <f>[14]Fevereiro!$K$29</f>
        <v>2.6</v>
      </c>
      <c r="AA18" s="109">
        <f>[14]Fevereiro!$K$30</f>
        <v>0</v>
      </c>
      <c r="AB18" s="109">
        <f>[14]Fevereiro!$K$31</f>
        <v>0.4</v>
      </c>
      <c r="AC18" s="109">
        <f>[14]Fevereiro!$K$32</f>
        <v>0</v>
      </c>
      <c r="AD18" s="109">
        <f>[14]Fevereiro!$K$33</f>
        <v>0</v>
      </c>
      <c r="AE18" s="114">
        <f t="shared" si="1"/>
        <v>137</v>
      </c>
      <c r="AF18" s="116">
        <f t="shared" si="2"/>
        <v>56.8</v>
      </c>
      <c r="AG18" s="56">
        <f t="shared" si="3"/>
        <v>15</v>
      </c>
      <c r="AH18" s="12" t="s">
        <v>35</v>
      </c>
    </row>
    <row r="19" spans="1:42" x14ac:dyDescent="0.2">
      <c r="A19" s="48" t="s">
        <v>33</v>
      </c>
      <c r="B19" s="109">
        <f>[15]Fevereiro!$K$5</f>
        <v>0</v>
      </c>
      <c r="C19" s="109">
        <f>[15]Fevereiro!$K$6</f>
        <v>13.399999999999999</v>
      </c>
      <c r="D19" s="109">
        <f>[15]Fevereiro!$K$7</f>
        <v>19</v>
      </c>
      <c r="E19" s="109">
        <f>[15]Fevereiro!$K$8</f>
        <v>3.8000000000000003</v>
      </c>
      <c r="F19" s="109">
        <f>[15]Fevereiro!$K$9</f>
        <v>0.2</v>
      </c>
      <c r="G19" s="109">
        <f>[15]Fevereiro!$K$10</f>
        <v>3.4</v>
      </c>
      <c r="H19" s="109">
        <f>[15]Fevereiro!$K$11</f>
        <v>0.2</v>
      </c>
      <c r="I19" s="109">
        <f>[15]Fevereiro!$K$12</f>
        <v>5.2</v>
      </c>
      <c r="J19" s="109">
        <f>[15]Fevereiro!$K$13</f>
        <v>0</v>
      </c>
      <c r="K19" s="109">
        <f>[15]Fevereiro!$K$14</f>
        <v>0</v>
      </c>
      <c r="L19" s="109">
        <f>[15]Fevereiro!$K$15</f>
        <v>0.2</v>
      </c>
      <c r="M19" s="109">
        <f>[15]Fevereiro!$K$16</f>
        <v>2.8000000000000003</v>
      </c>
      <c r="N19" s="109">
        <f>[15]Fevereiro!$K$17</f>
        <v>10</v>
      </c>
      <c r="O19" s="109">
        <f>[15]Fevereiro!$K$18</f>
        <v>6.2</v>
      </c>
      <c r="P19" s="109">
        <f>[15]Fevereiro!$K$19</f>
        <v>2</v>
      </c>
      <c r="Q19" s="109">
        <f>[15]Fevereiro!$K$20</f>
        <v>0</v>
      </c>
      <c r="R19" s="109">
        <f>[15]Fevereiro!$K$21</f>
        <v>20.2</v>
      </c>
      <c r="S19" s="109">
        <f>[15]Fevereiro!$K$22</f>
        <v>10</v>
      </c>
      <c r="T19" s="109">
        <f>[15]Fevereiro!$K$23</f>
        <v>0</v>
      </c>
      <c r="U19" s="109">
        <f>[15]Fevereiro!$K$24</f>
        <v>9.7999999999999989</v>
      </c>
      <c r="V19" s="109">
        <f>[15]Fevereiro!$K$25</f>
        <v>1</v>
      </c>
      <c r="W19" s="109">
        <f>[15]Fevereiro!$K$26</f>
        <v>8.7999999999999989</v>
      </c>
      <c r="X19" s="109">
        <f>[15]Fevereiro!$K$27</f>
        <v>35.799999999999997</v>
      </c>
      <c r="Y19" s="109">
        <f>[15]Fevereiro!$K$28</f>
        <v>24.4</v>
      </c>
      <c r="Z19" s="109">
        <f>[15]Fevereiro!$K$29</f>
        <v>19.599999999999998</v>
      </c>
      <c r="AA19" s="109">
        <f>[15]Fevereiro!$K$30</f>
        <v>0.2</v>
      </c>
      <c r="AB19" s="109">
        <f>[15]Fevereiro!$K$31</f>
        <v>4.8</v>
      </c>
      <c r="AC19" s="109">
        <f>[15]Fevereiro!$K$32</f>
        <v>0</v>
      </c>
      <c r="AD19" s="109">
        <f>[15]Fevereiro!$K$33</f>
        <v>0</v>
      </c>
      <c r="AE19" s="114">
        <f t="shared" si="1"/>
        <v>201</v>
      </c>
      <c r="AF19" s="116">
        <f t="shared" si="2"/>
        <v>35.799999999999997</v>
      </c>
      <c r="AG19" s="56">
        <f t="shared" si="3"/>
        <v>7</v>
      </c>
    </row>
    <row r="20" spans="1:42" x14ac:dyDescent="0.2">
      <c r="A20" s="48" t="s">
        <v>6</v>
      </c>
      <c r="B20" s="109">
        <f>[16]Fevereiro!$K$5</f>
        <v>4</v>
      </c>
      <c r="C20" s="109">
        <f>[16]Fevereiro!$K$6</f>
        <v>0.4</v>
      </c>
      <c r="D20" s="109">
        <f>[16]Fevereiro!$K$7</f>
        <v>4.8</v>
      </c>
      <c r="E20" s="109">
        <f>[16]Fevereiro!$K$8</f>
        <v>5.4</v>
      </c>
      <c r="F20" s="109">
        <f>[16]Fevereiro!$K$9</f>
        <v>1</v>
      </c>
      <c r="G20" s="109">
        <f>[16]Fevereiro!$K$10</f>
        <v>0</v>
      </c>
      <c r="H20" s="109">
        <f>[16]Fevereiro!$K$11</f>
        <v>0</v>
      </c>
      <c r="I20" s="109">
        <f>[16]Fevereiro!$K$12</f>
        <v>2.8000000000000003</v>
      </c>
      <c r="J20" s="109">
        <f>[16]Fevereiro!$K$13</f>
        <v>0.2</v>
      </c>
      <c r="K20" s="109">
        <f>[16]Fevereiro!$K$14</f>
        <v>0.2</v>
      </c>
      <c r="L20" s="109">
        <f>[16]Fevereiro!$K$15</f>
        <v>1.6</v>
      </c>
      <c r="M20" s="109">
        <f>[16]Fevereiro!$K$16</f>
        <v>0.2</v>
      </c>
      <c r="N20" s="109">
        <f>[16]Fevereiro!$K$17</f>
        <v>0</v>
      </c>
      <c r="O20" s="109">
        <f>[16]Fevereiro!$K$18</f>
        <v>0</v>
      </c>
      <c r="P20" s="109">
        <f>[16]Fevereiro!$K$19</f>
        <v>0</v>
      </c>
      <c r="Q20" s="109">
        <f>[16]Fevereiro!$K$20</f>
        <v>0</v>
      </c>
      <c r="R20" s="109">
        <f>[16]Fevereiro!$K$21</f>
        <v>17.799999999999997</v>
      </c>
      <c r="S20" s="109">
        <f>[16]Fevereiro!$K$22</f>
        <v>46.8</v>
      </c>
      <c r="T20" s="109">
        <f>[16]Fevereiro!$K$23</f>
        <v>1.8</v>
      </c>
      <c r="U20" s="109">
        <f>[16]Fevereiro!$K$24</f>
        <v>0</v>
      </c>
      <c r="V20" s="109">
        <f>[16]Fevereiro!$K$25</f>
        <v>0</v>
      </c>
      <c r="W20" s="109">
        <f>[16]Fevereiro!$K$26</f>
        <v>1.4</v>
      </c>
      <c r="X20" s="109">
        <f>[16]Fevereiro!$K$27</f>
        <v>2</v>
      </c>
      <c r="Y20" s="109">
        <f>[16]Fevereiro!$K$28</f>
        <v>0</v>
      </c>
      <c r="Z20" s="109">
        <f>[16]Fevereiro!$K$29</f>
        <v>2.8000000000000003</v>
      </c>
      <c r="AA20" s="109">
        <f>[16]Fevereiro!$K$30</f>
        <v>0</v>
      </c>
      <c r="AB20" s="109">
        <f>[16]Fevereiro!$K$31</f>
        <v>7.2</v>
      </c>
      <c r="AC20" s="109">
        <f>[16]Fevereiro!$K$32</f>
        <v>5.4</v>
      </c>
      <c r="AD20" s="109">
        <f>[16]Fevereiro!$K$33</f>
        <v>0</v>
      </c>
      <c r="AE20" s="114">
        <f t="shared" si="1"/>
        <v>105.8</v>
      </c>
      <c r="AF20" s="116">
        <f t="shared" si="2"/>
        <v>46.8</v>
      </c>
      <c r="AG20" s="56">
        <f t="shared" si="3"/>
        <v>11</v>
      </c>
    </row>
    <row r="21" spans="1:42" x14ac:dyDescent="0.2">
      <c r="A21" s="48" t="s">
        <v>7</v>
      </c>
      <c r="B21" s="109">
        <f>[17]Fevereiro!$K$5</f>
        <v>0</v>
      </c>
      <c r="C21" s="109">
        <f>[17]Fevereiro!$K$6</f>
        <v>3</v>
      </c>
      <c r="D21" s="109">
        <f>[17]Fevereiro!$K$7</f>
        <v>0</v>
      </c>
      <c r="E21" s="109">
        <f>[17]Fevereiro!$K$8</f>
        <v>0</v>
      </c>
      <c r="F21" s="109">
        <f>[17]Fevereiro!$K$9</f>
        <v>0</v>
      </c>
      <c r="G21" s="109">
        <f>[17]Fevereiro!$K$10</f>
        <v>0</v>
      </c>
      <c r="H21" s="109">
        <f>[17]Fevereiro!$K$11</f>
        <v>4.3999999999999995</v>
      </c>
      <c r="I21" s="109">
        <f>[17]Fevereiro!$K$12</f>
        <v>23.8</v>
      </c>
      <c r="J21" s="109">
        <f>[17]Fevereiro!$K$13</f>
        <v>0.4</v>
      </c>
      <c r="K21" s="109">
        <f>[17]Fevereiro!$K$14</f>
        <v>0</v>
      </c>
      <c r="L21" s="109">
        <f>[17]Fevereiro!$K$15</f>
        <v>0</v>
      </c>
      <c r="M21" s="109">
        <f>[17]Fevereiro!$K$16</f>
        <v>0</v>
      </c>
      <c r="N21" s="109">
        <f>[17]Fevereiro!$K$17</f>
        <v>0</v>
      </c>
      <c r="O21" s="109">
        <f>[17]Fevereiro!$K$18</f>
        <v>0</v>
      </c>
      <c r="P21" s="109">
        <f>[17]Fevereiro!$K$19</f>
        <v>0</v>
      </c>
      <c r="Q21" s="109">
        <f>[17]Fevereiro!$K$20</f>
        <v>0</v>
      </c>
      <c r="R21" s="109">
        <f>[17]Fevereiro!$K$21</f>
        <v>0</v>
      </c>
      <c r="S21" s="109">
        <f>[17]Fevereiro!$K$22</f>
        <v>29.400000000000002</v>
      </c>
      <c r="T21" s="109">
        <f>[17]Fevereiro!$K$23</f>
        <v>0</v>
      </c>
      <c r="U21" s="109">
        <f>[17]Fevereiro!$K$24</f>
        <v>0</v>
      </c>
      <c r="V21" s="109">
        <f>[17]Fevereiro!$K$25</f>
        <v>0</v>
      </c>
      <c r="W21" s="109">
        <f>[17]Fevereiro!$K$26</f>
        <v>0</v>
      </c>
      <c r="X21" s="109">
        <f>[17]Fevereiro!$K$27</f>
        <v>0.2</v>
      </c>
      <c r="Y21" s="109">
        <f>[17]Fevereiro!$K$28</f>
        <v>50.400000000000006</v>
      </c>
      <c r="Z21" s="109">
        <f>[17]Fevereiro!$K$29</f>
        <v>20.8</v>
      </c>
      <c r="AA21" s="109">
        <f>[17]Fevereiro!$K$30</f>
        <v>0</v>
      </c>
      <c r="AB21" s="109">
        <f>[17]Fevereiro!$K$31</f>
        <v>0</v>
      </c>
      <c r="AC21" s="109">
        <f>[17]Fevereiro!$K$32</f>
        <v>0</v>
      </c>
      <c r="AD21" s="109">
        <f>[17]Fevereiro!$K$33</f>
        <v>0.4</v>
      </c>
      <c r="AE21" s="114">
        <f t="shared" si="1"/>
        <v>132.80000000000001</v>
      </c>
      <c r="AF21" s="116">
        <f t="shared" si="2"/>
        <v>50.400000000000006</v>
      </c>
      <c r="AG21" s="56">
        <f t="shared" si="3"/>
        <v>20</v>
      </c>
    </row>
    <row r="22" spans="1:42" x14ac:dyDescent="0.2">
      <c r="A22" s="48" t="s">
        <v>148</v>
      </c>
      <c r="B22" s="109">
        <f>[18]Fevereiro!$K$5</f>
        <v>0</v>
      </c>
      <c r="C22" s="109">
        <f>[18]Fevereiro!$K$6</f>
        <v>0</v>
      </c>
      <c r="D22" s="109">
        <f>[18]Fevereiro!$K$7</f>
        <v>0</v>
      </c>
      <c r="E22" s="109">
        <f>[18]Fevereiro!$K$8</f>
        <v>0</v>
      </c>
      <c r="F22" s="109">
        <f>[18]Fevereiro!$K$9</f>
        <v>0</v>
      </c>
      <c r="G22" s="109">
        <f>[18]Fevereiro!$K$10</f>
        <v>0</v>
      </c>
      <c r="H22" s="109">
        <f>[18]Fevereiro!$K$11</f>
        <v>0.4</v>
      </c>
      <c r="I22" s="109">
        <f>[18]Fevereiro!$K$12</f>
        <v>1.4</v>
      </c>
      <c r="J22" s="109">
        <f>[18]Fevereiro!$K$13</f>
        <v>0.4</v>
      </c>
      <c r="K22" s="109">
        <f>[18]Fevereiro!$K$14</f>
        <v>0</v>
      </c>
      <c r="L22" s="109">
        <f>[18]Fevereiro!$K$15</f>
        <v>2.8000000000000007</v>
      </c>
      <c r="M22" s="109">
        <f>[18]Fevereiro!$K$16</f>
        <v>0</v>
      </c>
      <c r="N22" s="109">
        <f>[18]Fevereiro!$K$17</f>
        <v>0</v>
      </c>
      <c r="O22" s="109">
        <f>[18]Fevereiro!$K$18</f>
        <v>0</v>
      </c>
      <c r="P22" s="109">
        <f>[18]Fevereiro!$K$19</f>
        <v>0</v>
      </c>
      <c r="Q22" s="109">
        <f>[18]Fevereiro!$K$20</f>
        <v>0</v>
      </c>
      <c r="R22" s="109">
        <f>[18]Fevereiro!$K$21</f>
        <v>0</v>
      </c>
      <c r="S22" s="109">
        <f>[18]Fevereiro!$K$22</f>
        <v>2</v>
      </c>
      <c r="T22" s="109">
        <f>[18]Fevereiro!$K$23</f>
        <v>0</v>
      </c>
      <c r="U22" s="109">
        <f>[18]Fevereiro!$K$24</f>
        <v>10.799999999999999</v>
      </c>
      <c r="V22" s="109">
        <f>[18]Fevereiro!$K$25</f>
        <v>0</v>
      </c>
      <c r="W22" s="109">
        <f>[18]Fevereiro!$K$26</f>
        <v>0</v>
      </c>
      <c r="X22" s="107">
        <f>[18]Fevereiro!$K$27</f>
        <v>12.799999999999999</v>
      </c>
      <c r="Y22" s="107">
        <f>[18]Fevereiro!$K$28</f>
        <v>12.8</v>
      </c>
      <c r="Z22" s="107">
        <f>[18]Fevereiro!$K$29</f>
        <v>0.60000000000000009</v>
      </c>
      <c r="AA22" s="107">
        <f>[18]Fevereiro!$K$30</f>
        <v>0</v>
      </c>
      <c r="AB22" s="107">
        <f>[18]Fevereiro!$K$31</f>
        <v>0</v>
      </c>
      <c r="AC22" s="107">
        <f>[18]Fevereiro!$K$32</f>
        <v>13.2</v>
      </c>
      <c r="AD22" s="107">
        <f>[18]Fevereiro!$K$33</f>
        <v>0</v>
      </c>
      <c r="AE22" s="114">
        <f t="shared" si="1"/>
        <v>57.199999999999989</v>
      </c>
      <c r="AF22" s="116">
        <f t="shared" si="2"/>
        <v>13.2</v>
      </c>
      <c r="AG22" s="56">
        <f t="shared" si="3"/>
        <v>19</v>
      </c>
    </row>
    <row r="23" spans="1:42" x14ac:dyDescent="0.2">
      <c r="A23" s="48" t="s">
        <v>149</v>
      </c>
      <c r="B23" s="109">
        <f>[18]Fevereiro!$K$5</f>
        <v>0</v>
      </c>
      <c r="C23" s="109">
        <f>[19]Fevereiro!$K$6</f>
        <v>3.2</v>
      </c>
      <c r="D23" s="109">
        <f>[19]Fevereiro!$K$7</f>
        <v>0</v>
      </c>
      <c r="E23" s="109">
        <f>[19]Fevereiro!$K$8</f>
        <v>0.4</v>
      </c>
      <c r="F23" s="109">
        <f>[19]Fevereiro!$K$9</f>
        <v>2.4</v>
      </c>
      <c r="G23" s="109">
        <f>[19]Fevereiro!$K$10</f>
        <v>0.8</v>
      </c>
      <c r="H23" s="109">
        <f>[19]Fevereiro!$K$11</f>
        <v>0.4</v>
      </c>
      <c r="I23" s="109">
        <f>[19]Fevereiro!$K$12</f>
        <v>34.200000000000003</v>
      </c>
      <c r="J23" s="109">
        <f>[19]Fevereiro!$K$13</f>
        <v>0.2</v>
      </c>
      <c r="K23" s="109">
        <f>[19]Fevereiro!$K$14</f>
        <v>0</v>
      </c>
      <c r="L23" s="109">
        <f>[19]Fevereiro!$K$15</f>
        <v>0</v>
      </c>
      <c r="M23" s="109">
        <f>[19]Fevereiro!$K$16</f>
        <v>0</v>
      </c>
      <c r="N23" s="109">
        <f>[19]Fevereiro!$K$17</f>
        <v>0</v>
      </c>
      <c r="O23" s="109">
        <f>[19]Fevereiro!$K$18</f>
        <v>0</v>
      </c>
      <c r="P23" s="109">
        <f>[19]Fevereiro!$K$19</f>
        <v>0</v>
      </c>
      <c r="Q23" s="109" t="str">
        <f>[19]Fevereiro!$K$20</f>
        <v>*</v>
      </c>
      <c r="R23" s="109" t="str">
        <f>[19]Fevereiro!$K$21</f>
        <v>*</v>
      </c>
      <c r="S23" s="109" t="str">
        <f>[19]Fevereiro!$K$22</f>
        <v>*</v>
      </c>
      <c r="T23" s="109" t="str">
        <f>[19]Fevereiro!$K$23</f>
        <v>*</v>
      </c>
      <c r="U23" s="109" t="str">
        <f>[19]Fevereiro!$K$24</f>
        <v>*</v>
      </c>
      <c r="V23" s="109" t="str">
        <f>[19]Fevereiro!$K$25</f>
        <v>*</v>
      </c>
      <c r="W23" s="109" t="str">
        <f>[19]Fevereiro!$K$26</f>
        <v>*</v>
      </c>
      <c r="X23" s="107" t="s">
        <v>197</v>
      </c>
      <c r="Y23" s="107" t="s">
        <v>197</v>
      </c>
      <c r="Z23" s="107" t="s">
        <v>197</v>
      </c>
      <c r="AA23" s="107" t="s">
        <v>197</v>
      </c>
      <c r="AB23" s="107" t="s">
        <v>197</v>
      </c>
      <c r="AC23" s="107" t="s">
        <v>197</v>
      </c>
      <c r="AD23" s="107" t="s">
        <v>197</v>
      </c>
      <c r="AE23" s="114">
        <f t="shared" si="1"/>
        <v>41.600000000000009</v>
      </c>
      <c r="AF23" s="116">
        <f t="shared" si="2"/>
        <v>34.200000000000003</v>
      </c>
      <c r="AG23" s="56">
        <f t="shared" si="3"/>
        <v>8</v>
      </c>
      <c r="AH23" s="12" t="s">
        <v>35</v>
      </c>
    </row>
    <row r="24" spans="1:42" x14ac:dyDescent="0.2">
      <c r="A24" s="48" t="s">
        <v>150</v>
      </c>
      <c r="B24" s="109">
        <f>[20]Fevereiro!$K$5</f>
        <v>0.2</v>
      </c>
      <c r="C24" s="109">
        <f>[20]Fevereiro!$K$6</f>
        <v>0</v>
      </c>
      <c r="D24" s="109">
        <f>[20]Fevereiro!$K$7</f>
        <v>0</v>
      </c>
      <c r="E24" s="109">
        <f>[20]Fevereiro!$K$8</f>
        <v>0.2</v>
      </c>
      <c r="F24" s="109">
        <f>[20]Fevereiro!$K$9</f>
        <v>0</v>
      </c>
      <c r="G24" s="109">
        <f>[20]Fevereiro!$K$10</f>
        <v>0</v>
      </c>
      <c r="H24" s="109">
        <f>[20]Fevereiro!$K$11</f>
        <v>5.2</v>
      </c>
      <c r="I24" s="109">
        <f>[20]Fevereiro!$K$12</f>
        <v>47.6</v>
      </c>
      <c r="J24" s="109">
        <f>[20]Fevereiro!$K$13</f>
        <v>0</v>
      </c>
      <c r="K24" s="109">
        <f>[20]Fevereiro!$K$14</f>
        <v>0</v>
      </c>
      <c r="L24" s="109">
        <f>[20]Fevereiro!$K$15</f>
        <v>0</v>
      </c>
      <c r="M24" s="109">
        <f>[20]Fevereiro!$K$16</f>
        <v>0</v>
      </c>
      <c r="N24" s="109">
        <f>[20]Fevereiro!$K$17</f>
        <v>0</v>
      </c>
      <c r="O24" s="109">
        <f>[20]Fevereiro!$K$18</f>
        <v>0.2</v>
      </c>
      <c r="P24" s="109">
        <f>[20]Fevereiro!$K$19</f>
        <v>0</v>
      </c>
      <c r="Q24" s="109">
        <f>[20]Fevereiro!$K$20</f>
        <v>0</v>
      </c>
      <c r="R24" s="109">
        <f>[20]Fevereiro!$K$21</f>
        <v>0</v>
      </c>
      <c r="S24" s="109">
        <f>[20]Fevereiro!$K$22</f>
        <v>24.999999999999996</v>
      </c>
      <c r="T24" s="109">
        <f>[20]Fevereiro!$K$23</f>
        <v>0</v>
      </c>
      <c r="U24" s="109">
        <f>[20]Fevereiro!$K$24</f>
        <v>0</v>
      </c>
      <c r="V24" s="109">
        <f>[20]Fevereiro!$K$25</f>
        <v>0</v>
      </c>
      <c r="W24" s="109">
        <f>[20]Fevereiro!$K$26</f>
        <v>0</v>
      </c>
      <c r="X24" s="109">
        <f>[20]Fevereiro!$K$27</f>
        <v>2.6</v>
      </c>
      <c r="Y24" s="109">
        <f>[20]Fevereiro!$K$28</f>
        <v>5.4</v>
      </c>
      <c r="Z24" s="109">
        <f>[20]Fevereiro!$K$29</f>
        <v>17</v>
      </c>
      <c r="AA24" s="109">
        <f>[20]Fevereiro!$K$30</f>
        <v>0</v>
      </c>
      <c r="AB24" s="109">
        <f>[20]Fevereiro!$K$31</f>
        <v>0.2</v>
      </c>
      <c r="AC24" s="109">
        <f>[20]Fevereiro!$K$32</f>
        <v>0</v>
      </c>
      <c r="AD24" s="109">
        <f>[20]Fevereiro!$K$33</f>
        <v>0.4</v>
      </c>
      <c r="AE24" s="114">
        <f t="shared" si="1"/>
        <v>104.00000000000001</v>
      </c>
      <c r="AF24" s="116">
        <f t="shared" si="2"/>
        <v>47.6</v>
      </c>
      <c r="AG24" s="56">
        <f t="shared" si="3"/>
        <v>18</v>
      </c>
    </row>
    <row r="25" spans="1:42" x14ac:dyDescent="0.2">
      <c r="A25" s="48" t="s">
        <v>8</v>
      </c>
      <c r="B25" s="109">
        <f>[21]Fevereiro!$K$5</f>
        <v>0</v>
      </c>
      <c r="C25" s="109">
        <f>[21]Fevereiro!$K$6</f>
        <v>0</v>
      </c>
      <c r="D25" s="109">
        <f>[21]Fevereiro!$K$7</f>
        <v>0</v>
      </c>
      <c r="E25" s="109">
        <f>[21]Fevereiro!$K$8</f>
        <v>0</v>
      </c>
      <c r="F25" s="109">
        <f>[21]Fevereiro!$K$9</f>
        <v>0</v>
      </c>
      <c r="G25" s="109">
        <f>[21]Fevereiro!$K$10</f>
        <v>0</v>
      </c>
      <c r="H25" s="109">
        <f>[21]Fevereiro!$K$11</f>
        <v>4.2</v>
      </c>
      <c r="I25" s="109">
        <f>[21]Fevereiro!$K$12</f>
        <v>12.6</v>
      </c>
      <c r="J25" s="109">
        <f>[21]Fevereiro!$K$13</f>
        <v>0.60000000000000009</v>
      </c>
      <c r="K25" s="109">
        <f>[21]Fevereiro!$K$14</f>
        <v>0</v>
      </c>
      <c r="L25" s="109">
        <f>[21]Fevereiro!$K$15</f>
        <v>0</v>
      </c>
      <c r="M25" s="109">
        <f>[21]Fevereiro!$K$16</f>
        <v>0</v>
      </c>
      <c r="N25" s="109">
        <f>[21]Fevereiro!$K$17</f>
        <v>19</v>
      </c>
      <c r="O25" s="109">
        <f>[21]Fevereiro!$K$18</f>
        <v>18</v>
      </c>
      <c r="P25" s="109">
        <f>[21]Fevereiro!$K$19</f>
        <v>0</v>
      </c>
      <c r="Q25" s="109">
        <f>[21]Fevereiro!$K$20</f>
        <v>0</v>
      </c>
      <c r="R25" s="109">
        <f>[21]Fevereiro!$K$21</f>
        <v>0</v>
      </c>
      <c r="S25" s="109">
        <f>[21]Fevereiro!$K$22</f>
        <v>4.8</v>
      </c>
      <c r="T25" s="109">
        <f>[21]Fevereiro!$K$23</f>
        <v>0.4</v>
      </c>
      <c r="U25" s="109">
        <f>[21]Fevereiro!$K$24</f>
        <v>6.8</v>
      </c>
      <c r="V25" s="109">
        <f>[21]Fevereiro!$K$25</f>
        <v>0</v>
      </c>
      <c r="W25" s="109">
        <f>[21]Fevereiro!$K$26</f>
        <v>1.8</v>
      </c>
      <c r="X25" s="109">
        <f>[21]Fevereiro!$K$27</f>
        <v>27.4</v>
      </c>
      <c r="Y25" s="109">
        <f>[21]Fevereiro!$K$28</f>
        <v>17.2</v>
      </c>
      <c r="Z25" s="109">
        <f>[21]Fevereiro!$K$29</f>
        <v>0</v>
      </c>
      <c r="AA25" s="109">
        <f>[21]Fevereiro!$K$30</f>
        <v>0</v>
      </c>
      <c r="AB25" s="109">
        <f>[21]Fevereiro!$K$31</f>
        <v>12.6</v>
      </c>
      <c r="AC25" s="109">
        <f>[21]Fevereiro!$K$32</f>
        <v>0</v>
      </c>
      <c r="AD25" s="109">
        <f>[21]Fevereiro!$K$33</f>
        <v>33</v>
      </c>
      <c r="AE25" s="114">
        <f t="shared" si="1"/>
        <v>158.39999999999998</v>
      </c>
      <c r="AF25" s="116">
        <f t="shared" si="2"/>
        <v>33</v>
      </c>
      <c r="AG25" s="56">
        <f t="shared" si="3"/>
        <v>16</v>
      </c>
    </row>
    <row r="26" spans="1:42" x14ac:dyDescent="0.2">
      <c r="A26" s="48" t="s">
        <v>9</v>
      </c>
      <c r="B26" s="109">
        <f>[22]Fevereiro!$K$5</f>
        <v>0</v>
      </c>
      <c r="C26" s="109">
        <f>[22]Fevereiro!$K$6</f>
        <v>0</v>
      </c>
      <c r="D26" s="109">
        <f>[22]Fevereiro!$K$7</f>
        <v>0</v>
      </c>
      <c r="E26" s="109">
        <f>[22]Fevereiro!$K$8</f>
        <v>0</v>
      </c>
      <c r="F26" s="109">
        <f>[22]Fevereiro!$K$9</f>
        <v>0</v>
      </c>
      <c r="G26" s="109">
        <f>[22]Fevereiro!$K$10</f>
        <v>1.8</v>
      </c>
      <c r="H26" s="109">
        <f>[22]Fevereiro!$K$11</f>
        <v>4.6000000000000005</v>
      </c>
      <c r="I26" s="109">
        <f>[22]Fevereiro!$K$12</f>
        <v>25</v>
      </c>
      <c r="J26" s="109">
        <f>[22]Fevereiro!$K$13</f>
        <v>0.2</v>
      </c>
      <c r="K26" s="109">
        <f>[22]Fevereiro!$K$14</f>
        <v>0</v>
      </c>
      <c r="L26" s="109">
        <f>[22]Fevereiro!$K$15</f>
        <v>0</v>
      </c>
      <c r="M26" s="109">
        <f>[22]Fevereiro!$K$16</f>
        <v>0</v>
      </c>
      <c r="N26" s="109">
        <f>[22]Fevereiro!$K$17</f>
        <v>0</v>
      </c>
      <c r="O26" s="109">
        <f>[22]Fevereiro!$K$18</f>
        <v>1.7999999999999998</v>
      </c>
      <c r="P26" s="109">
        <f>[22]Fevereiro!$K$19</f>
        <v>1.4</v>
      </c>
      <c r="Q26" s="109">
        <f>[22]Fevereiro!$K$20</f>
        <v>0</v>
      </c>
      <c r="R26" s="109">
        <f>[22]Fevereiro!$K$21</f>
        <v>0</v>
      </c>
      <c r="S26" s="109">
        <f>[22]Fevereiro!$K$22</f>
        <v>0</v>
      </c>
      <c r="T26" s="109">
        <f>[22]Fevereiro!$K$23</f>
        <v>0</v>
      </c>
      <c r="U26" s="109">
        <f>[22]Fevereiro!$K$24</f>
        <v>1</v>
      </c>
      <c r="V26" s="109">
        <f>[22]Fevereiro!$K$25</f>
        <v>0</v>
      </c>
      <c r="W26" s="109">
        <f>[22]Fevereiro!$K$26</f>
        <v>0</v>
      </c>
      <c r="X26" s="109">
        <f>[22]Fevereiro!$K$27</f>
        <v>1.8</v>
      </c>
      <c r="Y26" s="109">
        <f>[22]Fevereiro!$K$28</f>
        <v>41.8</v>
      </c>
      <c r="Z26" s="109">
        <f>[22]Fevereiro!$K$29</f>
        <v>0</v>
      </c>
      <c r="AA26" s="109">
        <f>[22]Fevereiro!$K$30</f>
        <v>0</v>
      </c>
      <c r="AB26" s="109">
        <f>[22]Fevereiro!$K$31</f>
        <v>0</v>
      </c>
      <c r="AC26" s="109">
        <f>[22]Fevereiro!$K$32</f>
        <v>11</v>
      </c>
      <c r="AD26" s="109">
        <f>[22]Fevereiro!$K$33</f>
        <v>0</v>
      </c>
      <c r="AE26" s="114">
        <f t="shared" si="1"/>
        <v>90.399999999999991</v>
      </c>
      <c r="AF26" s="116">
        <f t="shared" si="2"/>
        <v>41.8</v>
      </c>
      <c r="AG26" s="56">
        <f t="shared" si="3"/>
        <v>19</v>
      </c>
    </row>
    <row r="27" spans="1:42" x14ac:dyDescent="0.2">
      <c r="A27" s="48" t="s">
        <v>32</v>
      </c>
      <c r="B27" s="109">
        <f>[23]Fevereiro!$K$5</f>
        <v>0.4</v>
      </c>
      <c r="C27" s="109">
        <f>[23]Fevereiro!$K$6</f>
        <v>4.8</v>
      </c>
      <c r="D27" s="109">
        <f>[23]Fevereiro!$K$7</f>
        <v>2</v>
      </c>
      <c r="E27" s="109">
        <f>[23]Fevereiro!$K$8</f>
        <v>0.2</v>
      </c>
      <c r="F27" s="109">
        <f>[23]Fevereiro!$K$9</f>
        <v>0</v>
      </c>
      <c r="G27" s="109">
        <f>[23]Fevereiro!$K$10</f>
        <v>10.799999999999999</v>
      </c>
      <c r="H27" s="109">
        <f>[23]Fevereiro!$K$11</f>
        <v>21</v>
      </c>
      <c r="I27" s="109">
        <f>[23]Fevereiro!$K$12</f>
        <v>1.6</v>
      </c>
      <c r="J27" s="109">
        <f>[23]Fevereiro!$K$13</f>
        <v>0</v>
      </c>
      <c r="K27" s="109">
        <f>[23]Fevereiro!$K$14</f>
        <v>0</v>
      </c>
      <c r="L27" s="109">
        <f>[23]Fevereiro!$K$15</f>
        <v>0.2</v>
      </c>
      <c r="M27" s="109">
        <f>[23]Fevereiro!$K$16</f>
        <v>1.8</v>
      </c>
      <c r="N27" s="109">
        <f>[23]Fevereiro!$K$17</f>
        <v>0.2</v>
      </c>
      <c r="O27" s="109">
        <f>[23]Fevereiro!$K$18</f>
        <v>11.8</v>
      </c>
      <c r="P27" s="109">
        <f>[23]Fevereiro!$K$19</f>
        <v>0</v>
      </c>
      <c r="Q27" s="109">
        <f>[23]Fevereiro!$K$20</f>
        <v>0</v>
      </c>
      <c r="R27" s="109">
        <f>[23]Fevereiro!$K$21</f>
        <v>0</v>
      </c>
      <c r="S27" s="109">
        <f>[23]Fevereiro!$K$22</f>
        <v>56.2</v>
      </c>
      <c r="T27" s="109">
        <f>[23]Fevereiro!$K$23</f>
        <v>0.2</v>
      </c>
      <c r="U27" s="109">
        <f>[23]Fevereiro!$K$24</f>
        <v>1</v>
      </c>
      <c r="V27" s="109">
        <f>[23]Fevereiro!$K$25</f>
        <v>1.2000000000000002</v>
      </c>
      <c r="W27" s="109">
        <f>[23]Fevereiro!$K$26</f>
        <v>0.2</v>
      </c>
      <c r="X27" s="109">
        <f>[23]Fevereiro!$K$27</f>
        <v>0</v>
      </c>
      <c r="Y27" s="109">
        <f>[23]Fevereiro!$K$28</f>
        <v>0</v>
      </c>
      <c r="Z27" s="109">
        <f>[23]Fevereiro!$K$29</f>
        <v>8.6</v>
      </c>
      <c r="AA27" s="109">
        <f>[23]Fevereiro!$K$30</f>
        <v>0</v>
      </c>
      <c r="AB27" s="109">
        <f>[23]Fevereiro!$K$31</f>
        <v>0</v>
      </c>
      <c r="AC27" s="109">
        <f>[23]Fevereiro!$K$32</f>
        <v>0</v>
      </c>
      <c r="AD27" s="109">
        <f>[23]Fevereiro!$K$33</f>
        <v>0</v>
      </c>
      <c r="AE27" s="114">
        <f t="shared" si="1"/>
        <v>122.20000000000002</v>
      </c>
      <c r="AF27" s="116">
        <f t="shared" si="2"/>
        <v>56.2</v>
      </c>
      <c r="AG27" s="56">
        <f t="shared" si="3"/>
        <v>12</v>
      </c>
    </row>
    <row r="28" spans="1:42" x14ac:dyDescent="0.2">
      <c r="A28" s="48" t="s">
        <v>10</v>
      </c>
      <c r="B28" s="109">
        <f>[24]Fevereiro!$K$5</f>
        <v>0</v>
      </c>
      <c r="C28" s="109">
        <f>[24]Fevereiro!$K$6</f>
        <v>0</v>
      </c>
      <c r="D28" s="109">
        <f>[24]Fevereiro!$K$7</f>
        <v>0</v>
      </c>
      <c r="E28" s="109">
        <f>[24]Fevereiro!$K$8</f>
        <v>10.6</v>
      </c>
      <c r="F28" s="109">
        <f>[24]Fevereiro!$K$9</f>
        <v>0</v>
      </c>
      <c r="G28" s="109">
        <f>[24]Fevereiro!$K$10</f>
        <v>1.4</v>
      </c>
      <c r="H28" s="109">
        <f>[24]Fevereiro!$K$11</f>
        <v>13.2</v>
      </c>
      <c r="I28" s="109">
        <f>[24]Fevereiro!$K$12</f>
        <v>24</v>
      </c>
      <c r="J28" s="109">
        <f>[24]Fevereiro!$K$13</f>
        <v>0</v>
      </c>
      <c r="K28" s="109">
        <f>[24]Fevereiro!$K$14</f>
        <v>0</v>
      </c>
      <c r="L28" s="109">
        <f>[24]Fevereiro!$K$15</f>
        <v>0</v>
      </c>
      <c r="M28" s="109">
        <f>[24]Fevereiro!$K$16</f>
        <v>0</v>
      </c>
      <c r="N28" s="109">
        <f>[24]Fevereiro!$K$17</f>
        <v>0.2</v>
      </c>
      <c r="O28" s="109">
        <f>[24]Fevereiro!$K$18</f>
        <v>18.8</v>
      </c>
      <c r="P28" s="109">
        <f>[24]Fevereiro!$K$19</f>
        <v>2</v>
      </c>
      <c r="Q28" s="109">
        <f>[24]Fevereiro!$K$20</f>
        <v>0</v>
      </c>
      <c r="R28" s="109">
        <f>[24]Fevereiro!$K$21</f>
        <v>0</v>
      </c>
      <c r="S28" s="109">
        <f>[24]Fevereiro!$K$22</f>
        <v>2.4</v>
      </c>
      <c r="T28" s="109">
        <f>[24]Fevereiro!$K$23</f>
        <v>0.2</v>
      </c>
      <c r="U28" s="109">
        <f>[24]Fevereiro!$K$24</f>
        <v>0</v>
      </c>
      <c r="V28" s="109">
        <f>[24]Fevereiro!$K$25</f>
        <v>0</v>
      </c>
      <c r="W28" s="109">
        <f>[24]Fevereiro!$K$26</f>
        <v>0</v>
      </c>
      <c r="X28" s="109">
        <f>[24]Fevereiro!$K$27</f>
        <v>15.2</v>
      </c>
      <c r="Y28" s="109">
        <f>[24]Fevereiro!$K$28</f>
        <v>7.6000000000000005</v>
      </c>
      <c r="Z28" s="109">
        <f>[24]Fevereiro!$K$29</f>
        <v>0</v>
      </c>
      <c r="AA28" s="109">
        <f>[24]Fevereiro!$K$30</f>
        <v>0</v>
      </c>
      <c r="AB28" s="109">
        <f>[24]Fevereiro!$K$31</f>
        <v>4.2</v>
      </c>
      <c r="AC28" s="109">
        <f>[24]Fevereiro!$K$32</f>
        <v>5.2</v>
      </c>
      <c r="AD28" s="109">
        <f>[24]Fevereiro!$K$33</f>
        <v>0</v>
      </c>
      <c r="AE28" s="114">
        <f t="shared" si="1"/>
        <v>105.00000000000001</v>
      </c>
      <c r="AF28" s="116">
        <f t="shared" si="2"/>
        <v>24</v>
      </c>
      <c r="AG28" s="56">
        <f t="shared" si="3"/>
        <v>16</v>
      </c>
    </row>
    <row r="29" spans="1:42" x14ac:dyDescent="0.2">
      <c r="A29" s="48" t="s">
        <v>151</v>
      </c>
      <c r="B29" s="109">
        <f>[25]Fevereiro!$K$5</f>
        <v>0.2</v>
      </c>
      <c r="C29" s="109">
        <f>[25]Fevereiro!$K$6</f>
        <v>0</v>
      </c>
      <c r="D29" s="109">
        <f>[25]Fevereiro!$K$7</f>
        <v>0</v>
      </c>
      <c r="E29" s="109">
        <f>[25]Fevereiro!$K$8</f>
        <v>0</v>
      </c>
      <c r="F29" s="109">
        <f>[25]Fevereiro!$K$9</f>
        <v>0</v>
      </c>
      <c r="G29" s="109">
        <f>[25]Fevereiro!$K$10</f>
        <v>0</v>
      </c>
      <c r="H29" s="109">
        <f>[25]Fevereiro!$K$11</f>
        <v>0.2</v>
      </c>
      <c r="I29" s="109">
        <f>[25]Fevereiro!$K$12</f>
        <v>29.2</v>
      </c>
      <c r="J29" s="109">
        <f>[25]Fevereiro!$K$13</f>
        <v>0.2</v>
      </c>
      <c r="K29" s="109">
        <f>[25]Fevereiro!$K$14</f>
        <v>0</v>
      </c>
      <c r="L29" s="109">
        <f>[25]Fevereiro!$K$15</f>
        <v>0</v>
      </c>
      <c r="M29" s="109">
        <f>[25]Fevereiro!$K$16</f>
        <v>0</v>
      </c>
      <c r="N29" s="109">
        <f>[25]Fevereiro!$K$17</f>
        <v>0</v>
      </c>
      <c r="O29" s="109">
        <f>[25]Fevereiro!$K$18</f>
        <v>3.2</v>
      </c>
      <c r="P29" s="109">
        <f>[25]Fevereiro!$K$19</f>
        <v>0.60000000000000009</v>
      </c>
      <c r="Q29" s="109">
        <f>[25]Fevereiro!$K$20</f>
        <v>0</v>
      </c>
      <c r="R29" s="109">
        <f>[25]Fevereiro!$K$21</f>
        <v>0</v>
      </c>
      <c r="S29" s="109">
        <f>[25]Fevereiro!$K$22</f>
        <v>18.399999999999999</v>
      </c>
      <c r="T29" s="109">
        <f>[25]Fevereiro!$K$23</f>
        <v>0.2</v>
      </c>
      <c r="U29" s="109">
        <f>[25]Fevereiro!$K$24</f>
        <v>0</v>
      </c>
      <c r="V29" s="109">
        <f>[25]Fevereiro!$K$25</f>
        <v>0.60000000000000009</v>
      </c>
      <c r="W29" s="109">
        <f>[25]Fevereiro!$K$26</f>
        <v>1</v>
      </c>
      <c r="X29" s="109">
        <f>[25]Fevereiro!$K$27</f>
        <v>0</v>
      </c>
      <c r="Y29" s="109">
        <f>[25]Fevereiro!$K$28</f>
        <v>17.000000000000004</v>
      </c>
      <c r="Z29" s="109">
        <f>[25]Fevereiro!$K$29</f>
        <v>7.2</v>
      </c>
      <c r="AA29" s="109">
        <f>[25]Fevereiro!$K$30</f>
        <v>0</v>
      </c>
      <c r="AB29" s="109">
        <f>[25]Fevereiro!$K$31</f>
        <v>0</v>
      </c>
      <c r="AC29" s="109">
        <f>[25]Fevereiro!$K$32</f>
        <v>0</v>
      </c>
      <c r="AD29" s="109">
        <f>[25]Fevereiro!$K$33</f>
        <v>1.4</v>
      </c>
      <c r="AE29" s="114">
        <f t="shared" si="1"/>
        <v>79.40000000000002</v>
      </c>
      <c r="AF29" s="116">
        <f t="shared" si="2"/>
        <v>29.2</v>
      </c>
      <c r="AG29" s="56">
        <f t="shared" si="3"/>
        <v>16</v>
      </c>
      <c r="AH29" s="12" t="s">
        <v>35</v>
      </c>
    </row>
    <row r="30" spans="1:42" x14ac:dyDescent="0.2">
      <c r="A30" s="48" t="s">
        <v>11</v>
      </c>
      <c r="B30" s="109">
        <f>[26]Fevereiro!$K$5</f>
        <v>0</v>
      </c>
      <c r="C30" s="109">
        <f>[26]Fevereiro!$K$6</f>
        <v>0</v>
      </c>
      <c r="D30" s="109">
        <f>[26]Fevereiro!$K$7</f>
        <v>0</v>
      </c>
      <c r="E30" s="109">
        <f>[26]Fevereiro!$K$8</f>
        <v>0</v>
      </c>
      <c r="F30" s="109">
        <f>[26]Fevereiro!$K$9</f>
        <v>0</v>
      </c>
      <c r="G30" s="109">
        <f>[26]Fevereiro!$K$10</f>
        <v>0</v>
      </c>
      <c r="H30" s="109">
        <f>[26]Fevereiro!$K$11</f>
        <v>26</v>
      </c>
      <c r="I30" s="109">
        <f>[26]Fevereiro!$K$12</f>
        <v>0.2</v>
      </c>
      <c r="J30" s="109">
        <f>[26]Fevereiro!$K$13</f>
        <v>0</v>
      </c>
      <c r="K30" s="109">
        <f>[26]Fevereiro!$K$14</f>
        <v>1.5999999999999999</v>
      </c>
      <c r="L30" s="109">
        <f>[26]Fevereiro!$K$15</f>
        <v>0.2</v>
      </c>
      <c r="M30" s="109">
        <f>[26]Fevereiro!$K$16</f>
        <v>0.8</v>
      </c>
      <c r="N30" s="109">
        <f>[26]Fevereiro!$K$17</f>
        <v>0</v>
      </c>
      <c r="O30" s="109">
        <f>[26]Fevereiro!$K$18</f>
        <v>0</v>
      </c>
      <c r="P30" s="109">
        <f>[26]Fevereiro!$K$19</f>
        <v>0</v>
      </c>
      <c r="Q30" s="109">
        <f>[26]Fevereiro!$K$20</f>
        <v>0</v>
      </c>
      <c r="R30" s="109">
        <f>[26]Fevereiro!$K$21</f>
        <v>1.6</v>
      </c>
      <c r="S30" s="109">
        <f>[26]Fevereiro!$K$22</f>
        <v>8.8000000000000007</v>
      </c>
      <c r="T30" s="109">
        <f>[26]Fevereiro!$K$23</f>
        <v>2.4</v>
      </c>
      <c r="U30" s="109">
        <f>[26]Fevereiro!$K$24</f>
        <v>0.2</v>
      </c>
      <c r="V30" s="109">
        <f>[26]Fevereiro!$K$25</f>
        <v>0.2</v>
      </c>
      <c r="W30" s="109">
        <f>[26]Fevereiro!$K$26</f>
        <v>0</v>
      </c>
      <c r="X30" s="109">
        <f>[26]Fevereiro!$K$27</f>
        <v>0</v>
      </c>
      <c r="Y30" s="109">
        <f>[26]Fevereiro!$K$28</f>
        <v>0</v>
      </c>
      <c r="Z30" s="109">
        <f>[26]Fevereiro!$K$29</f>
        <v>0</v>
      </c>
      <c r="AA30" s="109">
        <f>[26]Fevereiro!$K$30</f>
        <v>0</v>
      </c>
      <c r="AB30" s="109">
        <f>[26]Fevereiro!$K$31</f>
        <v>0</v>
      </c>
      <c r="AC30" s="109">
        <f>[26]Fevereiro!$K$32</f>
        <v>0</v>
      </c>
      <c r="AD30" s="109">
        <f>[26]Fevereiro!$K$33</f>
        <v>0</v>
      </c>
      <c r="AE30" s="114">
        <f t="shared" si="1"/>
        <v>42.000000000000007</v>
      </c>
      <c r="AF30" s="116">
        <f t="shared" si="2"/>
        <v>26</v>
      </c>
      <c r="AG30" s="56">
        <f t="shared" si="3"/>
        <v>19</v>
      </c>
      <c r="AP30" s="12" t="s">
        <v>35</v>
      </c>
    </row>
    <row r="31" spans="1:42" s="5" customFormat="1" x14ac:dyDescent="0.2">
      <c r="A31" s="48" t="s">
        <v>12</v>
      </c>
      <c r="B31" s="109">
        <f>[27]Fevereiro!$K$5</f>
        <v>0</v>
      </c>
      <c r="C31" s="109">
        <f>[27]Fevereiro!$K$6</f>
        <v>0</v>
      </c>
      <c r="D31" s="109">
        <f>[27]Fevereiro!$K$7</f>
        <v>11.4</v>
      </c>
      <c r="E31" s="109">
        <f>[27]Fevereiro!$K$8</f>
        <v>1</v>
      </c>
      <c r="F31" s="109">
        <f>[27]Fevereiro!$K$9</f>
        <v>0.8</v>
      </c>
      <c r="G31" s="109">
        <f>[27]Fevereiro!$K$10</f>
        <v>0.8</v>
      </c>
      <c r="H31" s="109">
        <f>[27]Fevereiro!$K$11</f>
        <v>0</v>
      </c>
      <c r="I31" s="109">
        <f>[27]Fevereiro!$K$12</f>
        <v>41.6</v>
      </c>
      <c r="J31" s="109">
        <f>[27]Fevereiro!$K$13</f>
        <v>14.4</v>
      </c>
      <c r="K31" s="109">
        <f>[27]Fevereiro!$K$14</f>
        <v>0.2</v>
      </c>
      <c r="L31" s="109">
        <f>[27]Fevereiro!$K$15</f>
        <v>7</v>
      </c>
      <c r="M31" s="109">
        <f>[27]Fevereiro!$K$16</f>
        <v>2</v>
      </c>
      <c r="N31" s="109">
        <f>[27]Fevereiro!$K$17</f>
        <v>0</v>
      </c>
      <c r="O31" s="109">
        <f>[27]Fevereiro!$K$18</f>
        <v>0</v>
      </c>
      <c r="P31" s="109">
        <f>[27]Fevereiro!$K$19</f>
        <v>0</v>
      </c>
      <c r="Q31" s="109">
        <f>[27]Fevereiro!$K$20</f>
        <v>0</v>
      </c>
      <c r="R31" s="109">
        <f>[27]Fevereiro!$K$21</f>
        <v>0</v>
      </c>
      <c r="S31" s="109">
        <f>[27]Fevereiro!$K$22</f>
        <v>27.4</v>
      </c>
      <c r="T31" s="109">
        <f>[27]Fevereiro!$K$23</f>
        <v>0.60000000000000009</v>
      </c>
      <c r="U31" s="109">
        <f>[27]Fevereiro!$K$24</f>
        <v>0</v>
      </c>
      <c r="V31" s="109">
        <f>[27]Fevereiro!$K$25</f>
        <v>4.4000000000000004</v>
      </c>
      <c r="W31" s="109">
        <f>[27]Fevereiro!$K$26</f>
        <v>0</v>
      </c>
      <c r="X31" s="109">
        <f>[27]Fevereiro!$K$27</f>
        <v>0</v>
      </c>
      <c r="Y31" s="109">
        <f>[27]Fevereiro!$K$28</f>
        <v>0</v>
      </c>
      <c r="Z31" s="109">
        <f>[27]Fevereiro!$K$29</f>
        <v>0.4</v>
      </c>
      <c r="AA31" s="109">
        <f>[27]Fevereiro!$K$30</f>
        <v>0</v>
      </c>
      <c r="AB31" s="109">
        <f>[27]Fevereiro!$K$31</f>
        <v>16.2</v>
      </c>
      <c r="AC31" s="109">
        <f>[27]Fevereiro!$K$32</f>
        <v>0.60000000000000009</v>
      </c>
      <c r="AD31" s="109">
        <f>[27]Fevereiro!$K$33</f>
        <v>0</v>
      </c>
      <c r="AE31" s="114">
        <f t="shared" si="1"/>
        <v>128.79999999999998</v>
      </c>
      <c r="AF31" s="116">
        <f t="shared" si="2"/>
        <v>41.6</v>
      </c>
      <c r="AG31" s="56">
        <f t="shared" si="3"/>
        <v>14</v>
      </c>
    </row>
    <row r="32" spans="1:42" x14ac:dyDescent="0.2">
      <c r="A32" s="48" t="s">
        <v>252</v>
      </c>
      <c r="B32" s="109">
        <f>[28]Fevereiro!$K$5</f>
        <v>16.799999999999997</v>
      </c>
      <c r="C32" s="109">
        <f>[28]Fevereiro!$K$6</f>
        <v>0.2</v>
      </c>
      <c r="D32" s="109">
        <f>[28]Fevereiro!$K$7</f>
        <v>0</v>
      </c>
      <c r="E32" s="109">
        <f>[28]Fevereiro!$K$8</f>
        <v>0</v>
      </c>
      <c r="F32" s="109">
        <f>[28]Fevereiro!$K$9</f>
        <v>0</v>
      </c>
      <c r="G32" s="109">
        <f>[28]Fevereiro!$K$10</f>
        <v>18.2</v>
      </c>
      <c r="H32" s="109">
        <f>[28]Fevereiro!$K$11</f>
        <v>0</v>
      </c>
      <c r="I32" s="109">
        <f>[28]Fevereiro!$K$12</f>
        <v>32.6</v>
      </c>
      <c r="J32" s="109">
        <f>[28]Fevereiro!$K$13</f>
        <v>0</v>
      </c>
      <c r="K32" s="109">
        <f>[28]Fevereiro!$K$14</f>
        <v>68.600000000000009</v>
      </c>
      <c r="L32" s="109">
        <f>[28]Fevereiro!$K$15</f>
        <v>1.6</v>
      </c>
      <c r="M32" s="109">
        <f>[28]Fevereiro!$K$16</f>
        <v>0.2</v>
      </c>
      <c r="N32" s="109">
        <f>[28]Fevereiro!$K$17</f>
        <v>0</v>
      </c>
      <c r="O32" s="109">
        <f>[28]Fevereiro!$K$18</f>
        <v>0</v>
      </c>
      <c r="P32" s="109">
        <f>[28]Fevereiro!$K$19</f>
        <v>0</v>
      </c>
      <c r="Q32" s="109">
        <f>[28]Fevereiro!$K$20</f>
        <v>51.4</v>
      </c>
      <c r="R32" s="109">
        <f>[28]Fevereiro!$K$21</f>
        <v>26.200000000000003</v>
      </c>
      <c r="S32" s="109">
        <f>[28]Fevereiro!$K$22</f>
        <v>30</v>
      </c>
      <c r="T32" s="109">
        <f>[28]Fevereiro!$K$23</f>
        <v>0.2</v>
      </c>
      <c r="U32" s="109">
        <f>[28]Fevereiro!$K$24</f>
        <v>0</v>
      </c>
      <c r="V32" s="109">
        <f>[28]Fevereiro!$K$25</f>
        <v>1.6</v>
      </c>
      <c r="W32" s="109">
        <f>[28]Fevereiro!$K$26</f>
        <v>0.2</v>
      </c>
      <c r="X32" s="109">
        <f>[28]Fevereiro!$K$27</f>
        <v>0</v>
      </c>
      <c r="Y32" s="109">
        <f>[28]Fevereiro!$K$28</f>
        <v>1.2</v>
      </c>
      <c r="Z32" s="109">
        <f>[28]Fevereiro!$K$29</f>
        <v>0</v>
      </c>
      <c r="AA32" s="109">
        <f>[28]Fevereiro!$K$30</f>
        <v>3.8</v>
      </c>
      <c r="AB32" s="109">
        <f>[28]Fevereiro!$K$31</f>
        <v>11.6</v>
      </c>
      <c r="AC32" s="109">
        <f>[28]Fevereiro!$K$32</f>
        <v>41.6</v>
      </c>
      <c r="AD32" s="109">
        <f>[28]Fevereiro!$K$33</f>
        <v>0</v>
      </c>
      <c r="AE32" s="114">
        <f t="shared" si="1"/>
        <v>306</v>
      </c>
      <c r="AF32" s="116">
        <f t="shared" si="2"/>
        <v>68.600000000000009</v>
      </c>
      <c r="AG32" s="56">
        <f t="shared" si="3"/>
        <v>12</v>
      </c>
    </row>
    <row r="33" spans="1:35" x14ac:dyDescent="0.2">
      <c r="A33" s="48" t="s">
        <v>251</v>
      </c>
      <c r="B33" s="109">
        <f>[29]Fevereiro!$K$5</f>
        <v>0</v>
      </c>
      <c r="C33" s="109">
        <f>[29]Fevereiro!$K$6</f>
        <v>0</v>
      </c>
      <c r="D33" s="109">
        <f>[29]Fevereiro!$K$7</f>
        <v>0</v>
      </c>
      <c r="E33" s="109">
        <f>[29]Fevereiro!$K$8</f>
        <v>0</v>
      </c>
      <c r="F33" s="109">
        <f>[29]Fevereiro!$K$9</f>
        <v>0</v>
      </c>
      <c r="G33" s="109">
        <f>[29]Fevereiro!$K$10</f>
        <v>0</v>
      </c>
      <c r="H33" s="109">
        <f>[29]Fevereiro!$K$11</f>
        <v>25.2</v>
      </c>
      <c r="I33" s="109">
        <f>[29]Fevereiro!$K$12</f>
        <v>29.4</v>
      </c>
      <c r="J33" s="109">
        <f>[29]Fevereiro!$K$13</f>
        <v>0.2</v>
      </c>
      <c r="K33" s="109">
        <f>[29]Fevereiro!$K$14</f>
        <v>0</v>
      </c>
      <c r="L33" s="109">
        <f>[29]Fevereiro!$K$15</f>
        <v>0.4</v>
      </c>
      <c r="M33" s="109">
        <f>[29]Fevereiro!$K$16</f>
        <v>0.6</v>
      </c>
      <c r="N33" s="109">
        <f>[29]Fevereiro!$K$17</f>
        <v>0</v>
      </c>
      <c r="O33" s="109">
        <f>[29]Fevereiro!$K$18</f>
        <v>0</v>
      </c>
      <c r="P33" s="109">
        <f>[29]Fevereiro!$K$19</f>
        <v>0</v>
      </c>
      <c r="Q33" s="109">
        <f>[29]Fevereiro!$K$20</f>
        <v>0</v>
      </c>
      <c r="R33" s="109">
        <f>[29]Fevereiro!$K$21</f>
        <v>0.2</v>
      </c>
      <c r="S33" s="109">
        <f>[29]Fevereiro!$K$22</f>
        <v>43.199999999999996</v>
      </c>
      <c r="T33" s="109">
        <f>[29]Fevereiro!$K$23</f>
        <v>0</v>
      </c>
      <c r="U33" s="109">
        <f>[29]Fevereiro!$K$24</f>
        <v>0</v>
      </c>
      <c r="V33" s="109">
        <f>[29]Fevereiro!$K$25</f>
        <v>0</v>
      </c>
      <c r="W33" s="109">
        <f>[29]Fevereiro!$K$26</f>
        <v>0.4</v>
      </c>
      <c r="X33" s="109">
        <f>[29]Fevereiro!$K$27</f>
        <v>0.4</v>
      </c>
      <c r="Y33" s="109">
        <f>[29]Fevereiro!$K$28</f>
        <v>10.4</v>
      </c>
      <c r="Z33" s="109">
        <f>[29]Fevereiro!$K$29</f>
        <v>7.6000000000000005</v>
      </c>
      <c r="AA33" s="109">
        <f>[29]Fevereiro!$K$30</f>
        <v>0</v>
      </c>
      <c r="AB33" s="109">
        <f>[29]Fevereiro!$K$31</f>
        <v>2.4</v>
      </c>
      <c r="AC33" s="109">
        <f>[29]Fevereiro!$K$32</f>
        <v>0</v>
      </c>
      <c r="AD33" s="109">
        <f>[29]Fevereiro!$K$33</f>
        <v>0</v>
      </c>
      <c r="AE33" s="114">
        <f t="shared" si="1"/>
        <v>120.4</v>
      </c>
      <c r="AF33" s="116">
        <f t="shared" si="2"/>
        <v>43.199999999999996</v>
      </c>
      <c r="AG33" s="56">
        <f t="shared" si="3"/>
        <v>17</v>
      </c>
    </row>
    <row r="34" spans="1:35" x14ac:dyDescent="0.2">
      <c r="A34" s="48" t="s">
        <v>253</v>
      </c>
      <c r="B34" s="109">
        <f>[30]Fevereiro!$K$5</f>
        <v>0</v>
      </c>
      <c r="C34" s="109">
        <f>[30]Fevereiro!$K$6</f>
        <v>0</v>
      </c>
      <c r="D34" s="109">
        <f>[30]Fevereiro!$K$7</f>
        <v>0</v>
      </c>
      <c r="E34" s="109">
        <f>[30]Fevereiro!$K$8</f>
        <v>0</v>
      </c>
      <c r="F34" s="109">
        <f>[30]Fevereiro!$K$9</f>
        <v>0</v>
      </c>
      <c r="G34" s="109">
        <f>[30]Fevereiro!$K$10</f>
        <v>0.4</v>
      </c>
      <c r="H34" s="109">
        <f>[30]Fevereiro!$K$11</f>
        <v>2</v>
      </c>
      <c r="I34" s="109">
        <f>[30]Fevereiro!$K$12</f>
        <v>10</v>
      </c>
      <c r="J34" s="109">
        <f>[30]Fevereiro!$K$13</f>
        <v>4.8</v>
      </c>
      <c r="K34" s="109">
        <f>[30]Fevereiro!$K$14</f>
        <v>0</v>
      </c>
      <c r="L34" s="109">
        <f>[30]Fevereiro!$K$15</f>
        <v>0</v>
      </c>
      <c r="M34" s="109">
        <f>[30]Fevereiro!$K$16</f>
        <v>0</v>
      </c>
      <c r="N34" s="109">
        <f>[30]Fevereiro!$K$17</f>
        <v>0</v>
      </c>
      <c r="O34" s="109">
        <f>[30]Fevereiro!$K$18</f>
        <v>0</v>
      </c>
      <c r="P34" s="109">
        <f>[30]Fevereiro!$K$19</f>
        <v>7.8</v>
      </c>
      <c r="Q34" s="109">
        <f>[30]Fevereiro!$K$20</f>
        <v>0</v>
      </c>
      <c r="R34" s="109">
        <f>[30]Fevereiro!$K$21</f>
        <v>0</v>
      </c>
      <c r="S34" s="109">
        <f>[30]Fevereiro!$K$22</f>
        <v>0</v>
      </c>
      <c r="T34" s="109">
        <f>[30]Fevereiro!$K$23</f>
        <v>0</v>
      </c>
      <c r="U34" s="109">
        <f>[30]Fevereiro!$K$24</f>
        <v>0.4</v>
      </c>
      <c r="V34" s="109">
        <f>[30]Fevereiro!$K$25</f>
        <v>0</v>
      </c>
      <c r="W34" s="109">
        <f>[30]Fevereiro!$K$26</f>
        <v>1</v>
      </c>
      <c r="X34" s="109">
        <f>[30]Fevereiro!$K$27</f>
        <v>34.799999999999997</v>
      </c>
      <c r="Y34" s="109">
        <f>[30]Fevereiro!$K$28</f>
        <v>0</v>
      </c>
      <c r="Z34" s="109">
        <f>[30]Fevereiro!$K$29</f>
        <v>0.60000000000000009</v>
      </c>
      <c r="AA34" s="109">
        <f>[30]Fevereiro!$K$30</f>
        <v>3.4000000000000004</v>
      </c>
      <c r="AB34" s="109">
        <f>[30]Fevereiro!$K$31</f>
        <v>0</v>
      </c>
      <c r="AC34" s="109">
        <f>[30]Fevereiro!$K$32</f>
        <v>0</v>
      </c>
      <c r="AD34" s="109">
        <f>[30]Fevereiro!$K$33</f>
        <v>0</v>
      </c>
      <c r="AE34" s="114">
        <f t="shared" si="1"/>
        <v>65.2</v>
      </c>
      <c r="AF34" s="116">
        <f t="shared" si="2"/>
        <v>34.799999999999997</v>
      </c>
      <c r="AG34" s="56">
        <f t="shared" si="3"/>
        <v>19</v>
      </c>
    </row>
    <row r="35" spans="1:35" hidden="1" x14ac:dyDescent="0.2">
      <c r="A35" s="48" t="s">
        <v>14</v>
      </c>
      <c r="B35" s="109">
        <f>[31]Fevereiro!$K$5</f>
        <v>6.8000000000000007</v>
      </c>
      <c r="C35" s="109">
        <f>[31]Fevereiro!$K$6</f>
        <v>0</v>
      </c>
      <c r="D35" s="109">
        <f>[31]Fevereiro!$K$7</f>
        <v>0</v>
      </c>
      <c r="E35" s="109">
        <f>[31]Fevereiro!$K$8</f>
        <v>0.60000000000000009</v>
      </c>
      <c r="F35" s="109">
        <f>[31]Fevereiro!$K$9</f>
        <v>0.2</v>
      </c>
      <c r="G35" s="109">
        <f>[31]Fevereiro!$K$10</f>
        <v>0.6</v>
      </c>
      <c r="H35" s="109">
        <f>[31]Fevereiro!$K$11</f>
        <v>1.4</v>
      </c>
      <c r="I35" s="109">
        <f>[31]Fevereiro!$K$12</f>
        <v>0.4</v>
      </c>
      <c r="J35" s="109">
        <f>[31]Fevereiro!$K$13</f>
        <v>7.8000000000000007</v>
      </c>
      <c r="K35" s="109">
        <f>[31]Fevereiro!$K$14</f>
        <v>0</v>
      </c>
      <c r="L35" s="109">
        <f>[31]Fevereiro!$K$15</f>
        <v>2.8</v>
      </c>
      <c r="M35" s="109">
        <f>[31]Fevereiro!$K$16</f>
        <v>0</v>
      </c>
      <c r="N35" s="109">
        <f>[31]Fevereiro!$K$17</f>
        <v>0</v>
      </c>
      <c r="O35" s="109">
        <f>[31]Fevereiro!$K$18</f>
        <v>6.2</v>
      </c>
      <c r="P35" s="109">
        <f>[31]Fevereiro!$K$19</f>
        <v>1.2</v>
      </c>
      <c r="Q35" s="109">
        <f>[31]Fevereiro!$K$20</f>
        <v>0.2</v>
      </c>
      <c r="R35" s="109">
        <f>[31]Fevereiro!$K$21</f>
        <v>0.2</v>
      </c>
      <c r="S35" s="109">
        <f>[31]Fevereiro!$K$22</f>
        <v>0.2</v>
      </c>
      <c r="T35" s="109">
        <f>[31]Fevereiro!$K$23</f>
        <v>0.4</v>
      </c>
      <c r="U35" s="109">
        <f>[31]Fevereiro!$K$24</f>
        <v>0.4</v>
      </c>
      <c r="V35" s="109">
        <f>[31]Fevereiro!$K$25</f>
        <v>0.4</v>
      </c>
      <c r="W35" s="109">
        <f>[31]Fevereiro!$K$26</f>
        <v>0.2</v>
      </c>
      <c r="X35" s="109">
        <f>[31]Fevereiro!$K$27</f>
        <v>0.2</v>
      </c>
      <c r="Y35" s="109">
        <f>[31]Fevereiro!$K$28</f>
        <v>1</v>
      </c>
      <c r="Z35" s="109">
        <f>[31]Fevereiro!$K$29</f>
        <v>0.2</v>
      </c>
      <c r="AA35" s="109">
        <f>[31]Fevereiro!$K$30</f>
        <v>0.2</v>
      </c>
      <c r="AB35" s="109">
        <f>[31]Fevereiro!$K$31</f>
        <v>0</v>
      </c>
      <c r="AC35" s="109">
        <f>[31]Fevereiro!$K$32</f>
        <v>0</v>
      </c>
      <c r="AD35" s="109">
        <f>[31]Fevereiro!$K$33</f>
        <v>0</v>
      </c>
      <c r="AE35" s="114">
        <f t="shared" si="1"/>
        <v>31.599999999999994</v>
      </c>
      <c r="AF35" s="116">
        <f t="shared" si="2"/>
        <v>7.8000000000000007</v>
      </c>
      <c r="AG35" s="56">
        <f t="shared" si="3"/>
        <v>8</v>
      </c>
    </row>
    <row r="36" spans="1:35" x14ac:dyDescent="0.2">
      <c r="A36" s="48" t="s">
        <v>153</v>
      </c>
      <c r="B36" s="109">
        <f>[32]Fevereiro!$K$5</f>
        <v>0</v>
      </c>
      <c r="C36" s="109">
        <f>[32]Fevereiro!$K$6</f>
        <v>0</v>
      </c>
      <c r="D36" s="109">
        <f>[32]Fevereiro!$K$7</f>
        <v>0</v>
      </c>
      <c r="E36" s="109">
        <f>[32]Fevereiro!$K$8</f>
        <v>0</v>
      </c>
      <c r="F36" s="109">
        <f>[32]Fevereiro!$K$9</f>
        <v>0</v>
      </c>
      <c r="G36" s="109">
        <f>[32]Fevereiro!$K$10</f>
        <v>4</v>
      </c>
      <c r="H36" s="109">
        <f>[32]Fevereiro!$K$11</f>
        <v>0.2</v>
      </c>
      <c r="I36" s="109">
        <f>[32]Fevereiro!$K$12</f>
        <v>17.2</v>
      </c>
      <c r="J36" s="109">
        <f>[32]Fevereiro!$K$13</f>
        <v>0</v>
      </c>
      <c r="K36" s="109">
        <f>[32]Fevereiro!$K$14</f>
        <v>0</v>
      </c>
      <c r="L36" s="109">
        <f>[32]Fevereiro!$K$15</f>
        <v>0.2</v>
      </c>
      <c r="M36" s="109">
        <f>[32]Fevereiro!$K$16</f>
        <v>2.8</v>
      </c>
      <c r="N36" s="109">
        <f>[32]Fevereiro!$K$17</f>
        <v>0.2</v>
      </c>
      <c r="O36" s="109">
        <f>[32]Fevereiro!$K$18</f>
        <v>0</v>
      </c>
      <c r="P36" s="109">
        <f>[32]Fevereiro!$K$19</f>
        <v>0</v>
      </c>
      <c r="Q36" s="109">
        <f>[32]Fevereiro!$K$20</f>
        <v>0</v>
      </c>
      <c r="R36" s="109">
        <f>[32]Fevereiro!$K$21</f>
        <v>10.199999999999999</v>
      </c>
      <c r="S36" s="109">
        <f>[32]Fevereiro!$K$22</f>
        <v>53.8</v>
      </c>
      <c r="T36" s="109">
        <f>[32]Fevereiro!$K$23</f>
        <v>0.4</v>
      </c>
      <c r="U36" s="109">
        <f>[32]Fevereiro!$K$24</f>
        <v>0</v>
      </c>
      <c r="V36" s="109">
        <f>[32]Fevereiro!$K$25</f>
        <v>0</v>
      </c>
      <c r="W36" s="109">
        <f>[32]Fevereiro!$K$26</f>
        <v>1.4</v>
      </c>
      <c r="X36" s="109">
        <f>[32]Fevereiro!$K$27</f>
        <v>0</v>
      </c>
      <c r="Y36" s="109">
        <f>[32]Fevereiro!$K$28</f>
        <v>6</v>
      </c>
      <c r="Z36" s="109">
        <f>[32]Fevereiro!$K$29</f>
        <v>5.4</v>
      </c>
      <c r="AA36" s="109">
        <f>[32]Fevereiro!$K$30</f>
        <v>4.6000000000000005</v>
      </c>
      <c r="AB36" s="109">
        <f>[32]Fevereiro!$K$31</f>
        <v>0.4</v>
      </c>
      <c r="AC36" s="109">
        <f>[32]Fevereiro!$K$32</f>
        <v>0</v>
      </c>
      <c r="AD36" s="109">
        <f>[32]Fevereiro!$K$33</f>
        <v>0</v>
      </c>
      <c r="AE36" s="114">
        <f t="shared" si="1"/>
        <v>106.80000000000001</v>
      </c>
      <c r="AF36" s="116">
        <f t="shared" si="2"/>
        <v>53.8</v>
      </c>
      <c r="AG36" s="56">
        <f t="shared" si="3"/>
        <v>15</v>
      </c>
    </row>
    <row r="37" spans="1:35" x14ac:dyDescent="0.2">
      <c r="A37" s="48" t="s">
        <v>15</v>
      </c>
      <c r="B37" s="109">
        <f>[33]Fevereiro!$K$5</f>
        <v>0</v>
      </c>
      <c r="C37" s="109">
        <f>[33]Fevereiro!$K$6</f>
        <v>0</v>
      </c>
      <c r="D37" s="109">
        <f>[33]Fevereiro!$K$7</f>
        <v>0</v>
      </c>
      <c r="E37" s="109">
        <f>[33]Fevereiro!$K$8</f>
        <v>0</v>
      </c>
      <c r="F37" s="109">
        <f>[33]Fevereiro!$K$9</f>
        <v>0</v>
      </c>
      <c r="G37" s="109">
        <f>[33]Fevereiro!$K$10</f>
        <v>2</v>
      </c>
      <c r="H37" s="109">
        <f>[33]Fevereiro!$K$11</f>
        <v>12.6</v>
      </c>
      <c r="I37" s="109">
        <f>[33]Fevereiro!$K$12</f>
        <v>0.8</v>
      </c>
      <c r="J37" s="109">
        <f>[33]Fevereiro!$K$13</f>
        <v>0</v>
      </c>
      <c r="K37" s="109">
        <f>[33]Fevereiro!$K$14</f>
        <v>0.4</v>
      </c>
      <c r="L37" s="109">
        <f>[33]Fevereiro!$K$15</f>
        <v>0</v>
      </c>
      <c r="M37" s="109">
        <f>[33]Fevereiro!$K$16</f>
        <v>0</v>
      </c>
      <c r="N37" s="109">
        <f>[33]Fevereiro!$K$17</f>
        <v>0</v>
      </c>
      <c r="O37" s="109">
        <f>[33]Fevereiro!$K$18</f>
        <v>0</v>
      </c>
      <c r="P37" s="109">
        <f>[33]Fevereiro!$K$19</f>
        <v>0</v>
      </c>
      <c r="Q37" s="109">
        <f>[33]Fevereiro!$K$20</f>
        <v>0</v>
      </c>
      <c r="R37" s="109">
        <f>[33]Fevereiro!$K$21</f>
        <v>0</v>
      </c>
      <c r="S37" s="109">
        <f>[33]Fevereiro!$K$22</f>
        <v>72.200000000000017</v>
      </c>
      <c r="T37" s="109">
        <f>[33]Fevereiro!$K$23</f>
        <v>0.4</v>
      </c>
      <c r="U37" s="109">
        <f>[33]Fevereiro!$K$24</f>
        <v>2.4</v>
      </c>
      <c r="V37" s="109">
        <f>[33]Fevereiro!$K$25</f>
        <v>0</v>
      </c>
      <c r="W37" s="109">
        <f>[33]Fevereiro!$K$26</f>
        <v>0</v>
      </c>
      <c r="X37" s="109">
        <f>[33]Fevereiro!$K$27</f>
        <v>0</v>
      </c>
      <c r="Y37" s="109">
        <f>[33]Fevereiro!$K$28</f>
        <v>19.599999999999998</v>
      </c>
      <c r="Z37" s="109">
        <f>[33]Fevereiro!$K$29</f>
        <v>0.8</v>
      </c>
      <c r="AA37" s="109">
        <f>[33]Fevereiro!$K$30</f>
        <v>0</v>
      </c>
      <c r="AB37" s="109">
        <f>[33]Fevereiro!$K$31</f>
        <v>0</v>
      </c>
      <c r="AC37" s="109">
        <f>[33]Fevereiro!$K$32</f>
        <v>0.2</v>
      </c>
      <c r="AD37" s="109">
        <f>[33]Fevereiro!$K$33</f>
        <v>0.6</v>
      </c>
      <c r="AE37" s="114">
        <f t="shared" si="1"/>
        <v>112.00000000000001</v>
      </c>
      <c r="AF37" s="116">
        <f t="shared" si="2"/>
        <v>72.200000000000017</v>
      </c>
      <c r="AG37" s="56">
        <f t="shared" si="3"/>
        <v>18</v>
      </c>
      <c r="AH37" s="12" t="s">
        <v>35</v>
      </c>
    </row>
    <row r="38" spans="1:35" hidden="1" x14ac:dyDescent="0.2">
      <c r="A38" s="48" t="s">
        <v>16</v>
      </c>
      <c r="B38" s="109">
        <f>[34]Fevereiro!$K$5</f>
        <v>0</v>
      </c>
      <c r="C38" s="109">
        <f>[34]Fevereiro!$K$6</f>
        <v>0</v>
      </c>
      <c r="D38" s="109">
        <f>[34]Fevereiro!$K$7</f>
        <v>0</v>
      </c>
      <c r="E38" s="109">
        <f>[34]Fevereiro!$K$8</f>
        <v>0</v>
      </c>
      <c r="F38" s="109">
        <f>[34]Fevereiro!$K$9</f>
        <v>0</v>
      </c>
      <c r="G38" s="109">
        <f>[34]Fevereiro!$K$10</f>
        <v>0</v>
      </c>
      <c r="H38" s="109">
        <f>[34]Fevereiro!$K$11</f>
        <v>0</v>
      </c>
      <c r="I38" s="109">
        <f>[34]Fevereiro!$K$12</f>
        <v>0</v>
      </c>
      <c r="J38" s="109">
        <f>[34]Fevereiro!$K$13</f>
        <v>0</v>
      </c>
      <c r="K38" s="109">
        <f>[34]Fevereiro!$K$14</f>
        <v>0</v>
      </c>
      <c r="L38" s="109">
        <f>[34]Fevereiro!$K$15</f>
        <v>0</v>
      </c>
      <c r="M38" s="109">
        <f>[34]Fevereiro!$K$16</f>
        <v>0</v>
      </c>
      <c r="N38" s="109">
        <f>[34]Fevereiro!$K$17</f>
        <v>0</v>
      </c>
      <c r="O38" s="109">
        <f>[34]Fevereiro!$K$18</f>
        <v>0</v>
      </c>
      <c r="P38" s="109">
        <f>[34]Fevereiro!$K$19</f>
        <v>0</v>
      </c>
      <c r="Q38" s="109" t="s">
        <v>197</v>
      </c>
      <c r="R38" s="109" t="s">
        <v>197</v>
      </c>
      <c r="S38" s="109" t="s">
        <v>197</v>
      </c>
      <c r="T38" s="109" t="s">
        <v>197</v>
      </c>
      <c r="U38" s="109" t="s">
        <v>197</v>
      </c>
      <c r="V38" s="109" t="s">
        <v>197</v>
      </c>
      <c r="W38" s="109" t="s">
        <v>197</v>
      </c>
      <c r="X38" s="109" t="s">
        <v>197</v>
      </c>
      <c r="Y38" s="109" t="s">
        <v>197</v>
      </c>
      <c r="Z38" s="109" t="s">
        <v>197</v>
      </c>
      <c r="AA38" s="109" t="s">
        <v>197</v>
      </c>
      <c r="AB38" s="109" t="s">
        <v>197</v>
      </c>
      <c r="AC38" s="109" t="s">
        <v>197</v>
      </c>
      <c r="AD38" s="109" t="s">
        <v>197</v>
      </c>
      <c r="AE38" s="114">
        <f t="shared" si="1"/>
        <v>0</v>
      </c>
      <c r="AF38" s="116">
        <f t="shared" si="2"/>
        <v>0</v>
      </c>
      <c r="AG38" s="56">
        <f t="shared" si="3"/>
        <v>15</v>
      </c>
      <c r="AI38" s="12" t="s">
        <v>35</v>
      </c>
    </row>
    <row r="39" spans="1:35" x14ac:dyDescent="0.2">
      <c r="A39" s="48" t="s">
        <v>154</v>
      </c>
      <c r="B39" s="109">
        <f>[35]Fevereiro!$K$5</f>
        <v>0</v>
      </c>
      <c r="C39" s="109">
        <f>[35]Fevereiro!$K$6</f>
        <v>0</v>
      </c>
      <c r="D39" s="109">
        <f>[35]Fevereiro!$K$7</f>
        <v>0</v>
      </c>
      <c r="E39" s="109">
        <f>[35]Fevereiro!$K$8</f>
        <v>0</v>
      </c>
      <c r="F39" s="109">
        <f>[35]Fevereiro!$K$9</f>
        <v>0.6</v>
      </c>
      <c r="G39" s="109">
        <f>[35]Fevereiro!$K$10</f>
        <v>0</v>
      </c>
      <c r="H39" s="109">
        <f>[35]Fevereiro!$K$11</f>
        <v>2.2000000000000002</v>
      </c>
      <c r="I39" s="109">
        <f>[35]Fevereiro!$K$12</f>
        <v>19.2</v>
      </c>
      <c r="J39" s="109">
        <f>[35]Fevereiro!$K$13</f>
        <v>0.60000000000000009</v>
      </c>
      <c r="K39" s="109">
        <f>[35]Fevereiro!$K$14</f>
        <v>0</v>
      </c>
      <c r="L39" s="109">
        <f>[35]Fevereiro!$K$15</f>
        <v>0</v>
      </c>
      <c r="M39" s="109">
        <f>[35]Fevereiro!$K$16</f>
        <v>0</v>
      </c>
      <c r="N39" s="109">
        <f>[35]Fevereiro!$K$17</f>
        <v>0</v>
      </c>
      <c r="O39" s="109">
        <f>[35]Fevereiro!$K$18</f>
        <v>0</v>
      </c>
      <c r="P39" s="109">
        <f>[35]Fevereiro!$K$19</f>
        <v>1.5999999999999999</v>
      </c>
      <c r="Q39" s="109">
        <f>[35]Fevereiro!$K$20</f>
        <v>0</v>
      </c>
      <c r="R39" s="109">
        <f>[35]Fevereiro!$K$21</f>
        <v>17.2</v>
      </c>
      <c r="S39" s="109">
        <f>[35]Fevereiro!$K$22</f>
        <v>1.5999999999999999</v>
      </c>
      <c r="T39" s="109">
        <f>[35]Fevereiro!$K$23</f>
        <v>0.4</v>
      </c>
      <c r="U39" s="109">
        <f>[35]Fevereiro!$K$24</f>
        <v>2.2000000000000002</v>
      </c>
      <c r="V39" s="109">
        <f>[35]Fevereiro!$K$25</f>
        <v>3.2</v>
      </c>
      <c r="W39" s="109">
        <f>[35]Fevereiro!$K$26</f>
        <v>7.4</v>
      </c>
      <c r="X39" s="109">
        <f>[35]Fevereiro!$K$27</f>
        <v>6.4</v>
      </c>
      <c r="Y39" s="109">
        <f>[35]Fevereiro!$K$28</f>
        <v>0.4</v>
      </c>
      <c r="Z39" s="109">
        <f>[35]Fevereiro!$K$29</f>
        <v>18.399999999999999</v>
      </c>
      <c r="AA39" s="109">
        <f>[35]Fevereiro!$K$30</f>
        <v>0</v>
      </c>
      <c r="AB39" s="109">
        <f>[35]Fevereiro!$K$31</f>
        <v>0</v>
      </c>
      <c r="AC39" s="109">
        <f>[35]Fevereiro!$K$32</f>
        <v>0</v>
      </c>
      <c r="AD39" s="109">
        <f>[35]Fevereiro!$K$33</f>
        <v>0</v>
      </c>
      <c r="AE39" s="114">
        <f t="shared" si="1"/>
        <v>81.400000000000006</v>
      </c>
      <c r="AF39" s="116">
        <f t="shared" si="2"/>
        <v>19.2</v>
      </c>
      <c r="AG39" s="56">
        <f t="shared" si="3"/>
        <v>15</v>
      </c>
    </row>
    <row r="40" spans="1:35" x14ac:dyDescent="0.2">
      <c r="A40" s="48" t="s">
        <v>17</v>
      </c>
      <c r="B40" s="109">
        <f>[36]Fevereiro!$K$5</f>
        <v>0.2</v>
      </c>
      <c r="C40" s="109">
        <f>[36]Fevereiro!$K$6</f>
        <v>0</v>
      </c>
      <c r="D40" s="109">
        <f>[36]Fevereiro!$K$7</f>
        <v>0</v>
      </c>
      <c r="E40" s="109">
        <f>[36]Fevereiro!$K$8</f>
        <v>0</v>
      </c>
      <c r="F40" s="109">
        <f>[36]Fevereiro!$K$9</f>
        <v>0</v>
      </c>
      <c r="G40" s="109">
        <f>[36]Fevereiro!$K$10</f>
        <v>0</v>
      </c>
      <c r="H40" s="109">
        <f>[36]Fevereiro!$K$11</f>
        <v>9.1999999999999993</v>
      </c>
      <c r="I40" s="109">
        <f>[36]Fevereiro!$K$12</f>
        <v>39.4</v>
      </c>
      <c r="J40" s="109">
        <f>[36]Fevereiro!$K$13</f>
        <v>0.2</v>
      </c>
      <c r="K40" s="109">
        <f>[36]Fevereiro!$K$14</f>
        <v>0</v>
      </c>
      <c r="L40" s="109">
        <f>[36]Fevereiro!$K$15</f>
        <v>0</v>
      </c>
      <c r="M40" s="109">
        <f>[36]Fevereiro!$K$16</f>
        <v>2.6</v>
      </c>
      <c r="N40" s="109">
        <f>[36]Fevereiro!$K$17</f>
        <v>0</v>
      </c>
      <c r="O40" s="109">
        <f>[36]Fevereiro!$K$18</f>
        <v>0</v>
      </c>
      <c r="P40" s="109">
        <f>[36]Fevereiro!$K$19</f>
        <v>0</v>
      </c>
      <c r="Q40" s="109">
        <f>[36]Fevereiro!$K$20</f>
        <v>0</v>
      </c>
      <c r="R40" s="109">
        <f>[36]Fevereiro!$K$21</f>
        <v>0</v>
      </c>
      <c r="S40" s="109">
        <f>[36]Fevereiro!$K$22</f>
        <v>14.4</v>
      </c>
      <c r="T40" s="109">
        <f>[36]Fevereiro!$K$23</f>
        <v>0</v>
      </c>
      <c r="U40" s="109">
        <f>[36]Fevereiro!$K$24</f>
        <v>0</v>
      </c>
      <c r="V40" s="109">
        <f>[36]Fevereiro!$K$25</f>
        <v>0</v>
      </c>
      <c r="W40" s="109">
        <f>[36]Fevereiro!$K$26</f>
        <v>0</v>
      </c>
      <c r="X40" s="109">
        <f>[36]Fevereiro!$K$27</f>
        <v>0</v>
      </c>
      <c r="Y40" s="109">
        <f>[36]Fevereiro!$K$28</f>
        <v>31.200000000000003</v>
      </c>
      <c r="Z40" s="109">
        <f>[36]Fevereiro!$K$29</f>
        <v>39.200000000000003</v>
      </c>
      <c r="AA40" s="109">
        <f>[36]Fevereiro!$K$30</f>
        <v>0</v>
      </c>
      <c r="AB40" s="109">
        <f>[36]Fevereiro!$K$31</f>
        <v>0</v>
      </c>
      <c r="AC40" s="109">
        <f>[36]Fevereiro!$K$32</f>
        <v>1.2000000000000002</v>
      </c>
      <c r="AD40" s="109">
        <f>[36]Fevereiro!$K$33</f>
        <v>0.2</v>
      </c>
      <c r="AE40" s="114">
        <f t="shared" si="1"/>
        <v>137.79999999999998</v>
      </c>
      <c r="AF40" s="116">
        <f t="shared" si="2"/>
        <v>39.4</v>
      </c>
      <c r="AG40" s="56">
        <f t="shared" si="3"/>
        <v>19</v>
      </c>
    </row>
    <row r="41" spans="1:35" hidden="1" x14ac:dyDescent="0.2">
      <c r="A41" s="48" t="s">
        <v>136</v>
      </c>
      <c r="B41" s="109" t="s">
        <v>197</v>
      </c>
      <c r="C41" s="109" t="s">
        <v>197</v>
      </c>
      <c r="D41" s="109" t="s">
        <v>197</v>
      </c>
      <c r="E41" s="109" t="s">
        <v>197</v>
      </c>
      <c r="F41" s="109" t="s">
        <v>197</v>
      </c>
      <c r="G41" s="109" t="s">
        <v>197</v>
      </c>
      <c r="H41" s="109" t="s">
        <v>197</v>
      </c>
      <c r="I41" s="109" t="s">
        <v>197</v>
      </c>
      <c r="J41" s="109" t="s">
        <v>197</v>
      </c>
      <c r="K41" s="109" t="s">
        <v>197</v>
      </c>
      <c r="L41" s="109" t="s">
        <v>197</v>
      </c>
      <c r="M41" s="109" t="s">
        <v>197</v>
      </c>
      <c r="N41" s="109" t="s">
        <v>197</v>
      </c>
      <c r="O41" s="109" t="s">
        <v>197</v>
      </c>
      <c r="P41" s="109" t="s">
        <v>197</v>
      </c>
      <c r="Q41" s="109" t="s">
        <v>197</v>
      </c>
      <c r="R41" s="109" t="s">
        <v>197</v>
      </c>
      <c r="S41" s="109" t="s">
        <v>197</v>
      </c>
      <c r="T41" s="109" t="s">
        <v>197</v>
      </c>
      <c r="U41" s="109" t="s">
        <v>197</v>
      </c>
      <c r="V41" s="109" t="s">
        <v>197</v>
      </c>
      <c r="W41" s="109" t="s">
        <v>197</v>
      </c>
      <c r="X41" s="109" t="s">
        <v>197</v>
      </c>
      <c r="Y41" s="109" t="s">
        <v>197</v>
      </c>
      <c r="Z41" s="109" t="s">
        <v>197</v>
      </c>
      <c r="AA41" s="109" t="s">
        <v>197</v>
      </c>
      <c r="AB41" s="109" t="s">
        <v>197</v>
      </c>
      <c r="AC41" s="109" t="s">
        <v>197</v>
      </c>
      <c r="AD41" s="109" t="s">
        <v>197</v>
      </c>
      <c r="AE41" s="114" t="s">
        <v>197</v>
      </c>
      <c r="AF41" s="116" t="s">
        <v>197</v>
      </c>
      <c r="AG41" s="56" t="s">
        <v>197</v>
      </c>
      <c r="AI41" s="12" t="s">
        <v>35</v>
      </c>
    </row>
    <row r="42" spans="1:35" x14ac:dyDescent="0.2">
      <c r="A42" s="48" t="s">
        <v>18</v>
      </c>
      <c r="B42" s="109">
        <f>[38]Fevereiro!$K$5</f>
        <v>0.2</v>
      </c>
      <c r="C42" s="109">
        <f>[38]Fevereiro!$K$6</f>
        <v>0</v>
      </c>
      <c r="D42" s="109">
        <f>[38]Fevereiro!$K$7</f>
        <v>0</v>
      </c>
      <c r="E42" s="109">
        <f>[38]Fevereiro!$K$8</f>
        <v>6.8000000000000007</v>
      </c>
      <c r="F42" s="109">
        <f>[38]Fevereiro!$K$9</f>
        <v>18.399999999999999</v>
      </c>
      <c r="G42" s="109">
        <f>[38]Fevereiro!$K$10</f>
        <v>8.7999999999999989</v>
      </c>
      <c r="H42" s="109">
        <f>[38]Fevereiro!$K$11</f>
        <v>1.2</v>
      </c>
      <c r="I42" s="109">
        <f>[38]Fevereiro!$K$12</f>
        <v>30.999999999999996</v>
      </c>
      <c r="J42" s="109">
        <f>[38]Fevereiro!$K$13</f>
        <v>0.2</v>
      </c>
      <c r="K42" s="109">
        <f>[38]Fevereiro!$K$14</f>
        <v>0.2</v>
      </c>
      <c r="L42" s="109">
        <f>[38]Fevereiro!$K$15</f>
        <v>1</v>
      </c>
      <c r="M42" s="109">
        <f>[38]Fevereiro!$K$16</f>
        <v>17.999999999999996</v>
      </c>
      <c r="N42" s="109">
        <f>[38]Fevereiro!$K$17</f>
        <v>3.6000000000000005</v>
      </c>
      <c r="O42" s="109">
        <f>[38]Fevereiro!$K$18</f>
        <v>0</v>
      </c>
      <c r="P42" s="109">
        <f>[38]Fevereiro!$K$19</f>
        <v>0</v>
      </c>
      <c r="Q42" s="109">
        <f>[38]Fevereiro!$K$20</f>
        <v>2.6</v>
      </c>
      <c r="R42" s="109">
        <f>[38]Fevereiro!$K$21</f>
        <v>0</v>
      </c>
      <c r="S42" s="109">
        <f>[38]Fevereiro!$K$22</f>
        <v>14.600000000000003</v>
      </c>
      <c r="T42" s="109">
        <f>[38]Fevereiro!$K$23</f>
        <v>3.600000000000001</v>
      </c>
      <c r="U42" s="109">
        <f>[38]Fevereiro!$K$24</f>
        <v>0</v>
      </c>
      <c r="V42" s="109">
        <f>[38]Fevereiro!$K$25</f>
        <v>0</v>
      </c>
      <c r="W42" s="109">
        <f>[38]Fevereiro!$K$26</f>
        <v>0</v>
      </c>
      <c r="X42" s="109">
        <f>[38]Fevereiro!$K$27</f>
        <v>6.8000000000000007</v>
      </c>
      <c r="Y42" s="109">
        <f>[38]Fevereiro!$K$28</f>
        <v>21.199999999999992</v>
      </c>
      <c r="Z42" s="109">
        <f>[38]Fevereiro!$K$29</f>
        <v>3.0000000000000004</v>
      </c>
      <c r="AA42" s="109">
        <f>[38]Fevereiro!$K$30</f>
        <v>1.4</v>
      </c>
      <c r="AB42" s="109">
        <f>[38]Fevereiro!$K$31</f>
        <v>1.2</v>
      </c>
      <c r="AC42" s="109">
        <f>[38]Fevereiro!$K$32</f>
        <v>1</v>
      </c>
      <c r="AD42" s="109">
        <f>[38]Fevereiro!$K$33</f>
        <v>1.2</v>
      </c>
      <c r="AE42" s="114">
        <f>SUM(B42:AD42)</f>
        <v>145.99999999999997</v>
      </c>
      <c r="AF42" s="116">
        <f>MAX(B42:AD42)</f>
        <v>30.999999999999996</v>
      </c>
      <c r="AG42" s="56">
        <f>COUNTIF(B42:AD42,"=0,0")</f>
        <v>8</v>
      </c>
    </row>
    <row r="43" spans="1:35" x14ac:dyDescent="0.2">
      <c r="A43" s="48" t="s">
        <v>19</v>
      </c>
      <c r="B43" s="109">
        <f>[39]Fevereiro!$K$5</f>
        <v>0</v>
      </c>
      <c r="C43" s="109">
        <f>[39]Fevereiro!$K$6</f>
        <v>0</v>
      </c>
      <c r="D43" s="109">
        <f>[39]Fevereiro!$K$7</f>
        <v>0</v>
      </c>
      <c r="E43" s="109">
        <f>[39]Fevereiro!$K$8</f>
        <v>0</v>
      </c>
      <c r="F43" s="109">
        <f>[39]Fevereiro!$K$9</f>
        <v>0</v>
      </c>
      <c r="G43" s="109">
        <f>[39]Fevereiro!$K$10</f>
        <v>0</v>
      </c>
      <c r="H43" s="109">
        <f>[39]Fevereiro!$K$11</f>
        <v>0</v>
      </c>
      <c r="I43" s="109">
        <f>[39]Fevereiro!$K$12</f>
        <v>0.4</v>
      </c>
      <c r="J43" s="109">
        <f>[39]Fevereiro!$K$13</f>
        <v>0.2</v>
      </c>
      <c r="K43" s="109">
        <f>[39]Fevereiro!$K$14</f>
        <v>0</v>
      </c>
      <c r="L43" s="109">
        <f>[39]Fevereiro!$K$15</f>
        <v>0</v>
      </c>
      <c r="M43" s="109">
        <f>[39]Fevereiro!$K$16</f>
        <v>0</v>
      </c>
      <c r="N43" s="109">
        <f>[39]Fevereiro!$K$17</f>
        <v>13.6</v>
      </c>
      <c r="O43" s="109">
        <f>[39]Fevereiro!$K$18</f>
        <v>0.2</v>
      </c>
      <c r="P43" s="109">
        <f>[39]Fevereiro!$K$19</f>
        <v>0.60000000000000009</v>
      </c>
      <c r="Q43" s="109">
        <f>[39]Fevereiro!$K$20</f>
        <v>0</v>
      </c>
      <c r="R43" s="109">
        <f>[39]Fevereiro!$K$21</f>
        <v>0.2</v>
      </c>
      <c r="S43" s="109">
        <f>[39]Fevereiro!$K$22</f>
        <v>2.6</v>
      </c>
      <c r="T43" s="109">
        <f>[39]Fevereiro!$K$23</f>
        <v>0.2</v>
      </c>
      <c r="U43" s="109">
        <f>[39]Fevereiro!$K$24</f>
        <v>0</v>
      </c>
      <c r="V43" s="109">
        <f>[39]Fevereiro!$K$25</f>
        <v>0</v>
      </c>
      <c r="W43" s="109">
        <f>[39]Fevereiro!$K$26</f>
        <v>0</v>
      </c>
      <c r="X43" s="109">
        <f>[39]Fevereiro!$K$27</f>
        <v>9.6</v>
      </c>
      <c r="Y43" s="109">
        <f>[39]Fevereiro!$K$28</f>
        <v>1.7999999999999998</v>
      </c>
      <c r="Z43" s="109">
        <f>[39]Fevereiro!$K$29</f>
        <v>0.2</v>
      </c>
      <c r="AA43" s="109">
        <f>[39]Fevereiro!$K$30</f>
        <v>0</v>
      </c>
      <c r="AB43" s="109">
        <f>[39]Fevereiro!$K$31</f>
        <v>0</v>
      </c>
      <c r="AC43" s="109">
        <f>[39]Fevereiro!$K$32</f>
        <v>0.2</v>
      </c>
      <c r="AD43" s="109">
        <f>[39]Fevereiro!$K$33</f>
        <v>0</v>
      </c>
      <c r="AE43" s="114">
        <f>SUM(B43:AD43)</f>
        <v>29.799999999999994</v>
      </c>
      <c r="AF43" s="116">
        <f>MAX(B43:AD43)</f>
        <v>13.6</v>
      </c>
      <c r="AG43" s="56">
        <f>COUNTIF(B43:AD43,"=0,0")</f>
        <v>17</v>
      </c>
      <c r="AH43" s="12" t="s">
        <v>35</v>
      </c>
    </row>
    <row r="44" spans="1:35" x14ac:dyDescent="0.2">
      <c r="A44" s="48" t="s">
        <v>23</v>
      </c>
      <c r="B44" s="109">
        <f>[40]Fevereiro!$K$5</f>
        <v>0</v>
      </c>
      <c r="C44" s="109">
        <f>[40]Fevereiro!$K$6</f>
        <v>0</v>
      </c>
      <c r="D44" s="109">
        <f>[40]Fevereiro!$K$7</f>
        <v>0</v>
      </c>
      <c r="E44" s="109">
        <f>[40]Fevereiro!$K$8</f>
        <v>0</v>
      </c>
      <c r="F44" s="109">
        <f>[40]Fevereiro!$K$9</f>
        <v>8.4</v>
      </c>
      <c r="G44" s="109">
        <f>[40]Fevereiro!$K$10</f>
        <v>1.8</v>
      </c>
      <c r="H44" s="109">
        <f>[40]Fevereiro!$K$11</f>
        <v>8.3999999999999986</v>
      </c>
      <c r="I44" s="109">
        <f>[40]Fevereiro!$K$12</f>
        <v>5.6000000000000005</v>
      </c>
      <c r="J44" s="109">
        <f>[40]Fevereiro!$K$13</f>
        <v>0</v>
      </c>
      <c r="K44" s="109">
        <f>[40]Fevereiro!$K$14</f>
        <v>16.599999999999998</v>
      </c>
      <c r="L44" s="109">
        <f>[40]Fevereiro!$K$15</f>
        <v>0.2</v>
      </c>
      <c r="M44" s="109">
        <f>[40]Fevereiro!$K$16</f>
        <v>9.6000000000000014</v>
      </c>
      <c r="N44" s="109">
        <f>[40]Fevereiro!$K$17</f>
        <v>0.2</v>
      </c>
      <c r="O44" s="109">
        <f>[40]Fevereiro!$K$18</f>
        <v>0</v>
      </c>
      <c r="P44" s="109">
        <f>[40]Fevereiro!$K$19</f>
        <v>0</v>
      </c>
      <c r="Q44" s="109">
        <f>[40]Fevereiro!$K$20</f>
        <v>0</v>
      </c>
      <c r="R44" s="109">
        <f>[40]Fevereiro!$K$21</f>
        <v>25.200000000000003</v>
      </c>
      <c r="S44" s="109">
        <f>[40]Fevereiro!$K$22</f>
        <v>18</v>
      </c>
      <c r="T44" s="109">
        <f>[40]Fevereiro!$K$23</f>
        <v>0.2</v>
      </c>
      <c r="U44" s="109">
        <f>[40]Fevereiro!$K$24</f>
        <v>0</v>
      </c>
      <c r="V44" s="109">
        <f>[40]Fevereiro!$K$25</f>
        <v>0.2</v>
      </c>
      <c r="W44" s="109">
        <f>[40]Fevereiro!$K$26</f>
        <v>0</v>
      </c>
      <c r="X44" s="109">
        <f>[40]Fevereiro!$K$27</f>
        <v>0</v>
      </c>
      <c r="Y44" s="109">
        <f>[40]Fevereiro!$K$28</f>
        <v>1.4</v>
      </c>
      <c r="Z44" s="109">
        <f>[40]Fevereiro!$K$29</f>
        <v>22.8</v>
      </c>
      <c r="AA44" s="109">
        <f>[40]Fevereiro!$K$30</f>
        <v>0</v>
      </c>
      <c r="AB44" s="109">
        <f>[40]Fevereiro!$K$31</f>
        <v>2</v>
      </c>
      <c r="AC44" s="109">
        <f>[40]Fevereiro!$K$32</f>
        <v>8.6</v>
      </c>
      <c r="AD44" s="109">
        <f>[40]Fevereiro!$K$33</f>
        <v>0</v>
      </c>
      <c r="AE44" s="114">
        <f>SUM(B44:AD44)</f>
        <v>129.20000000000002</v>
      </c>
      <c r="AF44" s="116">
        <f>MAX(B44:AD44)</f>
        <v>25.200000000000003</v>
      </c>
      <c r="AG44" s="56">
        <f>COUNTIF(B44:AD44,"=0,0")</f>
        <v>13</v>
      </c>
    </row>
    <row r="45" spans="1:35" x14ac:dyDescent="0.2">
      <c r="A45" s="48" t="s">
        <v>34</v>
      </c>
      <c r="B45" s="109">
        <f>[41]Fevereiro!$K$5</f>
        <v>0</v>
      </c>
      <c r="C45" s="109">
        <f>[41]Fevereiro!$K$6</f>
        <v>2.4</v>
      </c>
      <c r="D45" s="109">
        <f>[41]Fevereiro!$K$7</f>
        <v>0.2</v>
      </c>
      <c r="E45" s="109">
        <f>[41]Fevereiro!$K$8</f>
        <v>1.4</v>
      </c>
      <c r="F45" s="109">
        <f>[41]Fevereiro!$K$9</f>
        <v>20</v>
      </c>
      <c r="G45" s="109">
        <f>[41]Fevereiro!$K$10</f>
        <v>2.2000000000000002</v>
      </c>
      <c r="H45" s="109">
        <f>[41]Fevereiro!$K$11</f>
        <v>0.2</v>
      </c>
      <c r="I45" s="109">
        <f>[41]Fevereiro!$K$12</f>
        <v>4.4000000000000004</v>
      </c>
      <c r="J45" s="109">
        <f>[41]Fevereiro!$K$13</f>
        <v>0</v>
      </c>
      <c r="K45" s="109">
        <f>[41]Fevereiro!$K$14</f>
        <v>0</v>
      </c>
      <c r="L45" s="109">
        <f>[41]Fevereiro!$K$15</f>
        <v>33.6</v>
      </c>
      <c r="M45" s="109">
        <f>[41]Fevereiro!$K$16</f>
        <v>6.1999999999999993</v>
      </c>
      <c r="N45" s="109">
        <f>[41]Fevereiro!$K$17</f>
        <v>0</v>
      </c>
      <c r="O45" s="109">
        <f>[41]Fevereiro!$K$18</f>
        <v>0</v>
      </c>
      <c r="P45" s="109">
        <f>[41]Fevereiro!$K$19</f>
        <v>1.5999999999999999</v>
      </c>
      <c r="Q45" s="109">
        <f>[41]Fevereiro!$K$20</f>
        <v>0</v>
      </c>
      <c r="R45" s="109">
        <f>[41]Fevereiro!$K$21</f>
        <v>26.2</v>
      </c>
      <c r="S45" s="109">
        <f>[41]Fevereiro!$K$22</f>
        <v>11.6</v>
      </c>
      <c r="T45" s="109">
        <f>[41]Fevereiro!$K$23</f>
        <v>0</v>
      </c>
      <c r="U45" s="109">
        <f>[41]Fevereiro!$K$24</f>
        <v>13.6</v>
      </c>
      <c r="V45" s="109">
        <f>[41]Fevereiro!$K$25</f>
        <v>8.6</v>
      </c>
      <c r="W45" s="109">
        <f>[41]Fevereiro!$K$26</f>
        <v>1.4</v>
      </c>
      <c r="X45" s="109">
        <f>[41]Fevereiro!$K$27</f>
        <v>3.4</v>
      </c>
      <c r="Y45" s="109">
        <f>[41]Fevereiro!$K$28</f>
        <v>0</v>
      </c>
      <c r="Z45" s="109">
        <f>[41]Fevereiro!$K$29</f>
        <v>1.4</v>
      </c>
      <c r="AA45" s="109">
        <f>[41]Fevereiro!$K$30</f>
        <v>1</v>
      </c>
      <c r="AB45" s="109">
        <f>[41]Fevereiro!$K$31</f>
        <v>4.5999999999999996</v>
      </c>
      <c r="AC45" s="109">
        <f>[41]Fevereiro!$K$32</f>
        <v>0</v>
      </c>
      <c r="AD45" s="109">
        <f>[41]Fevereiro!$K$33</f>
        <v>0</v>
      </c>
      <c r="AE45" s="114">
        <f>SUM(B45:AD45)</f>
        <v>144</v>
      </c>
      <c r="AF45" s="116">
        <f>MAX(B45:AD45)</f>
        <v>33.6</v>
      </c>
      <c r="AG45" s="56">
        <f>COUNTIF(B45:AD45,"=0,0")</f>
        <v>10</v>
      </c>
      <c r="AH45" s="12" t="s">
        <v>35</v>
      </c>
    </row>
    <row r="46" spans="1:35" x14ac:dyDescent="0.2">
      <c r="A46" s="121" t="s">
        <v>20</v>
      </c>
      <c r="B46" s="109">
        <f>[42]Fevereiro!$K$5</f>
        <v>0</v>
      </c>
      <c r="C46" s="109">
        <f>[42]Fevereiro!$K$6</f>
        <v>0.4</v>
      </c>
      <c r="D46" s="109">
        <f>[42]Fevereiro!$K$7</f>
        <v>12.8</v>
      </c>
      <c r="E46" s="109">
        <f>[42]Fevereiro!$K$8</f>
        <v>1.2</v>
      </c>
      <c r="F46" s="109">
        <f>[42]Fevereiro!$K$9</f>
        <v>0</v>
      </c>
      <c r="G46" s="109">
        <f>[42]Fevereiro!$K$10</f>
        <v>1</v>
      </c>
      <c r="H46" s="109">
        <f>[42]Fevereiro!$K$11</f>
        <v>0</v>
      </c>
      <c r="I46" s="109">
        <f>[42]Fevereiro!$K$12</f>
        <v>0</v>
      </c>
      <c r="J46" s="109">
        <f>[42]Fevereiro!$K$13</f>
        <v>1.2</v>
      </c>
      <c r="K46" s="109">
        <f>[42]Fevereiro!$K$14</f>
        <v>0</v>
      </c>
      <c r="L46" s="109">
        <f>[42]Fevereiro!$K$15</f>
        <v>0</v>
      </c>
      <c r="M46" s="109">
        <f>[42]Fevereiro!$K$16</f>
        <v>0.4</v>
      </c>
      <c r="N46" s="109">
        <f>[42]Fevereiro!$K$17</f>
        <v>0</v>
      </c>
      <c r="O46" s="109">
        <f>[42]Fevereiro!$K$18</f>
        <v>17</v>
      </c>
      <c r="P46" s="109">
        <f>[42]Fevereiro!$K$19</f>
        <v>112.60000000000001</v>
      </c>
      <c r="Q46" s="109">
        <f>[42]Fevereiro!$K$20</f>
        <v>5.4</v>
      </c>
      <c r="R46" s="109">
        <f>[42]Fevereiro!$K$21</f>
        <v>0</v>
      </c>
      <c r="S46" s="109">
        <f>[42]Fevereiro!$K$22</f>
        <v>0</v>
      </c>
      <c r="T46" s="109">
        <f>[42]Fevereiro!$K$23</f>
        <v>2.2000000000000002</v>
      </c>
      <c r="U46" s="109">
        <f>[42]Fevereiro!$K$24</f>
        <v>0</v>
      </c>
      <c r="V46" s="109">
        <f>[42]Fevereiro!$K$25</f>
        <v>1</v>
      </c>
      <c r="W46" s="109">
        <f>[42]Fevereiro!$K$26</f>
        <v>0</v>
      </c>
      <c r="X46" s="109">
        <f>[42]Fevereiro!$K$27</f>
        <v>0</v>
      </c>
      <c r="Y46" s="109">
        <f>[42]Fevereiro!$K$28</f>
        <v>0</v>
      </c>
      <c r="Z46" s="109">
        <f>[42]Fevereiro!$K$29</f>
        <v>3</v>
      </c>
      <c r="AA46" s="109">
        <f>[42]Fevereiro!$K$30</f>
        <v>0</v>
      </c>
      <c r="AB46" s="109">
        <f>[42]Fevereiro!$K$31</f>
        <v>0</v>
      </c>
      <c r="AC46" s="109">
        <f>[42]Fevereiro!$K$32</f>
        <v>0</v>
      </c>
      <c r="AD46" s="109">
        <f>[42]Fevereiro!$K$33</f>
        <v>3.4</v>
      </c>
      <c r="AE46" s="114">
        <f>SUM(B46:AD46)</f>
        <v>161.60000000000002</v>
      </c>
      <c r="AF46" s="116">
        <f>MAX(B46:AD46)</f>
        <v>112.60000000000001</v>
      </c>
      <c r="AG46" s="56">
        <f>COUNTIF(B46:AD46,"=0,0")</f>
        <v>16</v>
      </c>
    </row>
    <row r="47" spans="1:35" s="118" customFormat="1" hidden="1" x14ac:dyDescent="0.2">
      <c r="A47" s="122" t="s">
        <v>1</v>
      </c>
      <c r="B47" s="11" t="s">
        <v>197</v>
      </c>
      <c r="C47" s="11" t="s">
        <v>197</v>
      </c>
      <c r="D47" s="11" t="s">
        <v>197</v>
      </c>
      <c r="E47" s="11" t="s">
        <v>197</v>
      </c>
      <c r="F47" s="11" t="s">
        <v>197</v>
      </c>
      <c r="G47" s="11" t="s">
        <v>197</v>
      </c>
      <c r="H47" s="11" t="s">
        <v>197</v>
      </c>
      <c r="I47" s="11" t="s">
        <v>197</v>
      </c>
      <c r="J47" s="11" t="s">
        <v>197</v>
      </c>
      <c r="K47" s="11" t="s">
        <v>197</v>
      </c>
      <c r="L47" s="11" t="s">
        <v>197</v>
      </c>
      <c r="M47" s="11" t="s">
        <v>197</v>
      </c>
      <c r="N47" s="11" t="s">
        <v>197</v>
      </c>
      <c r="O47" s="11" t="s">
        <v>197</v>
      </c>
      <c r="P47" s="11" t="s">
        <v>197</v>
      </c>
      <c r="Q47" s="11" t="s">
        <v>197</v>
      </c>
      <c r="R47" s="11" t="s">
        <v>197</v>
      </c>
      <c r="S47" s="11" t="s">
        <v>197</v>
      </c>
      <c r="T47" s="11" t="s">
        <v>197</v>
      </c>
      <c r="U47" s="11" t="s">
        <v>197</v>
      </c>
      <c r="V47" s="11" t="s">
        <v>197</v>
      </c>
      <c r="W47" s="11" t="s">
        <v>197</v>
      </c>
      <c r="X47" s="11" t="s">
        <v>197</v>
      </c>
      <c r="Y47" s="11" t="s">
        <v>197</v>
      </c>
      <c r="Z47" s="11" t="s">
        <v>197</v>
      </c>
      <c r="AA47" s="11" t="s">
        <v>197</v>
      </c>
      <c r="AB47" s="11" t="s">
        <v>197</v>
      </c>
      <c r="AC47" s="11" t="s">
        <v>197</v>
      </c>
      <c r="AD47" s="11" t="s">
        <v>197</v>
      </c>
      <c r="AE47" s="114" t="s">
        <v>197</v>
      </c>
      <c r="AF47" s="116" t="s">
        <v>197</v>
      </c>
      <c r="AG47" s="131" t="s">
        <v>197</v>
      </c>
    </row>
    <row r="48" spans="1:35" s="21" customFormat="1" x14ac:dyDescent="0.2">
      <c r="A48" s="122" t="s">
        <v>49</v>
      </c>
      <c r="B48" s="11">
        <v>0</v>
      </c>
      <c r="C48" s="11">
        <v>0</v>
      </c>
      <c r="D48" s="11">
        <v>0</v>
      </c>
      <c r="E48" s="11">
        <v>6.6</v>
      </c>
      <c r="F48" s="11">
        <v>0</v>
      </c>
      <c r="G48" s="11">
        <v>0</v>
      </c>
      <c r="H48" s="11">
        <v>0</v>
      </c>
      <c r="I48" s="11">
        <v>0</v>
      </c>
      <c r="J48" s="11">
        <v>21.6</v>
      </c>
      <c r="K48" s="11">
        <v>3.8</v>
      </c>
      <c r="L48" s="11">
        <v>0</v>
      </c>
      <c r="M48" s="11">
        <v>0</v>
      </c>
      <c r="N48" s="11">
        <v>0</v>
      </c>
      <c r="O48" s="11">
        <v>0</v>
      </c>
      <c r="P48" s="11">
        <v>13.8</v>
      </c>
      <c r="Q48" s="11">
        <v>0.6</v>
      </c>
      <c r="R48" s="11">
        <v>0</v>
      </c>
      <c r="S48" s="11">
        <v>0</v>
      </c>
      <c r="T48" s="11">
        <v>0</v>
      </c>
      <c r="U48" s="11">
        <v>1.4</v>
      </c>
      <c r="V48" s="11">
        <v>7.2</v>
      </c>
      <c r="W48" s="11">
        <v>0.2</v>
      </c>
      <c r="X48" s="11">
        <v>0.4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4">
        <f>SUM(B48:AD48)</f>
        <v>55.6</v>
      </c>
      <c r="AF48" s="116">
        <f>MAX(B48:AD48)</f>
        <v>21.6</v>
      </c>
      <c r="AG48" s="56">
        <f>COUNTIF(B48:AD48,"=0,0")</f>
        <v>20</v>
      </c>
    </row>
    <row r="49" spans="1:36" s="21" customFormat="1" hidden="1" x14ac:dyDescent="0.2">
      <c r="A49" s="122" t="s">
        <v>31</v>
      </c>
      <c r="B49" s="11" t="s">
        <v>197</v>
      </c>
      <c r="C49" s="11" t="s">
        <v>197</v>
      </c>
      <c r="D49" s="11" t="s">
        <v>197</v>
      </c>
      <c r="E49" s="11" t="s">
        <v>197</v>
      </c>
      <c r="F49" s="11" t="s">
        <v>197</v>
      </c>
      <c r="G49" s="11" t="s">
        <v>197</v>
      </c>
      <c r="H49" s="11" t="s">
        <v>197</v>
      </c>
      <c r="I49" s="11" t="s">
        <v>197</v>
      </c>
      <c r="J49" s="11" t="s">
        <v>197</v>
      </c>
      <c r="K49" s="11" t="s">
        <v>197</v>
      </c>
      <c r="L49" s="11" t="s">
        <v>197</v>
      </c>
      <c r="M49" s="11" t="s">
        <v>197</v>
      </c>
      <c r="N49" s="11" t="s">
        <v>197</v>
      </c>
      <c r="O49" s="11" t="s">
        <v>197</v>
      </c>
      <c r="P49" s="11" t="s">
        <v>197</v>
      </c>
      <c r="Q49" s="11" t="s">
        <v>197</v>
      </c>
      <c r="R49" s="11" t="s">
        <v>197</v>
      </c>
      <c r="S49" s="11" t="s">
        <v>197</v>
      </c>
      <c r="T49" s="11" t="s">
        <v>197</v>
      </c>
      <c r="U49" s="11" t="s">
        <v>197</v>
      </c>
      <c r="V49" s="11" t="s">
        <v>197</v>
      </c>
      <c r="W49" s="11" t="s">
        <v>197</v>
      </c>
      <c r="X49" s="11" t="s">
        <v>197</v>
      </c>
      <c r="Y49" s="11" t="s">
        <v>197</v>
      </c>
      <c r="Z49" s="11" t="s">
        <v>197</v>
      </c>
      <c r="AA49" s="11" t="s">
        <v>197</v>
      </c>
      <c r="AB49" s="11" t="s">
        <v>197</v>
      </c>
      <c r="AC49" s="11" t="s">
        <v>197</v>
      </c>
      <c r="AD49" s="11" t="s">
        <v>197</v>
      </c>
      <c r="AE49" s="114" t="s">
        <v>197</v>
      </c>
      <c r="AF49" s="116" t="s">
        <v>197</v>
      </c>
      <c r="AG49" s="11" t="s">
        <v>197</v>
      </c>
    </row>
    <row r="50" spans="1:36" s="21" customFormat="1" hidden="1" x14ac:dyDescent="0.2">
      <c r="A50" s="122" t="s">
        <v>231</v>
      </c>
      <c r="B50" s="11" t="s">
        <v>197</v>
      </c>
      <c r="C50" s="11" t="s">
        <v>197</v>
      </c>
      <c r="D50" s="11" t="s">
        <v>197</v>
      </c>
      <c r="E50" s="11" t="s">
        <v>197</v>
      </c>
      <c r="F50" s="11" t="s">
        <v>197</v>
      </c>
      <c r="G50" s="11" t="s">
        <v>197</v>
      </c>
      <c r="H50" s="11" t="s">
        <v>197</v>
      </c>
      <c r="I50" s="11" t="s">
        <v>197</v>
      </c>
      <c r="J50" s="11" t="s">
        <v>197</v>
      </c>
      <c r="K50" s="11" t="s">
        <v>197</v>
      </c>
      <c r="L50" s="11" t="s">
        <v>197</v>
      </c>
      <c r="M50" s="11" t="s">
        <v>197</v>
      </c>
      <c r="N50" s="11" t="s">
        <v>197</v>
      </c>
      <c r="O50" s="11" t="s">
        <v>197</v>
      </c>
      <c r="P50" s="11" t="s">
        <v>197</v>
      </c>
      <c r="Q50" s="11" t="s">
        <v>197</v>
      </c>
      <c r="R50" s="11" t="s">
        <v>197</v>
      </c>
      <c r="S50" s="11" t="s">
        <v>197</v>
      </c>
      <c r="T50" s="11" t="s">
        <v>197</v>
      </c>
      <c r="U50" s="11" t="s">
        <v>197</v>
      </c>
      <c r="V50" s="11" t="s">
        <v>197</v>
      </c>
      <c r="W50" s="11" t="s">
        <v>197</v>
      </c>
      <c r="X50" s="11" t="s">
        <v>197</v>
      </c>
      <c r="Y50" s="11" t="s">
        <v>197</v>
      </c>
      <c r="Z50" s="11" t="s">
        <v>197</v>
      </c>
      <c r="AA50" s="11" t="s">
        <v>197</v>
      </c>
      <c r="AB50" s="11" t="s">
        <v>197</v>
      </c>
      <c r="AC50" s="11" t="s">
        <v>197</v>
      </c>
      <c r="AD50" s="11" t="s">
        <v>197</v>
      </c>
      <c r="AE50" s="114" t="s">
        <v>197</v>
      </c>
      <c r="AF50" s="116" t="s">
        <v>197</v>
      </c>
      <c r="AG50" s="11" t="s">
        <v>197</v>
      </c>
      <c r="AH50" s="132"/>
    </row>
    <row r="51" spans="1:36" s="21" customFormat="1" x14ac:dyDescent="0.2">
      <c r="A51" s="122" t="s">
        <v>232</v>
      </c>
      <c r="B51" s="11">
        <v>5.2</v>
      </c>
      <c r="C51" s="11">
        <v>0</v>
      </c>
      <c r="D51" s="11">
        <v>0.4</v>
      </c>
      <c r="E51" s="11">
        <v>0.6</v>
      </c>
      <c r="F51" s="11">
        <v>1</v>
      </c>
      <c r="G51" s="11">
        <v>4.2</v>
      </c>
      <c r="H51" s="11">
        <v>4</v>
      </c>
      <c r="I51" s="11">
        <v>4.8</v>
      </c>
      <c r="J51" s="11">
        <v>0.6</v>
      </c>
      <c r="K51" s="11">
        <v>4.5999999999999996</v>
      </c>
      <c r="L51" s="11">
        <v>3.4</v>
      </c>
      <c r="M51" s="11">
        <v>0</v>
      </c>
      <c r="N51" s="11">
        <v>0</v>
      </c>
      <c r="O51" s="11">
        <v>0</v>
      </c>
      <c r="P51" s="11">
        <v>0</v>
      </c>
      <c r="Q51" s="11">
        <v>12.2</v>
      </c>
      <c r="R51" s="11">
        <v>3.2</v>
      </c>
      <c r="S51" s="11">
        <v>0.2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0.4</v>
      </c>
      <c r="Z51" s="11">
        <v>21.6</v>
      </c>
      <c r="AA51" s="11">
        <v>0</v>
      </c>
      <c r="AB51" s="11">
        <v>19</v>
      </c>
      <c r="AC51" s="11">
        <v>4.5999999999999996</v>
      </c>
      <c r="AD51" s="11">
        <v>0</v>
      </c>
      <c r="AE51" s="114">
        <f t="shared" ref="AE51:AE67" si="4">SUM(B51:AD51)</f>
        <v>90</v>
      </c>
      <c r="AF51" s="116">
        <f t="shared" ref="AF51:AF75" si="5">MAX(B51:AD51)</f>
        <v>21.6</v>
      </c>
      <c r="AG51" s="56">
        <f t="shared" ref="AG51:AG69" si="6">COUNTIF(B51:AD51,"=0,0")</f>
        <v>12</v>
      </c>
    </row>
    <row r="52" spans="1:36" s="21" customFormat="1" x14ac:dyDescent="0.2">
      <c r="A52" s="122" t="s">
        <v>233</v>
      </c>
      <c r="B52" s="11">
        <v>2.8</v>
      </c>
      <c r="C52" s="11">
        <v>0</v>
      </c>
      <c r="D52" s="11">
        <v>13</v>
      </c>
      <c r="E52" s="11">
        <v>0</v>
      </c>
      <c r="F52" s="11">
        <v>0</v>
      </c>
      <c r="G52" s="11">
        <v>2.4</v>
      </c>
      <c r="H52" s="11">
        <v>1</v>
      </c>
      <c r="I52" s="11">
        <v>8.8000000000000007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2.2000000000000002</v>
      </c>
      <c r="T52" s="11">
        <v>0.2</v>
      </c>
      <c r="U52" s="11">
        <v>0.2</v>
      </c>
      <c r="V52" s="11">
        <v>0</v>
      </c>
      <c r="W52" s="11">
        <v>0</v>
      </c>
      <c r="X52" s="11">
        <v>0</v>
      </c>
      <c r="Y52" s="11">
        <v>19</v>
      </c>
      <c r="Z52" s="11">
        <v>21.4</v>
      </c>
      <c r="AA52" s="11">
        <v>0</v>
      </c>
      <c r="AB52" s="11">
        <v>1</v>
      </c>
      <c r="AC52" s="11">
        <v>0.2</v>
      </c>
      <c r="AD52" s="11">
        <v>0</v>
      </c>
      <c r="AE52" s="114">
        <f t="shared" si="4"/>
        <v>72.2</v>
      </c>
      <c r="AF52" s="116">
        <f t="shared" si="5"/>
        <v>21.4</v>
      </c>
      <c r="AG52" s="56">
        <f t="shared" si="6"/>
        <v>17</v>
      </c>
    </row>
    <row r="53" spans="1:36" s="21" customFormat="1" x14ac:dyDescent="0.2">
      <c r="A53" s="122" t="s">
        <v>234</v>
      </c>
      <c r="B53" s="11">
        <v>2.8</v>
      </c>
      <c r="C53" s="11">
        <v>0</v>
      </c>
      <c r="D53" s="11">
        <v>0.8</v>
      </c>
      <c r="E53" s="11">
        <v>0</v>
      </c>
      <c r="F53" s="11">
        <v>19.399999999999999</v>
      </c>
      <c r="G53" s="11">
        <v>3.2</v>
      </c>
      <c r="H53" s="11">
        <v>0.6</v>
      </c>
      <c r="I53" s="11">
        <v>8</v>
      </c>
      <c r="J53" s="11">
        <v>0</v>
      </c>
      <c r="K53" s="11">
        <v>15.8</v>
      </c>
      <c r="L53" s="11">
        <v>0</v>
      </c>
      <c r="M53" s="11">
        <v>0.6</v>
      </c>
      <c r="N53" s="11">
        <v>0</v>
      </c>
      <c r="O53" s="11">
        <v>0</v>
      </c>
      <c r="P53" s="11">
        <v>0</v>
      </c>
      <c r="Q53" s="11">
        <v>0</v>
      </c>
      <c r="R53" s="11">
        <v>0.2</v>
      </c>
      <c r="S53" s="11">
        <v>2.2000000000000002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1.2</v>
      </c>
      <c r="Z53" s="11">
        <v>30.2</v>
      </c>
      <c r="AA53" s="11">
        <v>0</v>
      </c>
      <c r="AB53" s="11">
        <v>24.2</v>
      </c>
      <c r="AC53" s="11">
        <v>1.2</v>
      </c>
      <c r="AD53" s="11">
        <v>0.2</v>
      </c>
      <c r="AE53" s="114">
        <f t="shared" si="4"/>
        <v>110.60000000000001</v>
      </c>
      <c r="AF53" s="116">
        <f t="shared" si="5"/>
        <v>30.2</v>
      </c>
      <c r="AG53" s="56">
        <f t="shared" si="6"/>
        <v>14</v>
      </c>
      <c r="AI53" s="119"/>
    </row>
    <row r="54" spans="1:36" s="21" customFormat="1" x14ac:dyDescent="0.2">
      <c r="A54" s="122" t="s">
        <v>235</v>
      </c>
      <c r="B54" s="11">
        <v>0.2</v>
      </c>
      <c r="C54" s="11">
        <v>0</v>
      </c>
      <c r="D54" s="11">
        <v>0</v>
      </c>
      <c r="E54" s="11">
        <v>0</v>
      </c>
      <c r="F54" s="11">
        <v>0.2</v>
      </c>
      <c r="G54" s="11">
        <v>9.8000000000000007</v>
      </c>
      <c r="H54" s="11">
        <v>0.4</v>
      </c>
      <c r="I54" s="11">
        <v>40.4</v>
      </c>
      <c r="J54" s="11">
        <v>0.2</v>
      </c>
      <c r="K54" s="11">
        <v>0</v>
      </c>
      <c r="L54" s="11">
        <v>3</v>
      </c>
      <c r="M54" s="11">
        <v>2.2000000000000002</v>
      </c>
      <c r="N54" s="11">
        <v>0</v>
      </c>
      <c r="O54" s="11">
        <v>0</v>
      </c>
      <c r="P54" s="11">
        <v>0</v>
      </c>
      <c r="Q54" s="11">
        <v>13.4</v>
      </c>
      <c r="R54" s="11">
        <v>8.1999999999999993</v>
      </c>
      <c r="S54" s="11">
        <v>8.4</v>
      </c>
      <c r="T54" s="11">
        <v>0.8</v>
      </c>
      <c r="U54" s="11">
        <v>0</v>
      </c>
      <c r="V54" s="11">
        <v>0</v>
      </c>
      <c r="W54" s="11">
        <v>0</v>
      </c>
      <c r="X54" s="11">
        <v>0</v>
      </c>
      <c r="Y54" s="11">
        <v>0.4</v>
      </c>
      <c r="Z54" s="11">
        <v>26</v>
      </c>
      <c r="AA54" s="11">
        <v>0.6</v>
      </c>
      <c r="AB54" s="11">
        <v>2.6</v>
      </c>
      <c r="AC54" s="11">
        <v>0</v>
      </c>
      <c r="AD54" s="11">
        <v>0</v>
      </c>
      <c r="AE54" s="114">
        <f t="shared" si="4"/>
        <v>116.80000000000001</v>
      </c>
      <c r="AF54" s="116">
        <f t="shared" si="5"/>
        <v>40.4</v>
      </c>
      <c r="AG54" s="56">
        <f t="shared" si="6"/>
        <v>13</v>
      </c>
      <c r="AH54" s="119"/>
      <c r="AI54" s="119"/>
    </row>
    <row r="55" spans="1:36" s="21" customFormat="1" x14ac:dyDescent="0.2">
      <c r="A55" s="122" t="s">
        <v>236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6</v>
      </c>
      <c r="J55" s="11">
        <v>4</v>
      </c>
      <c r="K55" s="11">
        <v>102</v>
      </c>
      <c r="L55" s="11">
        <v>0</v>
      </c>
      <c r="M55" s="11">
        <v>0</v>
      </c>
      <c r="N55" s="11">
        <v>5.8</v>
      </c>
      <c r="O55" s="11">
        <v>0</v>
      </c>
      <c r="P55" s="11">
        <v>0</v>
      </c>
      <c r="Q55" s="11">
        <v>0</v>
      </c>
      <c r="R55" s="11">
        <v>2.6</v>
      </c>
      <c r="S55" s="11">
        <v>17</v>
      </c>
      <c r="T55" s="11">
        <v>23.6</v>
      </c>
      <c r="U55" s="11">
        <v>0.4</v>
      </c>
      <c r="V55" s="11">
        <v>39.4</v>
      </c>
      <c r="W55" s="11">
        <v>0</v>
      </c>
      <c r="X55" s="11">
        <v>7</v>
      </c>
      <c r="Y55" s="11">
        <v>1.8</v>
      </c>
      <c r="Z55" s="11">
        <v>18</v>
      </c>
      <c r="AA55" s="11">
        <v>0</v>
      </c>
      <c r="AB55" s="11">
        <v>3.8</v>
      </c>
      <c r="AC55" s="11">
        <v>0.2</v>
      </c>
      <c r="AD55" s="11">
        <v>0</v>
      </c>
      <c r="AE55" s="114">
        <f t="shared" si="4"/>
        <v>231.6</v>
      </c>
      <c r="AF55" s="116">
        <f>MAX(B55:AD55)</f>
        <v>102</v>
      </c>
      <c r="AG55" s="56">
        <f>COUNTIF(B55:AD55,"=0,0")</f>
        <v>15</v>
      </c>
      <c r="AH55" s="119"/>
    </row>
    <row r="56" spans="1:36" s="21" customFormat="1" x14ac:dyDescent="0.2">
      <c r="A56" s="122" t="s">
        <v>237</v>
      </c>
      <c r="B56" s="11">
        <v>0</v>
      </c>
      <c r="C56" s="11">
        <v>0</v>
      </c>
      <c r="D56" s="11">
        <v>0</v>
      </c>
      <c r="E56" s="11">
        <v>0.4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0.2</v>
      </c>
      <c r="L56" s="11">
        <v>0</v>
      </c>
      <c r="M56" s="11">
        <v>3.4</v>
      </c>
      <c r="N56" s="11">
        <v>12.6</v>
      </c>
      <c r="O56" s="11">
        <v>0</v>
      </c>
      <c r="P56" s="11">
        <v>7.4</v>
      </c>
      <c r="Q56" s="11">
        <v>8</v>
      </c>
      <c r="R56" s="11">
        <v>29.8</v>
      </c>
      <c r="S56" s="11">
        <v>8.4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4">
        <f t="shared" si="4"/>
        <v>70.2</v>
      </c>
      <c r="AF56" s="116">
        <f>MAX(B56:AD56)</f>
        <v>29.8</v>
      </c>
      <c r="AG56" s="56">
        <f>COUNTIF(B56:AD56,"=0,0")</f>
        <v>21</v>
      </c>
    </row>
    <row r="57" spans="1:36" s="21" customFormat="1" x14ac:dyDescent="0.2">
      <c r="A57" s="122" t="s">
        <v>6</v>
      </c>
      <c r="B57" s="11">
        <v>7.6</v>
      </c>
      <c r="C57" s="11">
        <v>4.5999999999999996</v>
      </c>
      <c r="D57" s="11">
        <v>3</v>
      </c>
      <c r="E57" s="11">
        <v>0.2</v>
      </c>
      <c r="F57" s="11">
        <v>3.2</v>
      </c>
      <c r="G57" s="11">
        <v>0.2</v>
      </c>
      <c r="H57" s="11">
        <v>0</v>
      </c>
      <c r="I57" s="11">
        <v>3.6</v>
      </c>
      <c r="J57" s="11">
        <v>0</v>
      </c>
      <c r="K57" s="11">
        <v>6.8</v>
      </c>
      <c r="L57" s="11">
        <v>1</v>
      </c>
      <c r="M57" s="11">
        <v>0.2</v>
      </c>
      <c r="N57" s="11">
        <v>0</v>
      </c>
      <c r="O57" s="11">
        <v>0</v>
      </c>
      <c r="P57" s="11">
        <v>0</v>
      </c>
      <c r="Q57" s="11">
        <v>0</v>
      </c>
      <c r="R57" s="11">
        <v>37.6</v>
      </c>
      <c r="S57" s="11">
        <v>39.4</v>
      </c>
      <c r="T57" s="11">
        <v>2.6</v>
      </c>
      <c r="U57" s="11">
        <v>0</v>
      </c>
      <c r="V57" s="11">
        <v>0</v>
      </c>
      <c r="W57" s="11">
        <v>5.4</v>
      </c>
      <c r="X57" s="11">
        <v>0</v>
      </c>
      <c r="Y57" s="11">
        <v>0</v>
      </c>
      <c r="Z57" s="11">
        <v>9.8000000000000007</v>
      </c>
      <c r="AA57" s="11">
        <v>0</v>
      </c>
      <c r="AB57" s="11">
        <v>2.4</v>
      </c>
      <c r="AC57" s="11">
        <v>0.6</v>
      </c>
      <c r="AD57" s="11">
        <v>0</v>
      </c>
      <c r="AE57" s="114">
        <f t="shared" si="4"/>
        <v>128.20000000000002</v>
      </c>
      <c r="AF57" s="116">
        <f t="shared" si="5"/>
        <v>39.4</v>
      </c>
      <c r="AG57" s="56">
        <f t="shared" si="6"/>
        <v>12</v>
      </c>
      <c r="AH57" s="119"/>
    </row>
    <row r="58" spans="1:36" s="21" customFormat="1" x14ac:dyDescent="0.2">
      <c r="A58" s="122" t="s">
        <v>238</v>
      </c>
      <c r="B58" s="11">
        <v>0</v>
      </c>
      <c r="C58" s="11">
        <v>0</v>
      </c>
      <c r="D58" s="11">
        <v>0</v>
      </c>
      <c r="E58" s="11">
        <v>0</v>
      </c>
      <c r="F58" s="11">
        <v>7.8</v>
      </c>
      <c r="G58" s="11">
        <v>1.6</v>
      </c>
      <c r="H58" s="11">
        <v>1</v>
      </c>
      <c r="I58" s="11">
        <v>10.4</v>
      </c>
      <c r="J58" s="11">
        <v>1.4</v>
      </c>
      <c r="K58" s="11">
        <v>0</v>
      </c>
      <c r="L58" s="11">
        <v>1</v>
      </c>
      <c r="M58" s="11">
        <v>0.6</v>
      </c>
      <c r="N58" s="11">
        <v>0</v>
      </c>
      <c r="O58" s="11">
        <v>0</v>
      </c>
      <c r="P58" s="11">
        <v>0</v>
      </c>
      <c r="Q58" s="11">
        <v>0</v>
      </c>
      <c r="R58" s="11">
        <v>11.6</v>
      </c>
      <c r="S58" s="11">
        <v>21</v>
      </c>
      <c r="T58" s="11">
        <v>0</v>
      </c>
      <c r="U58" s="11">
        <v>1.8</v>
      </c>
      <c r="V58" s="11">
        <v>0</v>
      </c>
      <c r="W58" s="11">
        <v>0</v>
      </c>
      <c r="X58" s="11">
        <v>0</v>
      </c>
      <c r="Y58" s="11">
        <v>4.2</v>
      </c>
      <c r="Z58" s="11">
        <v>14.2</v>
      </c>
      <c r="AA58" s="11">
        <v>0</v>
      </c>
      <c r="AB58" s="11">
        <v>7.4</v>
      </c>
      <c r="AC58" s="11">
        <v>0</v>
      </c>
      <c r="AD58" s="11">
        <v>0</v>
      </c>
      <c r="AE58" s="114">
        <f t="shared" si="4"/>
        <v>84</v>
      </c>
      <c r="AF58" s="116">
        <f t="shared" si="5"/>
        <v>21</v>
      </c>
      <c r="AG58" s="56">
        <f t="shared" si="6"/>
        <v>16</v>
      </c>
      <c r="AH58" s="119"/>
    </row>
    <row r="59" spans="1:36" s="21" customFormat="1" x14ac:dyDescent="0.2">
      <c r="A59" s="122" t="s">
        <v>7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0.4</v>
      </c>
      <c r="I59" s="11">
        <v>8.4</v>
      </c>
      <c r="J59" s="11">
        <v>0</v>
      </c>
      <c r="K59" s="11">
        <v>3</v>
      </c>
      <c r="L59" s="11">
        <v>0.2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0.2</v>
      </c>
      <c r="S59" s="11">
        <v>41.2</v>
      </c>
      <c r="T59" s="11">
        <v>0</v>
      </c>
      <c r="U59" s="11">
        <v>0</v>
      </c>
      <c r="V59" s="11">
        <v>0</v>
      </c>
      <c r="W59" s="11">
        <v>0</v>
      </c>
      <c r="X59" s="11">
        <v>24.4</v>
      </c>
      <c r="Y59" s="11">
        <v>30.4</v>
      </c>
      <c r="Z59" s="11">
        <v>3</v>
      </c>
      <c r="AA59" s="11">
        <v>0</v>
      </c>
      <c r="AB59" s="11">
        <v>6.8</v>
      </c>
      <c r="AC59" s="11">
        <v>1.4</v>
      </c>
      <c r="AD59" s="11">
        <v>0.6</v>
      </c>
      <c r="AE59" s="114">
        <f t="shared" si="4"/>
        <v>120.00000000000001</v>
      </c>
      <c r="AF59" s="116">
        <f t="shared" si="5"/>
        <v>41.2</v>
      </c>
      <c r="AG59" s="56">
        <f t="shared" si="6"/>
        <v>17</v>
      </c>
    </row>
    <row r="60" spans="1:36" s="21" customFormat="1" hidden="1" x14ac:dyDescent="0.2">
      <c r="A60" s="122" t="s">
        <v>239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4">
        <f t="shared" si="4"/>
        <v>0</v>
      </c>
      <c r="AF60" s="116">
        <f t="shared" si="5"/>
        <v>0</v>
      </c>
      <c r="AG60" s="56">
        <f t="shared" si="6"/>
        <v>0</v>
      </c>
    </row>
    <row r="61" spans="1:36" s="21" customFormat="1" x14ac:dyDescent="0.2">
      <c r="A61" s="122" t="s">
        <v>9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3</v>
      </c>
      <c r="H61" s="11">
        <v>4.4000000000000004</v>
      </c>
      <c r="I61" s="11">
        <v>29.8</v>
      </c>
      <c r="J61" s="11">
        <v>0.2</v>
      </c>
      <c r="K61" s="11">
        <v>0</v>
      </c>
      <c r="L61" s="11">
        <v>0</v>
      </c>
      <c r="M61" s="11">
        <v>0</v>
      </c>
      <c r="N61" s="11">
        <v>0</v>
      </c>
      <c r="O61" s="11">
        <v>2.6</v>
      </c>
      <c r="P61" s="11">
        <v>0.4</v>
      </c>
      <c r="Q61" s="11">
        <v>0</v>
      </c>
      <c r="R61" s="11">
        <v>0</v>
      </c>
      <c r="S61" s="11">
        <v>0</v>
      </c>
      <c r="T61" s="11">
        <v>0</v>
      </c>
      <c r="U61" s="11">
        <v>0.2</v>
      </c>
      <c r="V61" s="11">
        <v>0</v>
      </c>
      <c r="W61" s="11">
        <v>0</v>
      </c>
      <c r="X61" s="11">
        <v>27.2</v>
      </c>
      <c r="Y61" s="11">
        <v>29.4</v>
      </c>
      <c r="Z61" s="11">
        <v>0</v>
      </c>
      <c r="AA61" s="11">
        <v>0</v>
      </c>
      <c r="AB61" s="11">
        <v>0</v>
      </c>
      <c r="AC61" s="11">
        <v>3.6</v>
      </c>
      <c r="AD61" s="11">
        <v>0</v>
      </c>
      <c r="AE61" s="114">
        <f t="shared" si="4"/>
        <v>100.80000000000001</v>
      </c>
      <c r="AF61" s="116">
        <f t="shared" si="5"/>
        <v>29.8</v>
      </c>
      <c r="AG61" s="56">
        <f t="shared" si="6"/>
        <v>19</v>
      </c>
    </row>
    <row r="62" spans="1:36" s="21" customFormat="1" x14ac:dyDescent="0.2">
      <c r="A62" s="122" t="s">
        <v>11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15.4</v>
      </c>
      <c r="I62" s="11">
        <v>0</v>
      </c>
      <c r="J62" s="11">
        <v>4.8</v>
      </c>
      <c r="K62" s="11">
        <v>18.600000000000001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5.6</v>
      </c>
      <c r="S62" s="11">
        <v>77</v>
      </c>
      <c r="T62" s="11">
        <v>0.2</v>
      </c>
      <c r="U62" s="11">
        <v>0</v>
      </c>
      <c r="V62" s="11">
        <v>5.2</v>
      </c>
      <c r="W62" s="11">
        <v>0</v>
      </c>
      <c r="X62" s="11">
        <v>0</v>
      </c>
      <c r="Y62" s="11">
        <v>4.4000000000000004</v>
      </c>
      <c r="Z62" s="11">
        <v>5.8</v>
      </c>
      <c r="AA62" s="11">
        <v>0</v>
      </c>
      <c r="AB62" s="11">
        <v>0</v>
      </c>
      <c r="AC62" s="11">
        <v>0</v>
      </c>
      <c r="AD62" s="11">
        <v>0</v>
      </c>
      <c r="AE62" s="114">
        <f t="shared" si="4"/>
        <v>137.00000000000003</v>
      </c>
      <c r="AF62" s="116">
        <f t="shared" si="5"/>
        <v>77</v>
      </c>
      <c r="AG62" s="56">
        <f t="shared" si="6"/>
        <v>20</v>
      </c>
    </row>
    <row r="63" spans="1:36" s="21" customFormat="1" x14ac:dyDescent="0.2">
      <c r="A63" s="122" t="s">
        <v>240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26.4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0.6</v>
      </c>
      <c r="P63" s="11">
        <v>0</v>
      </c>
      <c r="Q63" s="11">
        <v>0</v>
      </c>
      <c r="R63" s="11">
        <v>0</v>
      </c>
      <c r="S63" s="11">
        <v>0</v>
      </c>
      <c r="T63" s="11">
        <v>19.8</v>
      </c>
      <c r="U63" s="11">
        <v>0.6</v>
      </c>
      <c r="V63" s="11">
        <v>0</v>
      </c>
      <c r="W63" s="11">
        <v>0</v>
      </c>
      <c r="X63" s="11">
        <v>3.6</v>
      </c>
      <c r="Y63" s="11">
        <v>5.2</v>
      </c>
      <c r="Z63" s="11">
        <v>0</v>
      </c>
      <c r="AA63" s="11">
        <v>0</v>
      </c>
      <c r="AB63" s="11">
        <v>0</v>
      </c>
      <c r="AC63" s="11">
        <v>0</v>
      </c>
      <c r="AD63" s="11">
        <v>29</v>
      </c>
      <c r="AE63" s="114">
        <f t="shared" si="4"/>
        <v>85.2</v>
      </c>
      <c r="AF63" s="116">
        <f t="shared" si="5"/>
        <v>29</v>
      </c>
      <c r="AG63" s="56">
        <f t="shared" si="6"/>
        <v>22</v>
      </c>
      <c r="AH63" s="119"/>
    </row>
    <row r="64" spans="1:36" s="118" customFormat="1" x14ac:dyDescent="0.2">
      <c r="A64" s="122" t="s">
        <v>15</v>
      </c>
      <c r="B64" s="11">
        <v>0.2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10.6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10</v>
      </c>
      <c r="P64" s="11">
        <v>0</v>
      </c>
      <c r="Q64" s="11">
        <v>0</v>
      </c>
      <c r="R64" s="11">
        <v>0</v>
      </c>
      <c r="S64" s="11">
        <v>92.4</v>
      </c>
      <c r="T64" s="11">
        <v>0.4</v>
      </c>
      <c r="U64" s="11">
        <v>0</v>
      </c>
      <c r="V64" s="11">
        <v>0</v>
      </c>
      <c r="W64" s="11">
        <v>0</v>
      </c>
      <c r="X64" s="11">
        <v>0</v>
      </c>
      <c r="Y64" s="11">
        <v>26.6</v>
      </c>
      <c r="Z64" s="11">
        <v>0.8</v>
      </c>
      <c r="AA64" s="11">
        <v>0</v>
      </c>
      <c r="AB64" s="11">
        <v>0</v>
      </c>
      <c r="AC64" s="11">
        <v>0</v>
      </c>
      <c r="AD64" s="11">
        <v>3.8</v>
      </c>
      <c r="AE64" s="114">
        <f t="shared" si="4"/>
        <v>144.80000000000004</v>
      </c>
      <c r="AF64" s="116">
        <f t="shared" si="5"/>
        <v>92.4</v>
      </c>
      <c r="AG64" s="56">
        <f t="shared" si="6"/>
        <v>21</v>
      </c>
      <c r="AJ64" s="118" t="s">
        <v>35</v>
      </c>
    </row>
    <row r="65" spans="1:79" s="21" customFormat="1" x14ac:dyDescent="0.2">
      <c r="A65" s="122" t="s">
        <v>241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7.6</v>
      </c>
      <c r="H65" s="11">
        <v>16.399999999999999</v>
      </c>
      <c r="I65" s="11">
        <v>47.4</v>
      </c>
      <c r="J65" s="11">
        <v>2.4</v>
      </c>
      <c r="K65" s="11">
        <v>31.6</v>
      </c>
      <c r="L65" s="11">
        <v>5.4</v>
      </c>
      <c r="M65" s="11">
        <v>4</v>
      </c>
      <c r="N65" s="11">
        <v>0</v>
      </c>
      <c r="O65" s="11">
        <v>0</v>
      </c>
      <c r="P65" s="11">
        <v>0</v>
      </c>
      <c r="Q65" s="11">
        <v>0</v>
      </c>
      <c r="R65" s="11">
        <v>34.799999999999997</v>
      </c>
      <c r="S65" s="11">
        <v>75.599999999999994</v>
      </c>
      <c r="T65" s="11">
        <v>0.6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32.200000000000003</v>
      </c>
      <c r="AA65" s="11">
        <v>0</v>
      </c>
      <c r="AB65" s="11">
        <v>0.8</v>
      </c>
      <c r="AC65" s="11">
        <v>51.2</v>
      </c>
      <c r="AD65" s="11">
        <v>0</v>
      </c>
      <c r="AE65" s="114">
        <f t="shared" si="4"/>
        <v>310</v>
      </c>
      <c r="AF65" s="116">
        <f t="shared" si="5"/>
        <v>75.599999999999994</v>
      </c>
      <c r="AG65" s="56">
        <f t="shared" si="6"/>
        <v>16</v>
      </c>
      <c r="AJ65" s="119" t="s">
        <v>35</v>
      </c>
    </row>
    <row r="66" spans="1:79" s="21" customFormat="1" x14ac:dyDescent="0.2">
      <c r="A66" s="122" t="s">
        <v>242</v>
      </c>
      <c r="B66" s="11">
        <v>0.2</v>
      </c>
      <c r="C66" s="11">
        <v>0</v>
      </c>
      <c r="D66" s="11">
        <v>0</v>
      </c>
      <c r="E66" s="11">
        <v>0</v>
      </c>
      <c r="F66" s="11">
        <v>5.6</v>
      </c>
      <c r="G66" s="11">
        <v>2.6</v>
      </c>
      <c r="H66" s="11">
        <v>0.2</v>
      </c>
      <c r="I66" s="11">
        <v>83.2</v>
      </c>
      <c r="J66" s="11">
        <v>0.2</v>
      </c>
      <c r="K66" s="11">
        <v>0</v>
      </c>
      <c r="L66" s="11">
        <v>0</v>
      </c>
      <c r="M66" s="11">
        <v>2</v>
      </c>
      <c r="N66" s="11">
        <v>0</v>
      </c>
      <c r="O66" s="11">
        <v>0</v>
      </c>
      <c r="P66" s="11">
        <v>0</v>
      </c>
      <c r="Q66" s="11">
        <v>0</v>
      </c>
      <c r="R66" s="11">
        <v>24.2</v>
      </c>
      <c r="S66" s="11">
        <v>1.4</v>
      </c>
      <c r="T66" s="11">
        <v>0</v>
      </c>
      <c r="U66" s="11">
        <v>0</v>
      </c>
      <c r="V66" s="11">
        <v>4.8</v>
      </c>
      <c r="W66" s="11">
        <v>0</v>
      </c>
      <c r="X66" s="11">
        <v>0</v>
      </c>
      <c r="Y66" s="11">
        <v>0</v>
      </c>
      <c r="Z66" s="11">
        <v>14.6</v>
      </c>
      <c r="AA66" s="11">
        <v>0</v>
      </c>
      <c r="AB66" s="11">
        <v>18.600000000000001</v>
      </c>
      <c r="AC66" s="11">
        <v>0</v>
      </c>
      <c r="AD66" s="11">
        <v>0</v>
      </c>
      <c r="AE66" s="114">
        <f t="shared" si="4"/>
        <v>157.6</v>
      </c>
      <c r="AF66" s="116">
        <f t="shared" si="5"/>
        <v>83.2</v>
      </c>
      <c r="AG66" s="56">
        <f t="shared" si="6"/>
        <v>17</v>
      </c>
      <c r="AI66" s="119" t="s">
        <v>35</v>
      </c>
    </row>
    <row r="67" spans="1:79" s="21" customFormat="1" x14ac:dyDescent="0.2">
      <c r="A67" s="122" t="s">
        <v>18</v>
      </c>
      <c r="B67" s="11">
        <v>0.2</v>
      </c>
      <c r="C67" s="11">
        <v>0</v>
      </c>
      <c r="D67" s="11">
        <v>0</v>
      </c>
      <c r="E67" s="11">
        <v>0</v>
      </c>
      <c r="F67" s="11">
        <v>26.4</v>
      </c>
      <c r="G67" s="11">
        <v>17.600000000000001</v>
      </c>
      <c r="H67" s="11">
        <v>0.4</v>
      </c>
      <c r="I67" s="11">
        <v>49.6</v>
      </c>
      <c r="J67" s="11">
        <v>0</v>
      </c>
      <c r="K67" s="11">
        <v>9.1999999999999993</v>
      </c>
      <c r="L67" s="11">
        <v>0.2</v>
      </c>
      <c r="M67" s="11">
        <v>6</v>
      </c>
      <c r="N67" s="11">
        <v>1</v>
      </c>
      <c r="O67" s="11">
        <v>0</v>
      </c>
      <c r="P67" s="11">
        <v>0</v>
      </c>
      <c r="Q67" s="11">
        <v>8.1999999999999993</v>
      </c>
      <c r="R67" s="11">
        <v>0.2</v>
      </c>
      <c r="S67" s="11">
        <v>14.2</v>
      </c>
      <c r="T67" s="11">
        <v>0</v>
      </c>
      <c r="U67" s="11">
        <v>0</v>
      </c>
      <c r="V67" s="11">
        <v>0</v>
      </c>
      <c r="W67" s="11">
        <v>0</v>
      </c>
      <c r="X67" s="11">
        <v>30.2</v>
      </c>
      <c r="Y67" s="11">
        <v>0.2</v>
      </c>
      <c r="Z67" s="11">
        <v>42.6</v>
      </c>
      <c r="AA67" s="11">
        <v>0</v>
      </c>
      <c r="AB67" s="11">
        <v>0</v>
      </c>
      <c r="AC67" s="11">
        <v>4.5999999999999996</v>
      </c>
      <c r="AD67" s="11">
        <v>0</v>
      </c>
      <c r="AE67" s="114">
        <f t="shared" si="4"/>
        <v>210.79999999999998</v>
      </c>
      <c r="AF67" s="116">
        <f t="shared" si="5"/>
        <v>49.6</v>
      </c>
      <c r="AG67" s="56">
        <f t="shared" si="6"/>
        <v>13</v>
      </c>
      <c r="AI67" s="119"/>
    </row>
    <row r="68" spans="1:79" s="21" customFormat="1" hidden="1" x14ac:dyDescent="0.2">
      <c r="A68" s="122" t="s">
        <v>243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4">
        <f t="shared" ref="AE68:AE69" si="7">SUM(B68:AD68)</f>
        <v>0</v>
      </c>
      <c r="AF68" s="116">
        <f t="shared" si="5"/>
        <v>0</v>
      </c>
      <c r="AG68" s="56">
        <f t="shared" si="6"/>
        <v>0</v>
      </c>
      <c r="AI68" s="119"/>
    </row>
    <row r="69" spans="1:79" s="21" customFormat="1" x14ac:dyDescent="0.2">
      <c r="A69" s="122" t="s">
        <v>244</v>
      </c>
      <c r="B69" s="11">
        <v>0</v>
      </c>
      <c r="C69" s="11">
        <v>2</v>
      </c>
      <c r="D69" s="11">
        <v>16.600000000000001</v>
      </c>
      <c r="E69" s="11">
        <v>0.6</v>
      </c>
      <c r="F69" s="11">
        <v>0</v>
      </c>
      <c r="G69" s="11">
        <v>1.6</v>
      </c>
      <c r="H69" s="11">
        <v>0</v>
      </c>
      <c r="I69" s="11">
        <v>0</v>
      </c>
      <c r="J69" s="11">
        <v>8.1999999999999993</v>
      </c>
      <c r="K69" s="11">
        <v>0</v>
      </c>
      <c r="L69" s="11">
        <v>0</v>
      </c>
      <c r="M69" s="11">
        <v>0.4</v>
      </c>
      <c r="N69" s="11">
        <v>0</v>
      </c>
      <c r="O69" s="11">
        <v>13.6</v>
      </c>
      <c r="P69" s="11">
        <v>91.4</v>
      </c>
      <c r="Q69" s="11">
        <v>3.8</v>
      </c>
      <c r="R69" s="11">
        <v>0.2</v>
      </c>
      <c r="S69" s="11">
        <v>0</v>
      </c>
      <c r="T69" s="11">
        <v>3.4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1.6</v>
      </c>
      <c r="AA69" s="11">
        <v>0</v>
      </c>
      <c r="AB69" s="11">
        <v>0</v>
      </c>
      <c r="AC69" s="11">
        <v>0</v>
      </c>
      <c r="AD69" s="11">
        <v>6</v>
      </c>
      <c r="AE69" s="114">
        <f t="shared" si="7"/>
        <v>149.4</v>
      </c>
      <c r="AF69" s="116">
        <f t="shared" si="5"/>
        <v>91.4</v>
      </c>
      <c r="AG69" s="56">
        <f t="shared" si="6"/>
        <v>16</v>
      </c>
      <c r="AI69" s="119"/>
    </row>
    <row r="70" spans="1:79" x14ac:dyDescent="0.2">
      <c r="A70" s="123" t="s">
        <v>245</v>
      </c>
      <c r="B70" s="109">
        <v>0</v>
      </c>
      <c r="C70" s="109">
        <v>0</v>
      </c>
      <c r="D70" s="109">
        <v>0</v>
      </c>
      <c r="E70" s="109">
        <v>0</v>
      </c>
      <c r="F70" s="109">
        <v>0</v>
      </c>
      <c r="G70" s="109">
        <v>0</v>
      </c>
      <c r="H70" s="109">
        <v>0.4</v>
      </c>
      <c r="I70" s="109">
        <v>15.6</v>
      </c>
      <c r="J70" s="109">
        <v>0.1</v>
      </c>
      <c r="K70" s="109">
        <v>0</v>
      </c>
      <c r="L70" s="109">
        <v>0</v>
      </c>
      <c r="M70" s="109">
        <v>0</v>
      </c>
      <c r="N70" s="109">
        <v>0</v>
      </c>
      <c r="O70" s="109">
        <v>0.1</v>
      </c>
      <c r="P70" s="109">
        <v>0</v>
      </c>
      <c r="Q70" s="109">
        <v>0</v>
      </c>
      <c r="R70" s="109">
        <v>0.2</v>
      </c>
      <c r="S70" s="109">
        <v>33.299999999999997</v>
      </c>
      <c r="T70" s="109">
        <v>0</v>
      </c>
      <c r="U70" s="109">
        <v>1.5</v>
      </c>
      <c r="V70" s="109">
        <v>0</v>
      </c>
      <c r="W70" s="109">
        <v>0</v>
      </c>
      <c r="X70" s="109">
        <v>3.8</v>
      </c>
      <c r="Y70" s="109">
        <v>22.6</v>
      </c>
      <c r="Z70" s="109">
        <v>9.8000000000000007</v>
      </c>
      <c r="AA70" s="109">
        <v>0</v>
      </c>
      <c r="AB70" s="109">
        <v>1.4</v>
      </c>
      <c r="AC70" s="109">
        <v>0.1</v>
      </c>
      <c r="AD70" s="109">
        <v>0.9</v>
      </c>
      <c r="AE70" s="114">
        <f>SUM(B70:AD70)</f>
        <v>89.8</v>
      </c>
      <c r="AF70" s="116">
        <f t="shared" si="5"/>
        <v>33.299999999999997</v>
      </c>
      <c r="AG70" s="56">
        <f>COUNTIF(B70:AD70,"=0,0")</f>
        <v>16</v>
      </c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</row>
    <row r="71" spans="1:79" x14ac:dyDescent="0.2">
      <c r="A71" s="123" t="s">
        <v>246</v>
      </c>
      <c r="B71" s="109">
        <v>0</v>
      </c>
      <c r="C71" s="109">
        <v>1.6</v>
      </c>
      <c r="D71" s="109">
        <v>0</v>
      </c>
      <c r="E71" s="109">
        <v>7.5</v>
      </c>
      <c r="F71" s="109">
        <v>0</v>
      </c>
      <c r="G71" s="109">
        <v>0</v>
      </c>
      <c r="H71" s="109">
        <v>13.9</v>
      </c>
      <c r="I71" s="109">
        <v>27.9</v>
      </c>
      <c r="J71" s="109">
        <v>11.8</v>
      </c>
      <c r="K71" s="109">
        <v>0</v>
      </c>
      <c r="L71" s="109">
        <v>0</v>
      </c>
      <c r="M71" s="109">
        <v>0</v>
      </c>
      <c r="N71" s="109">
        <v>0</v>
      </c>
      <c r="O71" s="109">
        <v>0.1</v>
      </c>
      <c r="P71" s="109">
        <v>0</v>
      </c>
      <c r="Q71" s="109">
        <v>0</v>
      </c>
      <c r="R71" s="109">
        <v>0</v>
      </c>
      <c r="S71" s="109">
        <v>17.899999999999999</v>
      </c>
      <c r="T71" s="109">
        <v>0</v>
      </c>
      <c r="U71" s="109">
        <v>0.1</v>
      </c>
      <c r="V71" s="109">
        <v>0</v>
      </c>
      <c r="W71" s="109">
        <v>0</v>
      </c>
      <c r="X71" s="109">
        <v>11.6</v>
      </c>
      <c r="Y71" s="109">
        <v>26.7</v>
      </c>
      <c r="Z71" s="109">
        <v>16.3</v>
      </c>
      <c r="AA71" s="109">
        <v>0</v>
      </c>
      <c r="AB71" s="109">
        <v>0</v>
      </c>
      <c r="AC71" s="109">
        <v>0</v>
      </c>
      <c r="AD71" s="109">
        <v>1.2</v>
      </c>
      <c r="AE71" s="114">
        <f>SUM(B71:AD71)</f>
        <v>136.6</v>
      </c>
      <c r="AF71" s="116">
        <f t="shared" si="5"/>
        <v>27.9</v>
      </c>
      <c r="AG71" s="56">
        <f>COUNTIF(B71:AD71,"=0,0")</f>
        <v>17</v>
      </c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</row>
    <row r="72" spans="1:79" x14ac:dyDescent="0.2">
      <c r="A72" s="123" t="s">
        <v>247</v>
      </c>
      <c r="B72" s="109">
        <v>0</v>
      </c>
      <c r="C72" s="109">
        <v>0</v>
      </c>
      <c r="D72" s="109">
        <v>0</v>
      </c>
      <c r="E72" s="109">
        <v>0</v>
      </c>
      <c r="F72" s="109">
        <v>0</v>
      </c>
      <c r="G72" s="109">
        <v>1.2</v>
      </c>
      <c r="H72" s="109">
        <v>6.5</v>
      </c>
      <c r="I72" s="109">
        <v>9.8000000000000007</v>
      </c>
      <c r="J72" s="109">
        <v>0</v>
      </c>
      <c r="K72" s="109">
        <v>0.1</v>
      </c>
      <c r="L72" s="109">
        <v>0</v>
      </c>
      <c r="M72" s="109">
        <v>0.1</v>
      </c>
      <c r="N72" s="109">
        <v>5.2</v>
      </c>
      <c r="O72" s="109">
        <v>1.4</v>
      </c>
      <c r="P72" s="109">
        <v>0</v>
      </c>
      <c r="Q72" s="109">
        <v>0</v>
      </c>
      <c r="R72" s="109">
        <v>0</v>
      </c>
      <c r="S72" s="109">
        <v>0</v>
      </c>
      <c r="T72" s="109">
        <v>0</v>
      </c>
      <c r="U72" s="109">
        <v>0.2</v>
      </c>
      <c r="V72" s="109">
        <v>2.9</v>
      </c>
      <c r="W72" s="109">
        <v>0.3</v>
      </c>
      <c r="X72" s="109">
        <v>85.9</v>
      </c>
      <c r="Y72" s="109">
        <v>5.4</v>
      </c>
      <c r="Z72" s="109">
        <v>0</v>
      </c>
      <c r="AA72" s="109">
        <v>0</v>
      </c>
      <c r="AB72" s="109">
        <v>0</v>
      </c>
      <c r="AC72" s="109">
        <v>0</v>
      </c>
      <c r="AD72" s="109">
        <v>0</v>
      </c>
      <c r="AE72" s="114">
        <f>SUM(B72:AD72)</f>
        <v>119.00000000000001</v>
      </c>
      <c r="AF72" s="116">
        <f t="shared" si="5"/>
        <v>85.9</v>
      </c>
      <c r="AG72" s="56">
        <f>COUNTIF(B72:AD72,"=0,0")</f>
        <v>17</v>
      </c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</row>
    <row r="73" spans="1:79" x14ac:dyDescent="0.2">
      <c r="A73" s="120" t="s">
        <v>248</v>
      </c>
      <c r="B73" s="109">
        <v>0</v>
      </c>
      <c r="C73" s="109">
        <v>0</v>
      </c>
      <c r="D73" s="109">
        <v>0</v>
      </c>
      <c r="E73" s="109">
        <v>0</v>
      </c>
      <c r="F73" s="109">
        <v>0</v>
      </c>
      <c r="G73" s="109">
        <v>0</v>
      </c>
      <c r="H73" s="109">
        <v>24.1</v>
      </c>
      <c r="I73" s="109">
        <v>51.5</v>
      </c>
      <c r="J73" s="109">
        <v>0</v>
      </c>
      <c r="K73" s="109">
        <v>0</v>
      </c>
      <c r="L73" s="109">
        <v>0</v>
      </c>
      <c r="M73" s="109">
        <v>0</v>
      </c>
      <c r="N73" s="109">
        <v>0.1</v>
      </c>
      <c r="O73" s="109">
        <v>0</v>
      </c>
      <c r="P73" s="109">
        <v>0</v>
      </c>
      <c r="Q73" s="109">
        <v>0</v>
      </c>
      <c r="R73" s="109">
        <v>1.7</v>
      </c>
      <c r="S73" s="109">
        <v>40.700000000000003</v>
      </c>
      <c r="T73" s="109">
        <v>0</v>
      </c>
      <c r="U73" s="109">
        <v>1.2</v>
      </c>
      <c r="V73" s="109">
        <v>0</v>
      </c>
      <c r="W73" s="109">
        <v>0.9</v>
      </c>
      <c r="X73" s="109">
        <v>0</v>
      </c>
      <c r="Y73" s="109">
        <v>3.7</v>
      </c>
      <c r="Z73" s="109">
        <v>3.3</v>
      </c>
      <c r="AA73" s="109">
        <v>0</v>
      </c>
      <c r="AB73" s="109">
        <v>0</v>
      </c>
      <c r="AC73" s="109">
        <v>2.1</v>
      </c>
      <c r="AD73" s="109">
        <v>0</v>
      </c>
      <c r="AE73" s="114">
        <f>SUM(B73:AD73)</f>
        <v>129.30000000000001</v>
      </c>
      <c r="AF73" s="116">
        <f t="shared" si="5"/>
        <v>51.5</v>
      </c>
      <c r="AG73" s="56">
        <f>COUNTIF(B73:AD73,"=0,0")</f>
        <v>19</v>
      </c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</row>
    <row r="74" spans="1:79" x14ac:dyDescent="0.2">
      <c r="A74" s="133" t="s">
        <v>256</v>
      </c>
      <c r="B74" s="11">
        <v>2.4</v>
      </c>
      <c r="C74" s="11">
        <v>0.2</v>
      </c>
      <c r="D74" s="11">
        <v>0</v>
      </c>
      <c r="E74" s="11">
        <v>0</v>
      </c>
      <c r="F74" s="11">
        <v>0</v>
      </c>
      <c r="G74" s="11">
        <v>41.2</v>
      </c>
      <c r="H74" s="11">
        <v>0.2</v>
      </c>
      <c r="I74" s="11">
        <v>25.8</v>
      </c>
      <c r="J74" s="11">
        <v>1.6</v>
      </c>
      <c r="K74" s="11">
        <v>0</v>
      </c>
      <c r="L74" s="11">
        <v>0</v>
      </c>
      <c r="M74" s="11">
        <v>22.8</v>
      </c>
      <c r="N74" s="11">
        <v>0</v>
      </c>
      <c r="O74" s="11">
        <v>0</v>
      </c>
      <c r="P74" s="11">
        <v>0</v>
      </c>
      <c r="Q74" s="11">
        <v>0</v>
      </c>
      <c r="R74" s="11">
        <v>0.4</v>
      </c>
      <c r="S74" s="11">
        <v>76.8</v>
      </c>
      <c r="T74" s="11">
        <v>0</v>
      </c>
      <c r="U74" s="11">
        <v>0</v>
      </c>
      <c r="V74" s="11">
        <v>12.8</v>
      </c>
      <c r="W74" s="11">
        <v>0.2</v>
      </c>
      <c r="X74" s="11">
        <v>3</v>
      </c>
      <c r="Y74" s="11">
        <v>0.4</v>
      </c>
      <c r="Z74" s="11">
        <v>0</v>
      </c>
      <c r="AA74" s="11">
        <v>0</v>
      </c>
      <c r="AB74" s="11">
        <v>11.2</v>
      </c>
      <c r="AC74" s="11">
        <v>0.2</v>
      </c>
      <c r="AD74" s="11">
        <v>0</v>
      </c>
      <c r="AE74" s="114">
        <f t="shared" ref="AE74:AE75" si="8">SUM(B74:AD74)</f>
        <v>199.2</v>
      </c>
      <c r="AF74" s="116">
        <f t="shared" si="5"/>
        <v>76.8</v>
      </c>
      <c r="AG74" s="56">
        <f t="shared" ref="AG74:AG75" si="9">COUNTIF(B74:AD74,"=0,0")</f>
        <v>14</v>
      </c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</row>
    <row r="75" spans="1:79" x14ac:dyDescent="0.2">
      <c r="A75" s="133" t="s">
        <v>255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45.6</v>
      </c>
      <c r="H75" s="11">
        <v>0.4</v>
      </c>
      <c r="I75" s="11">
        <v>9</v>
      </c>
      <c r="J75" s="11">
        <v>98.4</v>
      </c>
      <c r="K75" s="11">
        <v>0.6</v>
      </c>
      <c r="L75" s="11">
        <v>0</v>
      </c>
      <c r="M75" s="11">
        <v>7.8</v>
      </c>
      <c r="N75" s="11">
        <v>1.8</v>
      </c>
      <c r="O75" s="11">
        <v>1.2</v>
      </c>
      <c r="P75" s="11">
        <v>0</v>
      </c>
      <c r="Q75" s="11">
        <v>0</v>
      </c>
      <c r="R75" s="11">
        <v>0</v>
      </c>
      <c r="S75" s="11">
        <v>8</v>
      </c>
      <c r="T75" s="11">
        <v>0</v>
      </c>
      <c r="U75" s="11">
        <v>2.2000000000000002</v>
      </c>
      <c r="V75" s="11">
        <v>0</v>
      </c>
      <c r="W75" s="11">
        <v>0</v>
      </c>
      <c r="X75" s="11">
        <v>0</v>
      </c>
      <c r="Y75" s="11">
        <v>47</v>
      </c>
      <c r="Z75" s="11">
        <v>4.8</v>
      </c>
      <c r="AA75" s="11">
        <v>0</v>
      </c>
      <c r="AB75" s="11">
        <v>0</v>
      </c>
      <c r="AC75" s="11">
        <v>0</v>
      </c>
      <c r="AD75" s="11">
        <v>0</v>
      </c>
      <c r="AE75" s="114">
        <f t="shared" si="8"/>
        <v>226.8</v>
      </c>
      <c r="AF75" s="116">
        <f t="shared" si="5"/>
        <v>98.4</v>
      </c>
      <c r="AG75" s="56">
        <f t="shared" si="9"/>
        <v>17</v>
      </c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</row>
    <row r="76" spans="1:79" s="5" customFormat="1" ht="17.100000000000001" customHeight="1" x14ac:dyDescent="0.2">
      <c r="A76" s="49" t="s">
        <v>24</v>
      </c>
      <c r="B76" s="110">
        <f t="shared" ref="B76:AD76" si="10">MAX(B5:B73)</f>
        <v>16.799999999999997</v>
      </c>
      <c r="C76" s="110">
        <f t="shared" si="10"/>
        <v>13.399999999999999</v>
      </c>
      <c r="D76" s="110">
        <f t="shared" si="10"/>
        <v>19</v>
      </c>
      <c r="E76" s="110">
        <f t="shared" si="10"/>
        <v>18</v>
      </c>
      <c r="F76" s="110">
        <f t="shared" si="10"/>
        <v>36.4</v>
      </c>
      <c r="G76" s="110">
        <f t="shared" si="10"/>
        <v>18.2</v>
      </c>
      <c r="H76" s="110">
        <f t="shared" si="10"/>
        <v>48</v>
      </c>
      <c r="I76" s="110">
        <f t="shared" si="10"/>
        <v>83.2</v>
      </c>
      <c r="J76" s="110">
        <f t="shared" si="10"/>
        <v>21.6</v>
      </c>
      <c r="K76" s="110">
        <f t="shared" si="10"/>
        <v>102</v>
      </c>
      <c r="L76" s="110">
        <f t="shared" si="10"/>
        <v>33.6</v>
      </c>
      <c r="M76" s="110">
        <f t="shared" si="10"/>
        <v>29.4</v>
      </c>
      <c r="N76" s="110">
        <f t="shared" si="10"/>
        <v>19</v>
      </c>
      <c r="O76" s="110">
        <f t="shared" si="10"/>
        <v>18.8</v>
      </c>
      <c r="P76" s="110">
        <f t="shared" si="10"/>
        <v>112.60000000000001</v>
      </c>
      <c r="Q76" s="110">
        <f t="shared" si="10"/>
        <v>51.4</v>
      </c>
      <c r="R76" s="110">
        <f t="shared" si="10"/>
        <v>73.800000000000011</v>
      </c>
      <c r="S76" s="110">
        <f t="shared" si="10"/>
        <v>92.4</v>
      </c>
      <c r="T76" s="110">
        <f t="shared" si="10"/>
        <v>23.6</v>
      </c>
      <c r="U76" s="110">
        <f t="shared" si="10"/>
        <v>15.4</v>
      </c>
      <c r="V76" s="110">
        <f t="shared" si="10"/>
        <v>39.4</v>
      </c>
      <c r="W76" s="110">
        <f t="shared" si="10"/>
        <v>11</v>
      </c>
      <c r="X76" s="110">
        <f t="shared" si="10"/>
        <v>85.9</v>
      </c>
      <c r="Y76" s="110">
        <f t="shared" si="10"/>
        <v>50.400000000000006</v>
      </c>
      <c r="Z76" s="110">
        <f t="shared" si="10"/>
        <v>44.2</v>
      </c>
      <c r="AA76" s="110">
        <f t="shared" si="10"/>
        <v>5.4</v>
      </c>
      <c r="AB76" s="110">
        <f t="shared" si="10"/>
        <v>43.2</v>
      </c>
      <c r="AC76" s="110">
        <f t="shared" si="10"/>
        <v>51.2</v>
      </c>
      <c r="AD76" s="110">
        <f t="shared" si="10"/>
        <v>33</v>
      </c>
      <c r="AE76" s="117"/>
      <c r="AF76" s="113"/>
      <c r="AG76" s="56"/>
    </row>
    <row r="77" spans="1:79" x14ac:dyDescent="0.2">
      <c r="A77" s="105" t="s">
        <v>229</v>
      </c>
      <c r="B77" s="39"/>
      <c r="C77" s="39"/>
      <c r="D77" s="39"/>
      <c r="E77" s="39"/>
      <c r="F77" s="39"/>
      <c r="G77" s="39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45"/>
      <c r="AE77" s="43"/>
      <c r="AF77" s="46"/>
      <c r="AG77" s="44"/>
    </row>
    <row r="78" spans="1:79" x14ac:dyDescent="0.2">
      <c r="A78" s="106" t="s">
        <v>230</v>
      </c>
      <c r="B78" s="40"/>
      <c r="C78" s="40"/>
      <c r="D78" s="40"/>
      <c r="E78" s="40"/>
      <c r="F78" s="40"/>
      <c r="G78" s="40"/>
      <c r="H78" s="40"/>
      <c r="I78" s="40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7"/>
      <c r="U78" s="97"/>
      <c r="V78" s="97"/>
      <c r="W78" s="97"/>
      <c r="X78" s="97"/>
      <c r="Y78" s="95"/>
      <c r="Z78" s="95"/>
      <c r="AA78" s="95"/>
      <c r="AB78" s="95"/>
      <c r="AC78" s="95"/>
      <c r="AD78" s="95"/>
      <c r="AE78" s="43"/>
      <c r="AF78" s="95"/>
      <c r="AG78" s="44"/>
    </row>
    <row r="79" spans="1:79" x14ac:dyDescent="0.2">
      <c r="A79" s="104" t="s">
        <v>227</v>
      </c>
      <c r="B79" s="95"/>
      <c r="C79" s="134" t="s">
        <v>250</v>
      </c>
      <c r="D79" s="134"/>
      <c r="E79" s="134"/>
      <c r="F79" s="134"/>
      <c r="G79" s="134"/>
      <c r="H79" s="134"/>
      <c r="I79" s="134"/>
      <c r="J79" s="96"/>
      <c r="K79" s="96"/>
      <c r="L79" s="96"/>
      <c r="M79" s="96"/>
      <c r="N79" s="96"/>
      <c r="O79" s="96"/>
      <c r="P79" s="96"/>
      <c r="Q79" s="95"/>
      <c r="R79" s="95"/>
      <c r="S79" s="95"/>
      <c r="T79" s="98"/>
      <c r="U79" s="98"/>
      <c r="V79" s="98"/>
      <c r="W79" s="98"/>
      <c r="X79" s="98"/>
      <c r="Y79" s="95"/>
      <c r="Z79" s="95"/>
      <c r="AA79" s="95"/>
      <c r="AB79" s="95"/>
      <c r="AC79" s="95"/>
      <c r="AD79" s="45"/>
      <c r="AE79" s="43"/>
      <c r="AF79" s="95"/>
      <c r="AG79" s="42"/>
    </row>
    <row r="80" spans="1:79" x14ac:dyDescent="0.2">
      <c r="A80" s="104" t="s">
        <v>228</v>
      </c>
      <c r="B80" s="39"/>
      <c r="C80" s="146"/>
      <c r="D80" s="146"/>
      <c r="E80" s="146"/>
      <c r="F80" s="146"/>
      <c r="G80" s="146"/>
      <c r="H80" s="146"/>
      <c r="I80" s="146"/>
      <c r="J80" s="39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45"/>
      <c r="AE80" s="43"/>
      <c r="AF80" s="96"/>
      <c r="AG80" s="42"/>
    </row>
    <row r="81" spans="1:35" x14ac:dyDescent="0.2">
      <c r="A81" s="41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43"/>
      <c r="AF81" s="46"/>
      <c r="AG81" s="54"/>
    </row>
    <row r="82" spans="1:35" x14ac:dyDescent="0.2">
      <c r="A82" s="41"/>
      <c r="B82" s="95"/>
      <c r="C82" s="95"/>
      <c r="D82" s="95"/>
      <c r="E82" s="95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43"/>
      <c r="AF82" s="46"/>
      <c r="AG82" s="54"/>
      <c r="AI82" t="s">
        <v>35</v>
      </c>
    </row>
    <row r="83" spans="1:35" ht="13.5" thickBot="1" x14ac:dyDescent="0.25">
      <c r="A83" s="126"/>
      <c r="B83" s="52"/>
      <c r="C83" s="52"/>
      <c r="D83" s="52"/>
      <c r="E83" s="52"/>
      <c r="F83" s="52"/>
      <c r="G83" s="52" t="s">
        <v>35</v>
      </c>
      <c r="H83" s="52"/>
      <c r="I83" s="52"/>
      <c r="J83" s="52"/>
      <c r="K83" s="52"/>
      <c r="L83" s="52" t="s">
        <v>35</v>
      </c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3"/>
      <c r="AF83" s="55"/>
      <c r="AG83" s="47" t="s">
        <v>35</v>
      </c>
    </row>
    <row r="86" spans="1:35" x14ac:dyDescent="0.2">
      <c r="G86" s="2" t="s">
        <v>35</v>
      </c>
    </row>
    <row r="87" spans="1:35" x14ac:dyDescent="0.2">
      <c r="B87" s="128"/>
      <c r="Q87" s="2" t="s">
        <v>35</v>
      </c>
      <c r="T87" s="2" t="s">
        <v>35</v>
      </c>
      <c r="V87" s="2" t="s">
        <v>35</v>
      </c>
      <c r="X87" s="2" t="s">
        <v>35</v>
      </c>
      <c r="Z87" s="2" t="s">
        <v>35</v>
      </c>
      <c r="AH87" t="s">
        <v>35</v>
      </c>
    </row>
    <row r="88" spans="1:35" x14ac:dyDescent="0.2">
      <c r="B88" s="128"/>
      <c r="J88" s="2" t="s">
        <v>35</v>
      </c>
      <c r="M88" s="2" t="s">
        <v>35</v>
      </c>
      <c r="P88" s="2" t="s">
        <v>35</v>
      </c>
      <c r="Q88" s="2" t="s">
        <v>35</v>
      </c>
      <c r="R88" s="2" t="s">
        <v>35</v>
      </c>
      <c r="S88" s="2" t="s">
        <v>35</v>
      </c>
      <c r="T88" s="2" t="s">
        <v>35</v>
      </c>
      <c r="W88" s="2" t="s">
        <v>35</v>
      </c>
      <c r="X88" s="2" t="s">
        <v>35</v>
      </c>
      <c r="Z88" s="2" t="s">
        <v>35</v>
      </c>
      <c r="AB88" s="2" t="s">
        <v>35</v>
      </c>
    </row>
    <row r="89" spans="1:35" x14ac:dyDescent="0.2">
      <c r="Q89" s="2" t="s">
        <v>35</v>
      </c>
      <c r="S89" s="2" t="s">
        <v>35</v>
      </c>
      <c r="V89" s="2" t="s">
        <v>35</v>
      </c>
      <c r="W89" s="2" t="s">
        <v>35</v>
      </c>
      <c r="AB89" s="2" t="s">
        <v>35</v>
      </c>
      <c r="AC89" s="2" t="s">
        <v>35</v>
      </c>
      <c r="AE89" s="7" t="s">
        <v>35</v>
      </c>
      <c r="AF89" s="1" t="s">
        <v>35</v>
      </c>
    </row>
    <row r="90" spans="1:35" x14ac:dyDescent="0.2">
      <c r="J90" s="2" t="s">
        <v>35</v>
      </c>
      <c r="O90" s="2" t="s">
        <v>200</v>
      </c>
      <c r="P90" s="2" t="s">
        <v>35</v>
      </c>
      <c r="S90" s="2" t="s">
        <v>35</v>
      </c>
      <c r="T90" s="2" t="s">
        <v>35</v>
      </c>
      <c r="U90" s="2" t="s">
        <v>35</v>
      </c>
      <c r="V90" s="2" t="s">
        <v>35</v>
      </c>
      <c r="Z90" s="2" t="s">
        <v>35</v>
      </c>
      <c r="AG90" s="10" t="s">
        <v>35</v>
      </c>
    </row>
    <row r="91" spans="1:35" x14ac:dyDescent="0.2">
      <c r="K91" s="2" t="s">
        <v>35</v>
      </c>
      <c r="L91" s="2" t="s">
        <v>35</v>
      </c>
      <c r="M91" s="2" t="s">
        <v>35</v>
      </c>
      <c r="P91" s="2" t="s">
        <v>35</v>
      </c>
      <c r="Q91" s="2" t="s">
        <v>35</v>
      </c>
      <c r="S91" s="2" t="s">
        <v>35</v>
      </c>
      <c r="W91" s="2" t="s">
        <v>35</v>
      </c>
      <c r="Z91" s="2" t="s">
        <v>35</v>
      </c>
      <c r="AB91" s="2" t="s">
        <v>35</v>
      </c>
    </row>
    <row r="92" spans="1:35" x14ac:dyDescent="0.2">
      <c r="H92" s="2" t="s">
        <v>35</v>
      </c>
      <c r="S92" s="2" t="s">
        <v>35</v>
      </c>
      <c r="W92" s="2" t="s">
        <v>35</v>
      </c>
    </row>
    <row r="93" spans="1:35" x14ac:dyDescent="0.2">
      <c r="Q93" s="2" t="s">
        <v>35</v>
      </c>
      <c r="R93" s="2" t="s">
        <v>35</v>
      </c>
    </row>
    <row r="94" spans="1:35" x14ac:dyDescent="0.2">
      <c r="S94" s="2" t="s">
        <v>35</v>
      </c>
      <c r="X94" s="2" t="s">
        <v>35</v>
      </c>
      <c r="AC94" s="2" t="s">
        <v>35</v>
      </c>
      <c r="AG94" s="10" t="s">
        <v>35</v>
      </c>
      <c r="AH94" s="12" t="s">
        <v>35</v>
      </c>
    </row>
    <row r="95" spans="1:35" x14ac:dyDescent="0.2">
      <c r="Y95" s="2" t="s">
        <v>35</v>
      </c>
    </row>
    <row r="99" spans="19:19" x14ac:dyDescent="0.2">
      <c r="S99" s="2" t="s">
        <v>35</v>
      </c>
    </row>
  </sheetData>
  <sortState ref="A5:AI49">
    <sortCondition ref="A5:A49"/>
  </sortState>
  <mergeCells count="35">
    <mergeCell ref="A1:AG1"/>
    <mergeCell ref="B2:AG2"/>
    <mergeCell ref="AG3:AG4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  <mergeCell ref="AA3:AA4"/>
    <mergeCell ref="S3:S4"/>
    <mergeCell ref="R3:R4"/>
    <mergeCell ref="V3:V4"/>
    <mergeCell ref="X3:X4"/>
    <mergeCell ref="AB3:AB4"/>
    <mergeCell ref="AC3:AC4"/>
    <mergeCell ref="AD3:AD4"/>
    <mergeCell ref="Y3:Y4"/>
    <mergeCell ref="Z3:Z4"/>
    <mergeCell ref="U3:U4"/>
    <mergeCell ref="T3:T4"/>
    <mergeCell ref="C79:I79"/>
    <mergeCell ref="C80:I80"/>
    <mergeCell ref="Q3:Q4"/>
    <mergeCell ref="I3:I4"/>
    <mergeCell ref="H3:H4"/>
    <mergeCell ref="P3:P4"/>
    <mergeCell ref="K3:K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E42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view="pageLayout" zoomScaleNormal="100" workbookViewId="0">
      <selection activeCell="A44" sqref="A44:H44"/>
    </sheetView>
  </sheetViews>
  <sheetFormatPr defaultRowHeight="12.75" x14ac:dyDescent="0.2"/>
  <cols>
    <col min="1" max="1" width="30.28515625" customWidth="1"/>
    <col min="2" max="2" width="11.5703125" style="36" bestFit="1" customWidth="1"/>
    <col min="3" max="3" width="10.28515625" style="37" bestFit="1" customWidth="1"/>
    <col min="4" max="4" width="12.140625" style="36" bestFit="1" customWidth="1"/>
    <col min="5" max="5" width="13.85546875" style="36" bestFit="1" customWidth="1"/>
    <col min="6" max="6" width="8.140625" style="36" bestFit="1" customWidth="1"/>
    <col min="7" max="7" width="11.28515625" bestFit="1" customWidth="1"/>
    <col min="8" max="8" width="10.42578125" bestFit="1" customWidth="1"/>
    <col min="9" max="9" width="94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" customFormat="1" ht="42.75" customHeight="1" x14ac:dyDescent="0.2">
      <c r="A1" s="13" t="s">
        <v>192</v>
      </c>
      <c r="B1" s="13" t="s">
        <v>36</v>
      </c>
      <c r="C1" s="13" t="s">
        <v>37</v>
      </c>
      <c r="D1" s="13" t="s">
        <v>214</v>
      </c>
      <c r="E1" s="13" t="s">
        <v>215</v>
      </c>
      <c r="F1" s="13" t="s">
        <v>38</v>
      </c>
      <c r="G1" s="13" t="s">
        <v>39</v>
      </c>
      <c r="H1" s="13" t="s">
        <v>84</v>
      </c>
      <c r="I1" s="13" t="s">
        <v>40</v>
      </c>
      <c r="J1" s="102"/>
      <c r="K1" s="102"/>
      <c r="L1" s="102"/>
      <c r="M1" s="102"/>
    </row>
    <row r="2" spans="1:13" s="19" customFormat="1" x14ac:dyDescent="0.2">
      <c r="A2" s="15" t="s">
        <v>155</v>
      </c>
      <c r="B2" s="15" t="s">
        <v>41</v>
      </c>
      <c r="C2" s="16" t="s">
        <v>42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43</v>
      </c>
      <c r="J2" s="14"/>
      <c r="K2" s="14"/>
      <c r="L2" s="14"/>
      <c r="M2" s="14"/>
    </row>
    <row r="3" spans="1:13" ht="12.75" customHeight="1" x14ac:dyDescent="0.2">
      <c r="A3" s="15" t="s">
        <v>156</v>
      </c>
      <c r="B3" s="15" t="s">
        <v>41</v>
      </c>
      <c r="C3" s="16" t="s">
        <v>44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45</v>
      </c>
      <c r="J3" s="21"/>
      <c r="K3" s="21"/>
      <c r="L3" s="21"/>
      <c r="M3" s="21"/>
    </row>
    <row r="4" spans="1:13" x14ac:dyDescent="0.2">
      <c r="A4" s="15" t="s">
        <v>211</v>
      </c>
      <c r="B4" s="15" t="s">
        <v>41</v>
      </c>
      <c r="C4" s="16" t="s">
        <v>218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46</v>
      </c>
      <c r="J4" s="21"/>
      <c r="K4" s="21"/>
      <c r="L4" s="21"/>
      <c r="M4" s="21"/>
    </row>
    <row r="5" spans="1:13" ht="14.25" customHeight="1" x14ac:dyDescent="0.2">
      <c r="A5" s="15" t="s">
        <v>212</v>
      </c>
      <c r="B5" s="15" t="s">
        <v>217</v>
      </c>
      <c r="C5" s="16" t="s">
        <v>86</v>
      </c>
      <c r="D5" s="57">
        <v>-11148083</v>
      </c>
      <c r="E5" s="58">
        <v>-53763736</v>
      </c>
      <c r="F5" s="22">
        <v>347</v>
      </c>
      <c r="G5" s="20">
        <v>43199</v>
      </c>
      <c r="H5" s="18">
        <v>1</v>
      </c>
      <c r="I5" s="16" t="s">
        <v>87</v>
      </c>
      <c r="J5" s="21"/>
      <c r="K5" s="21"/>
      <c r="L5" s="21"/>
      <c r="M5" s="21"/>
    </row>
    <row r="6" spans="1:13" ht="14.25" customHeight="1" x14ac:dyDescent="0.2">
      <c r="A6" s="15" t="s">
        <v>213</v>
      </c>
      <c r="B6" s="15" t="s">
        <v>217</v>
      </c>
      <c r="C6" s="16" t="s">
        <v>88</v>
      </c>
      <c r="D6" s="58">
        <v>-22955028</v>
      </c>
      <c r="E6" s="58">
        <v>-55626001</v>
      </c>
      <c r="F6" s="22">
        <v>605</v>
      </c>
      <c r="G6" s="20">
        <v>43203</v>
      </c>
      <c r="H6" s="18">
        <v>1</v>
      </c>
      <c r="I6" s="16" t="s">
        <v>89</v>
      </c>
      <c r="J6" s="21"/>
      <c r="K6" s="21"/>
      <c r="L6" s="21"/>
      <c r="M6" s="21"/>
    </row>
    <row r="7" spans="1:13" s="24" customFormat="1" x14ac:dyDescent="0.2">
      <c r="A7" s="15" t="s">
        <v>157</v>
      </c>
      <c r="B7" s="15" t="s">
        <v>41</v>
      </c>
      <c r="C7" s="16" t="s">
        <v>47</v>
      </c>
      <c r="D7" s="22">
        <v>-22.1008</v>
      </c>
      <c r="E7" s="22">
        <v>-56.54</v>
      </c>
      <c r="F7" s="22">
        <v>208</v>
      </c>
      <c r="G7" s="20">
        <v>40764</v>
      </c>
      <c r="H7" s="18">
        <v>0</v>
      </c>
      <c r="I7" s="23" t="s">
        <v>48</v>
      </c>
      <c r="J7" s="21"/>
      <c r="K7" s="21"/>
      <c r="L7" s="21"/>
      <c r="M7" s="21"/>
    </row>
    <row r="8" spans="1:13" s="24" customFormat="1" x14ac:dyDescent="0.2">
      <c r="A8" s="15" t="s">
        <v>158</v>
      </c>
      <c r="B8" s="15" t="s">
        <v>41</v>
      </c>
      <c r="C8" s="16" t="s">
        <v>50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90</v>
      </c>
      <c r="J8" s="21"/>
      <c r="K8" s="21"/>
      <c r="L8" s="21"/>
      <c r="M8" s="21"/>
    </row>
    <row r="9" spans="1:13" s="24" customFormat="1" x14ac:dyDescent="0.2">
      <c r="A9" s="15" t="s">
        <v>159</v>
      </c>
      <c r="B9" s="15" t="s">
        <v>217</v>
      </c>
      <c r="C9" s="16" t="s">
        <v>92</v>
      </c>
      <c r="D9" s="58">
        <v>-19945539</v>
      </c>
      <c r="E9" s="58">
        <v>-54368533</v>
      </c>
      <c r="F9" s="22">
        <v>624</v>
      </c>
      <c r="G9" s="20">
        <v>43129</v>
      </c>
      <c r="H9" s="18">
        <v>1</v>
      </c>
      <c r="I9" s="23" t="s">
        <v>93</v>
      </c>
      <c r="J9" s="21"/>
      <c r="K9" s="21"/>
      <c r="L9" s="21"/>
      <c r="M9" s="21"/>
    </row>
    <row r="10" spans="1:13" s="24" customFormat="1" x14ac:dyDescent="0.2">
      <c r="A10" s="15" t="s">
        <v>160</v>
      </c>
      <c r="B10" s="15" t="s">
        <v>217</v>
      </c>
      <c r="C10" s="16" t="s">
        <v>95</v>
      </c>
      <c r="D10" s="58">
        <v>-21246756</v>
      </c>
      <c r="E10" s="58">
        <v>-564560442</v>
      </c>
      <c r="F10" s="22">
        <v>329</v>
      </c>
      <c r="G10" s="20" t="s">
        <v>96</v>
      </c>
      <c r="H10" s="18">
        <v>1</v>
      </c>
      <c r="I10" s="23" t="s">
        <v>97</v>
      </c>
      <c r="J10" s="21"/>
      <c r="K10" s="21"/>
      <c r="L10" s="21"/>
      <c r="M10" s="21"/>
    </row>
    <row r="11" spans="1:13" s="24" customFormat="1" x14ac:dyDescent="0.2">
      <c r="A11" s="15" t="s">
        <v>161</v>
      </c>
      <c r="B11" s="15" t="s">
        <v>217</v>
      </c>
      <c r="C11" s="16" t="s">
        <v>99</v>
      </c>
      <c r="D11" s="58">
        <v>-21298278</v>
      </c>
      <c r="E11" s="58">
        <v>-52068917</v>
      </c>
      <c r="F11" s="22">
        <v>345</v>
      </c>
      <c r="G11" s="20">
        <v>43196</v>
      </c>
      <c r="H11" s="18">
        <v>0</v>
      </c>
      <c r="I11" s="23" t="s">
        <v>100</v>
      </c>
      <c r="J11" s="21"/>
      <c r="K11" s="21"/>
      <c r="L11" s="21"/>
      <c r="M11" s="21"/>
    </row>
    <row r="12" spans="1:13" s="24" customFormat="1" x14ac:dyDescent="0.2">
      <c r="A12" s="15" t="s">
        <v>162</v>
      </c>
      <c r="B12" s="15" t="s">
        <v>217</v>
      </c>
      <c r="C12" s="16" t="s">
        <v>102</v>
      </c>
      <c r="D12" s="58">
        <v>-22657056</v>
      </c>
      <c r="E12" s="58">
        <v>-54819306</v>
      </c>
      <c r="F12" s="22">
        <v>456</v>
      </c>
      <c r="G12" s="20">
        <v>43165</v>
      </c>
      <c r="H12" s="18">
        <v>1</v>
      </c>
      <c r="I12" s="23" t="s">
        <v>103</v>
      </c>
      <c r="J12" s="21"/>
      <c r="K12" s="21"/>
      <c r="L12" s="21"/>
      <c r="M12" s="21"/>
    </row>
    <row r="13" spans="1:13" s="67" customFormat="1" ht="15" x14ac:dyDescent="0.25">
      <c r="A13" s="59" t="s">
        <v>163</v>
      </c>
      <c r="B13" s="15" t="s">
        <v>217</v>
      </c>
      <c r="C13" s="60" t="s">
        <v>104</v>
      </c>
      <c r="D13" s="61">
        <v>-19587528</v>
      </c>
      <c r="E13" s="61">
        <v>-54030083</v>
      </c>
      <c r="F13" s="62">
        <v>540</v>
      </c>
      <c r="G13" s="63">
        <v>43206</v>
      </c>
      <c r="H13" s="64">
        <v>1</v>
      </c>
      <c r="I13" s="65" t="s">
        <v>105</v>
      </c>
      <c r="J13" s="66"/>
      <c r="K13" s="66"/>
      <c r="L13" s="66"/>
      <c r="M13" s="66"/>
    </row>
    <row r="14" spans="1:13" x14ac:dyDescent="0.2">
      <c r="A14" s="15" t="s">
        <v>164</v>
      </c>
      <c r="B14" s="15" t="s">
        <v>41</v>
      </c>
      <c r="C14" s="16" t="s">
        <v>106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51</v>
      </c>
      <c r="J14" s="21"/>
      <c r="K14" s="21"/>
      <c r="L14" s="21"/>
      <c r="M14" s="21"/>
    </row>
    <row r="15" spans="1:13" x14ac:dyDescent="0.2">
      <c r="A15" s="15" t="s">
        <v>165</v>
      </c>
      <c r="B15" s="15" t="s">
        <v>41</v>
      </c>
      <c r="C15" s="16" t="s">
        <v>107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52</v>
      </c>
      <c r="J15" s="21"/>
      <c r="K15" s="21"/>
      <c r="L15" s="21" t="s">
        <v>35</v>
      </c>
      <c r="M15" s="21"/>
    </row>
    <row r="16" spans="1:13" x14ac:dyDescent="0.2">
      <c r="A16" s="15" t="s">
        <v>166</v>
      </c>
      <c r="B16" s="15" t="s">
        <v>41</v>
      </c>
      <c r="C16" s="16" t="s">
        <v>219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82</v>
      </c>
      <c r="J16" s="21"/>
      <c r="K16" s="21"/>
      <c r="L16" s="21"/>
      <c r="M16" s="21"/>
    </row>
    <row r="17" spans="1:13" ht="13.5" customHeight="1" x14ac:dyDescent="0.2">
      <c r="A17" s="15" t="s">
        <v>167</v>
      </c>
      <c r="B17" s="15" t="s">
        <v>41</v>
      </c>
      <c r="C17" s="16" t="s">
        <v>108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53</v>
      </c>
      <c r="J17" s="21"/>
      <c r="K17" s="21"/>
      <c r="L17" s="21"/>
      <c r="M17" s="21"/>
    </row>
    <row r="18" spans="1:13" ht="13.5" customHeight="1" x14ac:dyDescent="0.2">
      <c r="A18" s="15" t="s">
        <v>168</v>
      </c>
      <c r="B18" s="15" t="s">
        <v>41</v>
      </c>
      <c r="C18" s="16" t="s">
        <v>109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54</v>
      </c>
      <c r="J18" s="21"/>
      <c r="K18" s="21"/>
      <c r="L18" s="21" t="s">
        <v>35</v>
      </c>
      <c r="M18" s="21"/>
    </row>
    <row r="19" spans="1:13" x14ac:dyDescent="0.2">
      <c r="A19" s="15" t="s">
        <v>169</v>
      </c>
      <c r="B19" s="15" t="s">
        <v>41</v>
      </c>
      <c r="C19" s="16" t="s">
        <v>110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55</v>
      </c>
      <c r="J19" s="21"/>
      <c r="K19" s="21"/>
      <c r="L19" s="21" t="s">
        <v>35</v>
      </c>
      <c r="M19" s="21"/>
    </row>
    <row r="20" spans="1:13" x14ac:dyDescent="0.2">
      <c r="A20" s="15" t="s">
        <v>170</v>
      </c>
      <c r="B20" s="15" t="s">
        <v>41</v>
      </c>
      <c r="C20" s="16" t="s">
        <v>111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56</v>
      </c>
      <c r="J20" s="21"/>
      <c r="K20" s="21"/>
      <c r="L20" s="21"/>
      <c r="M20" s="21"/>
    </row>
    <row r="21" spans="1:13" x14ac:dyDescent="0.2">
      <c r="A21" s="15" t="s">
        <v>171</v>
      </c>
      <c r="B21" s="15" t="s">
        <v>217</v>
      </c>
      <c r="C21" s="16" t="s">
        <v>112</v>
      </c>
      <c r="D21" s="58">
        <v>-22308694</v>
      </c>
      <c r="E21" s="68">
        <v>-54325833</v>
      </c>
      <c r="F21" s="22">
        <v>340</v>
      </c>
      <c r="G21" s="20">
        <v>43159</v>
      </c>
      <c r="H21" s="18">
        <v>1</v>
      </c>
      <c r="I21" s="16" t="s">
        <v>113</v>
      </c>
      <c r="J21" s="21"/>
      <c r="K21" s="21"/>
      <c r="L21" s="21"/>
      <c r="M21" s="21" t="s">
        <v>35</v>
      </c>
    </row>
    <row r="22" spans="1:13" x14ac:dyDescent="0.2">
      <c r="A22" s="15" t="s">
        <v>172</v>
      </c>
      <c r="B22" s="15" t="s">
        <v>217</v>
      </c>
      <c r="C22" s="16" t="s">
        <v>114</v>
      </c>
      <c r="D22" s="58">
        <v>-23644881</v>
      </c>
      <c r="E22" s="68">
        <v>-54570289</v>
      </c>
      <c r="F22" s="22">
        <v>319</v>
      </c>
      <c r="G22" s="20">
        <v>43204</v>
      </c>
      <c r="H22" s="18">
        <v>1</v>
      </c>
      <c r="I22" s="16" t="s">
        <v>115</v>
      </c>
      <c r="J22" s="21"/>
      <c r="K22" s="21"/>
      <c r="L22" s="21"/>
      <c r="M22" s="21"/>
    </row>
    <row r="23" spans="1:13" x14ac:dyDescent="0.2">
      <c r="A23" s="15" t="s">
        <v>173</v>
      </c>
      <c r="B23" s="15" t="s">
        <v>217</v>
      </c>
      <c r="C23" s="16" t="s">
        <v>116</v>
      </c>
      <c r="D23" s="58">
        <v>-22092833</v>
      </c>
      <c r="E23" s="68">
        <v>-54798833</v>
      </c>
      <c r="F23" s="22">
        <v>360</v>
      </c>
      <c r="G23" s="20">
        <v>43157</v>
      </c>
      <c r="H23" s="18">
        <v>1</v>
      </c>
      <c r="I23" s="16" t="s">
        <v>117</v>
      </c>
      <c r="J23" s="21"/>
      <c r="K23" s="21"/>
      <c r="L23" s="21"/>
      <c r="M23" s="21"/>
    </row>
    <row r="24" spans="1:13" x14ac:dyDescent="0.2">
      <c r="A24" s="15" t="s">
        <v>174</v>
      </c>
      <c r="B24" s="15" t="s">
        <v>41</v>
      </c>
      <c r="C24" s="16" t="s">
        <v>57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58</v>
      </c>
      <c r="J24" s="21"/>
      <c r="K24" s="21"/>
      <c r="L24" s="21" t="s">
        <v>35</v>
      </c>
      <c r="M24" s="21" t="s">
        <v>35</v>
      </c>
    </row>
    <row r="25" spans="1:13" x14ac:dyDescent="0.2">
      <c r="A25" s="15" t="s">
        <v>175</v>
      </c>
      <c r="B25" s="15" t="s">
        <v>41</v>
      </c>
      <c r="C25" s="16" t="s">
        <v>59</v>
      </c>
      <c r="D25" s="22">
        <v>-22.3</v>
      </c>
      <c r="E25" s="22">
        <v>-53.816600000000001</v>
      </c>
      <c r="F25" s="22">
        <v>373</v>
      </c>
      <c r="G25" s="20">
        <v>37662</v>
      </c>
      <c r="H25" s="18">
        <v>1</v>
      </c>
      <c r="I25" s="16" t="s">
        <v>60</v>
      </c>
      <c r="J25" s="21"/>
      <c r="K25" s="21"/>
      <c r="L25" s="21" t="s">
        <v>35</v>
      </c>
      <c r="M25" s="21"/>
    </row>
    <row r="26" spans="1:13" s="24" customFormat="1" x14ac:dyDescent="0.2">
      <c r="A26" s="15" t="s">
        <v>176</v>
      </c>
      <c r="B26" s="15" t="s">
        <v>41</v>
      </c>
      <c r="C26" s="16" t="s">
        <v>61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62</v>
      </c>
      <c r="J26" s="21"/>
      <c r="K26" s="21"/>
      <c r="L26" s="21"/>
      <c r="M26" s="21"/>
    </row>
    <row r="27" spans="1:13" x14ac:dyDescent="0.2">
      <c r="A27" s="15" t="s">
        <v>177</v>
      </c>
      <c r="B27" s="15" t="s">
        <v>41</v>
      </c>
      <c r="C27" s="16" t="s">
        <v>63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64</v>
      </c>
      <c r="J27" s="21"/>
      <c r="K27" s="21"/>
      <c r="L27" s="21"/>
      <c r="M27" s="21"/>
    </row>
    <row r="28" spans="1:13" x14ac:dyDescent="0.2">
      <c r="A28" s="15" t="s">
        <v>178</v>
      </c>
      <c r="B28" s="15" t="s">
        <v>217</v>
      </c>
      <c r="C28" s="16" t="s">
        <v>118</v>
      </c>
      <c r="D28" s="58">
        <v>-22575389</v>
      </c>
      <c r="E28" s="58">
        <v>-55160833</v>
      </c>
      <c r="F28" s="18">
        <v>499</v>
      </c>
      <c r="G28" s="20">
        <v>43166</v>
      </c>
      <c r="H28" s="18">
        <v>1</v>
      </c>
      <c r="I28" s="16" t="s">
        <v>119</v>
      </c>
      <c r="J28" s="21"/>
      <c r="K28" s="21"/>
      <c r="L28" s="21"/>
      <c r="M28" s="21"/>
    </row>
    <row r="29" spans="1:13" ht="12.75" customHeight="1" x14ac:dyDescent="0.2">
      <c r="A29" s="15" t="s">
        <v>179</v>
      </c>
      <c r="B29" s="15" t="s">
        <v>41</v>
      </c>
      <c r="C29" s="16" t="s">
        <v>120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65</v>
      </c>
      <c r="J29" s="21"/>
      <c r="K29" s="21"/>
      <c r="L29" s="21"/>
      <c r="M29" s="21"/>
    </row>
    <row r="30" spans="1:13" ht="12.75" customHeight="1" x14ac:dyDescent="0.2">
      <c r="A30" s="15" t="s">
        <v>180</v>
      </c>
      <c r="B30" s="15" t="s">
        <v>217</v>
      </c>
      <c r="C30" s="16" t="s">
        <v>121</v>
      </c>
      <c r="D30" s="58">
        <v>-21450972</v>
      </c>
      <c r="E30" s="58">
        <v>-54341972</v>
      </c>
      <c r="F30" s="22">
        <v>500</v>
      </c>
      <c r="G30" s="20">
        <v>43153</v>
      </c>
      <c r="H30" s="18">
        <v>1</v>
      </c>
      <c r="I30" s="16" t="s">
        <v>122</v>
      </c>
      <c r="J30" s="21"/>
      <c r="K30" s="21"/>
      <c r="L30" s="21"/>
      <c r="M30" s="21"/>
    </row>
    <row r="31" spans="1:13" ht="12.75" customHeight="1" x14ac:dyDescent="0.2">
      <c r="A31" s="15" t="s">
        <v>181</v>
      </c>
      <c r="B31" s="15" t="s">
        <v>217</v>
      </c>
      <c r="C31" s="16" t="s">
        <v>124</v>
      </c>
      <c r="D31" s="58">
        <v>-22078528</v>
      </c>
      <c r="E31" s="58">
        <v>-53465889</v>
      </c>
      <c r="F31" s="22">
        <v>372</v>
      </c>
      <c r="G31" s="20">
        <v>43199</v>
      </c>
      <c r="H31" s="18">
        <v>1</v>
      </c>
      <c r="I31" s="16" t="s">
        <v>125</v>
      </c>
      <c r="J31" s="21"/>
      <c r="K31" s="21"/>
      <c r="L31" s="21"/>
      <c r="M31" s="21"/>
    </row>
    <row r="32" spans="1:13" s="24" customFormat="1" x14ac:dyDescent="0.2">
      <c r="A32" s="15" t="s">
        <v>182</v>
      </c>
      <c r="B32" s="15" t="s">
        <v>41</v>
      </c>
      <c r="C32" s="16" t="s">
        <v>126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66</v>
      </c>
      <c r="J32" s="21"/>
      <c r="K32" s="21"/>
      <c r="L32" s="21"/>
      <c r="M32" s="21" t="s">
        <v>35</v>
      </c>
    </row>
    <row r="33" spans="1:13" x14ac:dyDescent="0.2">
      <c r="A33" s="15" t="s">
        <v>183</v>
      </c>
      <c r="B33" s="15" t="s">
        <v>41</v>
      </c>
      <c r="C33" s="16" t="s">
        <v>127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67</v>
      </c>
      <c r="J33" s="21"/>
      <c r="K33" s="21"/>
      <c r="L33" s="21"/>
      <c r="M33" s="21"/>
    </row>
    <row r="34" spans="1:13" s="24" customFormat="1" x14ac:dyDescent="0.2">
      <c r="A34" s="15" t="s">
        <v>222</v>
      </c>
      <c r="B34" s="15" t="s">
        <v>41</v>
      </c>
      <c r="C34" s="16" t="s">
        <v>128</v>
      </c>
      <c r="D34" s="22">
        <v>-19.414300000000001</v>
      </c>
      <c r="E34" s="22">
        <v>-51.1053</v>
      </c>
      <c r="F34" s="22">
        <v>424</v>
      </c>
      <c r="G34" s="20" t="s">
        <v>68</v>
      </c>
      <c r="H34" s="18">
        <v>1</v>
      </c>
      <c r="I34" s="16" t="s">
        <v>69</v>
      </c>
      <c r="J34" s="21"/>
      <c r="K34" s="21"/>
      <c r="L34" s="21"/>
      <c r="M34" s="21"/>
    </row>
    <row r="35" spans="1:13" s="24" customFormat="1" x14ac:dyDescent="0.2">
      <c r="A35" s="15" t="s">
        <v>223</v>
      </c>
      <c r="B35" s="15" t="s">
        <v>217</v>
      </c>
      <c r="C35" s="16" t="s">
        <v>129</v>
      </c>
      <c r="D35" s="58">
        <v>-18072711</v>
      </c>
      <c r="E35" s="58">
        <v>-54548811</v>
      </c>
      <c r="F35" s="22">
        <v>251</v>
      </c>
      <c r="G35" s="20">
        <v>43133</v>
      </c>
      <c r="H35" s="18">
        <v>1</v>
      </c>
      <c r="I35" s="16" t="s">
        <v>130</v>
      </c>
      <c r="J35" s="21"/>
      <c r="K35" s="21"/>
      <c r="L35" s="21"/>
      <c r="M35" s="21" t="s">
        <v>35</v>
      </c>
    </row>
    <row r="36" spans="1:13" x14ac:dyDescent="0.2">
      <c r="A36" s="15" t="s">
        <v>224</v>
      </c>
      <c r="B36" s="15" t="s">
        <v>41</v>
      </c>
      <c r="C36" s="16" t="s">
        <v>131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70</v>
      </c>
      <c r="J36" s="21"/>
      <c r="K36" s="21"/>
      <c r="L36" s="21"/>
      <c r="M36" s="21"/>
    </row>
    <row r="37" spans="1:13" x14ac:dyDescent="0.2">
      <c r="A37" s="15" t="s">
        <v>225</v>
      </c>
      <c r="B37" s="15" t="s">
        <v>41</v>
      </c>
      <c r="C37" s="16" t="s">
        <v>132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71</v>
      </c>
      <c r="J37" s="21"/>
      <c r="K37" s="21"/>
      <c r="L37" s="21"/>
      <c r="M37" s="21"/>
    </row>
    <row r="38" spans="1:13" s="24" customFormat="1" x14ac:dyDescent="0.2">
      <c r="A38" s="15" t="s">
        <v>226</v>
      </c>
      <c r="B38" s="15" t="s">
        <v>41</v>
      </c>
      <c r="C38" s="16" t="s">
        <v>133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83</v>
      </c>
      <c r="J38" s="21"/>
      <c r="K38" s="21"/>
      <c r="L38" s="21"/>
      <c r="M38" s="21"/>
    </row>
    <row r="39" spans="1:13" s="24" customFormat="1" x14ac:dyDescent="0.2">
      <c r="A39" s="15" t="s">
        <v>184</v>
      </c>
      <c r="B39" s="15" t="s">
        <v>217</v>
      </c>
      <c r="C39" s="16" t="s">
        <v>134</v>
      </c>
      <c r="D39" s="58">
        <v>-20466094</v>
      </c>
      <c r="E39" s="58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185</v>
      </c>
      <c r="B40" s="15" t="s">
        <v>41</v>
      </c>
      <c r="C40" s="16" t="s">
        <v>135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72</v>
      </c>
      <c r="J40" s="21"/>
      <c r="K40" s="21"/>
      <c r="L40" s="21"/>
      <c r="M40" s="21" t="s">
        <v>35</v>
      </c>
    </row>
    <row r="41" spans="1:13" s="29" customFormat="1" ht="15" customHeight="1" x14ac:dyDescent="0.2">
      <c r="A41" s="26" t="s">
        <v>186</v>
      </c>
      <c r="B41" s="15" t="s">
        <v>217</v>
      </c>
      <c r="C41" s="16" t="s">
        <v>137</v>
      </c>
      <c r="D41" s="69">
        <v>-21305889</v>
      </c>
      <c r="E41" s="69">
        <v>-52820375</v>
      </c>
      <c r="F41" s="27">
        <v>383</v>
      </c>
      <c r="G41" s="17">
        <v>43209</v>
      </c>
      <c r="H41" s="16">
        <v>1</v>
      </c>
      <c r="I41" s="26" t="s">
        <v>138</v>
      </c>
      <c r="J41" s="28"/>
      <c r="K41" s="28"/>
      <c r="L41" s="28"/>
      <c r="M41" s="28"/>
    </row>
    <row r="42" spans="1:13" s="29" customFormat="1" ht="15" customHeight="1" x14ac:dyDescent="0.2">
      <c r="A42" s="26" t="s">
        <v>187</v>
      </c>
      <c r="B42" s="26" t="s">
        <v>41</v>
      </c>
      <c r="C42" s="16" t="s">
        <v>139</v>
      </c>
      <c r="D42" s="69">
        <v>-20981633</v>
      </c>
      <c r="E42" s="27">
        <v>-54.971899999999998</v>
      </c>
      <c r="F42" s="27">
        <v>464</v>
      </c>
      <c r="G42" s="17" t="s">
        <v>73</v>
      </c>
      <c r="H42" s="16">
        <v>1</v>
      </c>
      <c r="I42" s="26" t="s">
        <v>74</v>
      </c>
      <c r="J42" s="28"/>
      <c r="K42" s="28"/>
      <c r="L42" s="28"/>
      <c r="M42" s="28"/>
    </row>
    <row r="43" spans="1:13" s="24" customFormat="1" x14ac:dyDescent="0.2">
      <c r="A43" s="15" t="s">
        <v>188</v>
      </c>
      <c r="B43" s="15" t="s">
        <v>41</v>
      </c>
      <c r="C43" s="16" t="s">
        <v>140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75</v>
      </c>
      <c r="J43" s="21"/>
      <c r="K43" s="21"/>
      <c r="L43" s="21"/>
      <c r="M43" s="21"/>
    </row>
    <row r="44" spans="1:13" s="24" customFormat="1" x14ac:dyDescent="0.2">
      <c r="A44" s="15" t="s">
        <v>189</v>
      </c>
      <c r="B44" s="15" t="s">
        <v>217</v>
      </c>
      <c r="C44" s="16" t="s">
        <v>142</v>
      </c>
      <c r="D44" s="58">
        <v>-20351444</v>
      </c>
      <c r="E44" s="58">
        <v>-51430222</v>
      </c>
      <c r="F44" s="18">
        <v>374</v>
      </c>
      <c r="G44" s="20">
        <v>43196</v>
      </c>
      <c r="H44" s="18">
        <v>0</v>
      </c>
      <c r="I44" s="16" t="s">
        <v>143</v>
      </c>
      <c r="J44" s="21"/>
      <c r="K44" s="21"/>
      <c r="L44" s="21"/>
      <c r="M44" s="21"/>
    </row>
    <row r="45" spans="1:13" s="31" customFormat="1" x14ac:dyDescent="0.2">
      <c r="A45" s="26" t="s">
        <v>190</v>
      </c>
      <c r="B45" s="26" t="s">
        <v>41</v>
      </c>
      <c r="C45" s="16" t="s">
        <v>144</v>
      </c>
      <c r="D45" s="16">
        <v>-17.634699999999999</v>
      </c>
      <c r="E45" s="16">
        <v>-54.760100000000001</v>
      </c>
      <c r="F45" s="16">
        <v>486</v>
      </c>
      <c r="G45" s="17" t="s">
        <v>76</v>
      </c>
      <c r="H45" s="16">
        <v>1</v>
      </c>
      <c r="I45" s="18" t="s">
        <v>77</v>
      </c>
      <c r="J45" s="30"/>
      <c r="K45" s="30"/>
      <c r="L45" s="30"/>
      <c r="M45" s="30"/>
    </row>
    <row r="46" spans="1:13" x14ac:dyDescent="0.2">
      <c r="A46" s="15" t="s">
        <v>191</v>
      </c>
      <c r="B46" s="15" t="s">
        <v>41</v>
      </c>
      <c r="C46" s="16" t="s">
        <v>145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78</v>
      </c>
      <c r="J46" s="21"/>
      <c r="K46" s="21"/>
      <c r="L46" s="21"/>
      <c r="M46" s="21"/>
    </row>
    <row r="47" spans="1:13" ht="18" customHeight="1" x14ac:dyDescent="0.2">
      <c r="A47" s="174" t="s">
        <v>79</v>
      </c>
      <c r="B47" s="174"/>
      <c r="C47" s="174"/>
      <c r="D47" s="174"/>
      <c r="E47" s="174"/>
      <c r="F47" s="174"/>
      <c r="G47" s="175"/>
      <c r="H47" s="103">
        <f>SUM(H2:H46)</f>
        <v>42</v>
      </c>
      <c r="I47" s="21"/>
      <c r="J47" s="21"/>
      <c r="K47" s="21"/>
      <c r="L47" s="21"/>
      <c r="M47" s="21"/>
    </row>
    <row r="48" spans="1:13" x14ac:dyDescent="0.2">
      <c r="A48" s="21" t="s">
        <v>80</v>
      </c>
      <c r="B48" s="32"/>
      <c r="C48" s="32"/>
      <c r="D48" s="32"/>
      <c r="E48" s="32"/>
      <c r="F48" s="32"/>
      <c r="G48" s="21"/>
      <c r="H48" s="33"/>
      <c r="I48" s="21"/>
      <c r="J48" s="21"/>
      <c r="K48" s="21"/>
      <c r="L48" s="21"/>
      <c r="M48" s="21"/>
    </row>
    <row r="49" spans="1:15" x14ac:dyDescent="0.2">
      <c r="A49" s="34" t="s">
        <v>81</v>
      </c>
      <c r="B49" s="35"/>
      <c r="C49" s="35"/>
      <c r="D49" s="35"/>
      <c r="E49" s="35"/>
      <c r="F49" s="35"/>
      <c r="G49" s="21"/>
      <c r="H49" s="21"/>
      <c r="I49" s="21"/>
      <c r="J49" s="21"/>
      <c r="K49" s="21"/>
      <c r="L49" s="21"/>
      <c r="M49" s="21"/>
    </row>
    <row r="50" spans="1:15" x14ac:dyDescent="0.2">
      <c r="A50" s="21" t="s">
        <v>216</v>
      </c>
      <c r="B50" s="35"/>
      <c r="C50" s="35"/>
      <c r="D50" s="35"/>
      <c r="E50" s="35"/>
      <c r="F50" s="35"/>
      <c r="G50" s="21"/>
      <c r="H50" s="21"/>
      <c r="I50" s="21"/>
      <c r="J50" s="21"/>
      <c r="K50" s="21"/>
      <c r="L50" s="21"/>
      <c r="M50" s="21"/>
    </row>
    <row r="51" spans="1:15" x14ac:dyDescent="0.2">
      <c r="A51" s="21" t="s">
        <v>220</v>
      </c>
      <c r="B51" s="35"/>
      <c r="C51" s="35"/>
      <c r="D51" s="35"/>
      <c r="E51" s="35"/>
      <c r="F51" s="35"/>
      <c r="G51" s="21"/>
      <c r="H51" s="21"/>
      <c r="I51" s="21"/>
      <c r="J51" s="21"/>
      <c r="K51" s="21"/>
      <c r="L51" s="21"/>
      <c r="M51" s="21"/>
    </row>
    <row r="52" spans="1:15" x14ac:dyDescent="0.2">
      <c r="A52" s="21" t="s">
        <v>221</v>
      </c>
      <c r="B52" s="35"/>
      <c r="C52" s="35"/>
      <c r="D52" s="35"/>
      <c r="E52" s="35"/>
      <c r="F52" s="35"/>
      <c r="G52" s="21"/>
      <c r="H52" s="21"/>
      <c r="I52" s="21"/>
      <c r="J52" s="21"/>
      <c r="K52" s="21"/>
      <c r="L52" s="21"/>
      <c r="M52" s="21"/>
    </row>
    <row r="53" spans="1:15" x14ac:dyDescent="0.2">
      <c r="A53" s="21"/>
      <c r="B53" s="35"/>
      <c r="C53" s="35"/>
      <c r="D53" s="35"/>
      <c r="E53" s="35"/>
      <c r="F53" s="35"/>
      <c r="G53" s="21"/>
      <c r="H53" s="21"/>
      <c r="I53" s="21"/>
      <c r="J53" s="21"/>
      <c r="K53" s="21"/>
      <c r="L53" s="21"/>
      <c r="M53" s="21"/>
    </row>
    <row r="54" spans="1:15" x14ac:dyDescent="0.2">
      <c r="A54" s="21"/>
      <c r="B54" s="35"/>
      <c r="C54" s="35"/>
      <c r="D54" s="35"/>
      <c r="E54" s="35"/>
      <c r="F54" s="35"/>
      <c r="G54" s="21"/>
      <c r="H54" s="21"/>
      <c r="I54" s="21"/>
      <c r="J54" s="21"/>
      <c r="K54" s="21"/>
      <c r="L54" s="21"/>
      <c r="M54" s="21"/>
    </row>
    <row r="55" spans="1:15" x14ac:dyDescent="0.2">
      <c r="A55" s="21"/>
      <c r="B55" s="35"/>
      <c r="C55" s="35"/>
      <c r="D55" s="35"/>
      <c r="E55" s="35"/>
      <c r="F55" s="35"/>
      <c r="G55" s="21"/>
      <c r="H55" s="21"/>
      <c r="I55" s="21"/>
      <c r="J55" s="21"/>
      <c r="K55" s="21"/>
      <c r="L55" s="21"/>
      <c r="M55" s="21"/>
    </row>
    <row r="56" spans="1:15" x14ac:dyDescent="0.2">
      <c r="A56" s="21"/>
      <c r="B56" s="35"/>
      <c r="C56" s="35"/>
      <c r="D56" s="35"/>
      <c r="E56" s="35"/>
      <c r="F56" s="35"/>
      <c r="G56" s="21"/>
      <c r="H56" s="21"/>
      <c r="I56" s="21"/>
      <c r="J56" s="21"/>
      <c r="K56" s="21"/>
      <c r="L56" s="21"/>
      <c r="M56" s="21"/>
    </row>
    <row r="57" spans="1:15" x14ac:dyDescent="0.2">
      <c r="A57" s="21"/>
      <c r="B57" s="35"/>
      <c r="C57" s="35"/>
      <c r="D57" s="35"/>
      <c r="E57" s="35"/>
      <c r="F57" s="35"/>
      <c r="G57" s="21"/>
      <c r="H57" s="21"/>
      <c r="I57" s="21"/>
      <c r="J57" s="21"/>
      <c r="K57" s="21"/>
      <c r="L57" s="21"/>
      <c r="M57" s="21"/>
    </row>
    <row r="58" spans="1:15" x14ac:dyDescent="0.2">
      <c r="A58" s="21"/>
      <c r="B58" s="35"/>
      <c r="C58" s="35"/>
      <c r="D58" s="35"/>
      <c r="E58" s="35"/>
      <c r="F58" s="35"/>
      <c r="G58" s="21"/>
      <c r="H58" s="21"/>
      <c r="I58" s="21"/>
      <c r="J58" s="21"/>
      <c r="K58" s="21"/>
      <c r="L58" s="21"/>
      <c r="M58" s="21"/>
    </row>
    <row r="59" spans="1:15" x14ac:dyDescent="0.2">
      <c r="A59" s="21"/>
      <c r="B59" s="35"/>
      <c r="C59" s="35"/>
      <c r="D59" s="35"/>
      <c r="E59" s="35"/>
      <c r="F59" s="35" t="s">
        <v>35</v>
      </c>
      <c r="G59" s="21"/>
      <c r="H59" s="21"/>
      <c r="I59" s="21"/>
      <c r="J59" s="21"/>
      <c r="K59" s="21"/>
      <c r="L59" s="21"/>
      <c r="M59" s="21"/>
    </row>
    <row r="60" spans="1:15" x14ac:dyDescent="0.2">
      <c r="A60" s="21"/>
      <c r="B60" s="35"/>
      <c r="C60" s="35"/>
      <c r="D60" s="35"/>
      <c r="E60" s="35"/>
      <c r="F60" s="35"/>
      <c r="G60" s="21"/>
      <c r="H60" s="21"/>
      <c r="I60" s="21"/>
      <c r="J60" s="21"/>
      <c r="K60" s="21"/>
      <c r="L60" s="21"/>
      <c r="M60" s="21"/>
    </row>
    <row r="61" spans="1:15" x14ac:dyDescent="0.2">
      <c r="A61" s="21"/>
      <c r="B61" s="35"/>
      <c r="C61" s="35"/>
      <c r="D61" s="35"/>
      <c r="E61" s="35"/>
      <c r="F61" s="35"/>
      <c r="G61" s="21"/>
      <c r="H61" s="21"/>
      <c r="I61" s="21"/>
      <c r="J61" s="21"/>
      <c r="K61" s="21"/>
      <c r="L61" s="21"/>
      <c r="M61" s="21"/>
    </row>
    <row r="62" spans="1:15" x14ac:dyDescent="0.2">
      <c r="A62" s="21"/>
      <c r="B62" s="35"/>
      <c r="C62" s="35"/>
      <c r="D62" s="35"/>
      <c r="E62" s="35"/>
      <c r="F62" s="35"/>
      <c r="G62" s="21"/>
      <c r="H62" s="21"/>
      <c r="I62" s="21"/>
      <c r="J62" s="21"/>
      <c r="K62" s="21"/>
      <c r="L62" s="21"/>
      <c r="M62" s="21"/>
    </row>
    <row r="63" spans="1:15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1:15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1:15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1:15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1:15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15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5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1:15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1:15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1:15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1:15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1:15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1:15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1:15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1:15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1:15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</row>
    <row r="222" spans="1:15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</sheetData>
  <mergeCells count="1">
    <mergeCell ref="A47:G47"/>
  </mergeCells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"/>
  <sheetViews>
    <sheetView zoomScale="90" zoomScaleNormal="90" workbookViewId="0">
      <selection activeCell="B51" sqref="B51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7.42578125" style="7" customWidth="1"/>
    <col min="32" max="32" width="7.28515625" style="9" bestFit="1" customWidth="1"/>
  </cols>
  <sheetData>
    <row r="1" spans="1:35" ht="20.100000000000001" customHeight="1" x14ac:dyDescent="0.2">
      <c r="A1" s="143" t="s">
        <v>209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5"/>
    </row>
    <row r="2" spans="1:35" ht="20.100000000000001" customHeight="1" x14ac:dyDescent="0.2">
      <c r="A2" s="142" t="s">
        <v>21</v>
      </c>
      <c r="B2" s="136" t="s">
        <v>254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7"/>
    </row>
    <row r="3" spans="1:35" s="4" customFormat="1" ht="20.100000000000001" customHeight="1" x14ac:dyDescent="0.2">
      <c r="A3" s="142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99" t="s">
        <v>27</v>
      </c>
      <c r="AF3" s="100" t="s">
        <v>26</v>
      </c>
    </row>
    <row r="4" spans="1:35" s="5" customFormat="1" ht="20.100000000000001" customHeight="1" x14ac:dyDescent="0.2">
      <c r="A4" s="14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99" t="s">
        <v>25</v>
      </c>
      <c r="AF4" s="100" t="s">
        <v>25</v>
      </c>
    </row>
    <row r="5" spans="1:35" s="5" customFormat="1" x14ac:dyDescent="0.2">
      <c r="A5" s="48" t="s">
        <v>30</v>
      </c>
      <c r="B5" s="107">
        <f>[1]Fevereiro!$C$5</f>
        <v>37.700000000000003</v>
      </c>
      <c r="C5" s="107">
        <f>[1]Fevereiro!$C$6</f>
        <v>37.5</v>
      </c>
      <c r="D5" s="107">
        <f>[1]Fevereiro!$C$7</f>
        <v>34.1</v>
      </c>
      <c r="E5" s="107">
        <f>[1]Fevereiro!$C$8</f>
        <v>32</v>
      </c>
      <c r="F5" s="107">
        <f>[1]Fevereiro!$C$9</f>
        <v>31.9</v>
      </c>
      <c r="G5" s="107">
        <f>[1]Fevereiro!$C$10</f>
        <v>33.299999999999997</v>
      </c>
      <c r="H5" s="107">
        <f>[1]Fevereiro!$C$11</f>
        <v>35.700000000000003</v>
      </c>
      <c r="I5" s="107">
        <f>[1]Fevereiro!$C$12</f>
        <v>33</v>
      </c>
      <c r="J5" s="107">
        <f>[1]Fevereiro!$C$13</f>
        <v>32.700000000000003</v>
      </c>
      <c r="K5" s="107">
        <f>[1]Fevereiro!$C$14</f>
        <v>34.6</v>
      </c>
      <c r="L5" s="107">
        <f>[1]Fevereiro!$C$15</f>
        <v>37.700000000000003</v>
      </c>
      <c r="M5" s="107">
        <f>[1]Fevereiro!$C$16</f>
        <v>34.4</v>
      </c>
      <c r="N5" s="107">
        <f>[1]Fevereiro!$C$17</f>
        <v>37.4</v>
      </c>
      <c r="O5" s="107">
        <f>[1]Fevereiro!$C$18</f>
        <v>37.4</v>
      </c>
      <c r="P5" s="107">
        <f>[1]Fevereiro!$C$19</f>
        <v>36</v>
      </c>
      <c r="Q5" s="107">
        <f>[1]Fevereiro!$C$20</f>
        <v>36.200000000000003</v>
      </c>
      <c r="R5" s="107">
        <f>[1]Fevereiro!$C$21</f>
        <v>36.700000000000003</v>
      </c>
      <c r="S5" s="107">
        <f>[1]Fevereiro!$C$22</f>
        <v>27.5</v>
      </c>
      <c r="T5" s="107">
        <f>[1]Fevereiro!$C$23</f>
        <v>32</v>
      </c>
      <c r="U5" s="107">
        <f>[1]Fevereiro!$C$24</f>
        <v>34.299999999999997</v>
      </c>
      <c r="V5" s="107">
        <f>[1]Fevereiro!$C$25</f>
        <v>35.200000000000003</v>
      </c>
      <c r="W5" s="107">
        <f>[1]Fevereiro!$C$26</f>
        <v>34.6</v>
      </c>
      <c r="X5" s="107">
        <f>[1]Fevereiro!$C$27</f>
        <v>37.200000000000003</v>
      </c>
      <c r="Y5" s="107">
        <f>[1]Fevereiro!$C$28</f>
        <v>36.799999999999997</v>
      </c>
      <c r="Z5" s="107">
        <f>[1]Fevereiro!$C$29</f>
        <v>35.4</v>
      </c>
      <c r="AA5" s="107">
        <f>[1]Fevereiro!$C$30</f>
        <v>36.799999999999997</v>
      </c>
      <c r="AB5" s="107">
        <f>[1]Fevereiro!$C$31</f>
        <v>37.299999999999997</v>
      </c>
      <c r="AC5" s="107">
        <f>[1]Fevereiro!$C$32</f>
        <v>38.5</v>
      </c>
      <c r="AD5" s="107">
        <f>[1]Fevereiro!$C$33</f>
        <v>38.4</v>
      </c>
      <c r="AE5" s="112">
        <f t="shared" ref="AE5:AE37" si="1">MAX(B5:AD5)</f>
        <v>38.5</v>
      </c>
      <c r="AF5" s="113">
        <f t="shared" ref="AF5:AF37" si="2">AVERAGE(B5:AD5)</f>
        <v>35.251724137931028</v>
      </c>
    </row>
    <row r="6" spans="1:35" x14ac:dyDescent="0.2">
      <c r="A6" s="48" t="s">
        <v>0</v>
      </c>
      <c r="B6" s="109">
        <f>[2]Fevereiro!$C$5</f>
        <v>34.4</v>
      </c>
      <c r="C6" s="109">
        <f>[2]Fevereiro!$C$6</f>
        <v>35.9</v>
      </c>
      <c r="D6" s="109">
        <f>[2]Fevereiro!$C$7</f>
        <v>35.700000000000003</v>
      </c>
      <c r="E6" s="109">
        <f>[2]Fevereiro!$C$8</f>
        <v>34.9</v>
      </c>
      <c r="F6" s="109">
        <f>[2]Fevereiro!$C$9</f>
        <v>35.4</v>
      </c>
      <c r="G6" s="109">
        <f>[2]Fevereiro!$C$10</f>
        <v>35.799999999999997</v>
      </c>
      <c r="H6" s="109">
        <f>[2]Fevereiro!$C$11</f>
        <v>34.4</v>
      </c>
      <c r="I6" s="109">
        <f>[2]Fevereiro!$C$12</f>
        <v>32.200000000000003</v>
      </c>
      <c r="J6" s="109">
        <f>[2]Fevereiro!$C$13</f>
        <v>31.4</v>
      </c>
      <c r="K6" s="109">
        <f>[2]Fevereiro!$C$14</f>
        <v>34.4</v>
      </c>
      <c r="L6" s="109">
        <f>[2]Fevereiro!$C$15</f>
        <v>35.5</v>
      </c>
      <c r="M6" s="109">
        <f>[2]Fevereiro!$C$16</f>
        <v>35.1</v>
      </c>
      <c r="N6" s="109">
        <f>[2]Fevereiro!$C$17</f>
        <v>33.700000000000003</v>
      </c>
      <c r="O6" s="109">
        <f>[2]Fevereiro!$C$18</f>
        <v>34.9</v>
      </c>
      <c r="P6" s="109">
        <f>[2]Fevereiro!$C$19</f>
        <v>31.5</v>
      </c>
      <c r="Q6" s="109">
        <f>[2]Fevereiro!$C$20</f>
        <v>34.200000000000003</v>
      </c>
      <c r="R6" s="109">
        <f>[2]Fevereiro!$C$21</f>
        <v>36.9</v>
      </c>
      <c r="S6" s="109">
        <f>[2]Fevereiro!$C$22</f>
        <v>28.4</v>
      </c>
      <c r="T6" s="109">
        <f>[2]Fevereiro!$C$23</f>
        <v>32.9</v>
      </c>
      <c r="U6" s="109">
        <f>[2]Fevereiro!$C$24</f>
        <v>33.6</v>
      </c>
      <c r="V6" s="109">
        <f>[2]Fevereiro!$C$25</f>
        <v>34.700000000000003</v>
      </c>
      <c r="W6" s="109">
        <f>[2]Fevereiro!$C$26</f>
        <v>35.5</v>
      </c>
      <c r="X6" s="109">
        <f>[2]Fevereiro!$C$27</f>
        <v>37.1</v>
      </c>
      <c r="Y6" s="109">
        <f>[2]Fevereiro!$C$28</f>
        <v>34.299999999999997</v>
      </c>
      <c r="Z6" s="109">
        <f>[2]Fevereiro!$C$29</f>
        <v>33.9</v>
      </c>
      <c r="AA6" s="109">
        <f>[2]Fevereiro!$C$30</f>
        <v>36.5</v>
      </c>
      <c r="AB6" s="109">
        <f>[2]Fevereiro!$C$31</f>
        <v>36.200000000000003</v>
      </c>
      <c r="AC6" s="109">
        <f>[2]Fevereiro!$C$32</f>
        <v>35.9</v>
      </c>
      <c r="AD6" s="109">
        <f>[2]Fevereiro!$C$33</f>
        <v>37</v>
      </c>
      <c r="AE6" s="112">
        <f t="shared" si="1"/>
        <v>37.1</v>
      </c>
      <c r="AF6" s="113">
        <f t="shared" si="2"/>
        <v>34.562068965517241</v>
      </c>
    </row>
    <row r="7" spans="1:35" x14ac:dyDescent="0.2">
      <c r="A7" s="48" t="s">
        <v>85</v>
      </c>
      <c r="B7" s="109">
        <f>[3]Fevereiro!$C$5</f>
        <v>35.9</v>
      </c>
      <c r="C7" s="109">
        <f>[3]Fevereiro!$C$6</f>
        <v>36.1</v>
      </c>
      <c r="D7" s="109">
        <f>[3]Fevereiro!$C$7</f>
        <v>34.799999999999997</v>
      </c>
      <c r="E7" s="109">
        <f>[3]Fevereiro!$C$8</f>
        <v>33.1</v>
      </c>
      <c r="F7" s="109">
        <f>[3]Fevereiro!$C$9</f>
        <v>34</v>
      </c>
      <c r="G7" s="109">
        <f>[3]Fevereiro!$C$10</f>
        <v>34.6</v>
      </c>
      <c r="H7" s="109">
        <f>[3]Fevereiro!$C$11</f>
        <v>34.9</v>
      </c>
      <c r="I7" s="109">
        <f>[3]Fevereiro!$C$12</f>
        <v>31</v>
      </c>
      <c r="J7" s="109">
        <f>[3]Fevereiro!$C$13</f>
        <v>34.1</v>
      </c>
      <c r="K7" s="109">
        <f>[3]Fevereiro!$C$14</f>
        <v>35</v>
      </c>
      <c r="L7" s="109">
        <f>[3]Fevereiro!$C$15</f>
        <v>36.4</v>
      </c>
      <c r="M7" s="109">
        <f>[3]Fevereiro!$C$16</f>
        <v>34.9</v>
      </c>
      <c r="N7" s="109">
        <f>[3]Fevereiro!$C$17</f>
        <v>34.9</v>
      </c>
      <c r="O7" s="109">
        <f>[3]Fevereiro!$C$18</f>
        <v>37.299999999999997</v>
      </c>
      <c r="P7" s="109">
        <f>[3]Fevereiro!$C$19</f>
        <v>33.799999999999997</v>
      </c>
      <c r="Q7" s="109">
        <f>[3]Fevereiro!$C$20</f>
        <v>35.799999999999997</v>
      </c>
      <c r="R7" s="109">
        <f>[3]Fevereiro!$C$21</f>
        <v>36.299999999999997</v>
      </c>
      <c r="S7" s="109">
        <f>[3]Fevereiro!$C$22</f>
        <v>29.5</v>
      </c>
      <c r="T7" s="109">
        <f>[3]Fevereiro!$C$23</f>
        <v>34.799999999999997</v>
      </c>
      <c r="U7" s="109">
        <f>[3]Fevereiro!$C$24</f>
        <v>34.700000000000003</v>
      </c>
      <c r="V7" s="109">
        <f>[3]Fevereiro!$C$25</f>
        <v>33.4</v>
      </c>
      <c r="W7" s="109">
        <f>[3]Fevereiro!$C$26</f>
        <v>36.1</v>
      </c>
      <c r="X7" s="109">
        <f>[3]Fevereiro!$C$27</f>
        <v>35.799999999999997</v>
      </c>
      <c r="Y7" s="109">
        <f>[3]Fevereiro!$C$28</f>
        <v>35.799999999999997</v>
      </c>
      <c r="Z7" s="109">
        <f>[3]Fevereiro!$C$29</f>
        <v>34.5</v>
      </c>
      <c r="AA7" s="109">
        <f>[3]Fevereiro!$C$30</f>
        <v>36.1</v>
      </c>
      <c r="AB7" s="109">
        <f>[3]Fevereiro!$C$31</f>
        <v>36.799999999999997</v>
      </c>
      <c r="AC7" s="109">
        <f>[3]Fevereiro!$C$32</f>
        <v>37.6</v>
      </c>
      <c r="AD7" s="109">
        <f>[3]Fevereiro!$C$33</f>
        <v>38.5</v>
      </c>
      <c r="AE7" s="112">
        <f t="shared" si="1"/>
        <v>38.5</v>
      </c>
      <c r="AF7" s="113">
        <f t="shared" si="2"/>
        <v>35.051724137931025</v>
      </c>
    </row>
    <row r="8" spans="1:35" x14ac:dyDescent="0.2">
      <c r="A8" s="48" t="s">
        <v>1</v>
      </c>
      <c r="B8" s="109">
        <f>[4]Fevereiro!$C$5</f>
        <v>38.700000000000003</v>
      </c>
      <c r="C8" s="109">
        <f>[4]Fevereiro!$C$6</f>
        <v>38.5</v>
      </c>
      <c r="D8" s="109">
        <f>[4]Fevereiro!$C$7</f>
        <v>36.1</v>
      </c>
      <c r="E8" s="109">
        <f>[4]Fevereiro!$C$8</f>
        <v>36.299999999999997</v>
      </c>
      <c r="F8" s="109">
        <f>[4]Fevereiro!$C$9</f>
        <v>36.5</v>
      </c>
      <c r="G8" s="109">
        <f>[4]Fevereiro!$C$10</f>
        <v>35</v>
      </c>
      <c r="H8" s="109">
        <f>[4]Fevereiro!$C$11</f>
        <v>36.700000000000003</v>
      </c>
      <c r="I8" s="109">
        <f>[4]Fevereiro!$C$12</f>
        <v>29.4</v>
      </c>
      <c r="J8" s="109">
        <f>[4]Fevereiro!$C$13</f>
        <v>31</v>
      </c>
      <c r="K8" s="109">
        <f>[4]Fevereiro!$C$14</f>
        <v>32.799999999999997</v>
      </c>
      <c r="L8" s="109">
        <f>[4]Fevereiro!$C$15</f>
        <v>35.1</v>
      </c>
      <c r="M8" s="109">
        <f>[4]Fevereiro!$C$16</f>
        <v>31.5</v>
      </c>
      <c r="N8" s="109">
        <f>[4]Fevereiro!$C$17</f>
        <v>35</v>
      </c>
      <c r="O8" s="109">
        <f>[4]Fevereiro!$C$18</f>
        <v>35</v>
      </c>
      <c r="P8" s="109">
        <f>[4]Fevereiro!$C$19</f>
        <v>35.200000000000003</v>
      </c>
      <c r="Q8" s="109">
        <f>[4]Fevereiro!$C$20</f>
        <v>36.299999999999997</v>
      </c>
      <c r="R8" s="109">
        <f>[4]Fevereiro!$C$21</f>
        <v>35.700000000000003</v>
      </c>
      <c r="S8" s="109">
        <f>[4]Fevereiro!$C$22</f>
        <v>29.6</v>
      </c>
      <c r="T8" s="109">
        <f>[4]Fevereiro!$C$23</f>
        <v>34.200000000000003</v>
      </c>
      <c r="U8" s="109">
        <f>[4]Fevereiro!$C$24</f>
        <v>32.9</v>
      </c>
      <c r="V8" s="109">
        <f>[4]Fevereiro!$C$25</f>
        <v>33.5</v>
      </c>
      <c r="W8" s="109">
        <f>[4]Fevereiro!$C$26</f>
        <v>34.700000000000003</v>
      </c>
      <c r="X8" s="109">
        <f>[4]Fevereiro!$C$27</f>
        <v>34.9</v>
      </c>
      <c r="Y8" s="109">
        <f>[4]Fevereiro!$C$28</f>
        <v>35.700000000000003</v>
      </c>
      <c r="Z8" s="109">
        <f>[4]Fevereiro!$C$29</f>
        <v>34.700000000000003</v>
      </c>
      <c r="AA8" s="109">
        <f>[4]Fevereiro!$C$30</f>
        <v>37.700000000000003</v>
      </c>
      <c r="AB8" s="109">
        <f>[4]Fevereiro!$C$31</f>
        <v>37.9</v>
      </c>
      <c r="AC8" s="109">
        <f>[4]Fevereiro!$C$32</f>
        <v>35.6</v>
      </c>
      <c r="AD8" s="109">
        <f>[4]Fevereiro!$C$33</f>
        <v>37.200000000000003</v>
      </c>
      <c r="AE8" s="112">
        <f t="shared" si="1"/>
        <v>38.700000000000003</v>
      </c>
      <c r="AF8" s="113">
        <f t="shared" si="2"/>
        <v>34.944827586206905</v>
      </c>
    </row>
    <row r="9" spans="1:35" x14ac:dyDescent="0.2">
      <c r="A9" s="48" t="s">
        <v>146</v>
      </c>
      <c r="B9" s="109">
        <f>[5]Fevereiro!$C$5</f>
        <v>35.799999999999997</v>
      </c>
      <c r="C9" s="109">
        <f>[5]Fevereiro!$C$6</f>
        <v>35.6</v>
      </c>
      <c r="D9" s="109">
        <f>[5]Fevereiro!$C$7</f>
        <v>36.299999999999997</v>
      </c>
      <c r="E9" s="109">
        <f>[5]Fevereiro!$C$8</f>
        <v>35.299999999999997</v>
      </c>
      <c r="F9" s="109">
        <f>[5]Fevereiro!$C$9</f>
        <v>35.9</v>
      </c>
      <c r="G9" s="109">
        <f>[5]Fevereiro!$C$10</f>
        <v>35.299999999999997</v>
      </c>
      <c r="H9" s="109">
        <f>[5]Fevereiro!$C$11</f>
        <v>33.5</v>
      </c>
      <c r="I9" s="109">
        <f>[5]Fevereiro!$C$12</f>
        <v>29.2</v>
      </c>
      <c r="J9" s="109">
        <f>[5]Fevereiro!$C$13</f>
        <v>30.8</v>
      </c>
      <c r="K9" s="109">
        <f>[5]Fevereiro!$C$14</f>
        <v>34.200000000000003</v>
      </c>
      <c r="L9" s="109">
        <f>[5]Fevereiro!$C$15</f>
        <v>36.5</v>
      </c>
      <c r="M9" s="109">
        <f>[5]Fevereiro!$C$16</f>
        <v>34.700000000000003</v>
      </c>
      <c r="N9" s="109">
        <f>[5]Fevereiro!$C$17</f>
        <v>32.6</v>
      </c>
      <c r="O9" s="109">
        <f>[5]Fevereiro!$C$18</f>
        <v>30.9</v>
      </c>
      <c r="P9" s="109">
        <f>[5]Fevereiro!$C$19</f>
        <v>28.8</v>
      </c>
      <c r="Q9" s="109">
        <f>[5]Fevereiro!$C$20</f>
        <v>31.8</v>
      </c>
      <c r="R9" s="109">
        <f>[5]Fevereiro!$C$21</f>
        <v>34.700000000000003</v>
      </c>
      <c r="S9" s="109">
        <f>[5]Fevereiro!$C$22</f>
        <v>29.3</v>
      </c>
      <c r="T9" s="109">
        <f>[5]Fevereiro!$C$23</f>
        <v>29.5</v>
      </c>
      <c r="U9" s="109">
        <f>[5]Fevereiro!$C$24</f>
        <v>30.3</v>
      </c>
      <c r="V9" s="109">
        <f>[5]Fevereiro!$C$25</f>
        <v>31.6</v>
      </c>
      <c r="W9" s="109">
        <f>[5]Fevereiro!$C$26</f>
        <v>33.6</v>
      </c>
      <c r="X9" s="109">
        <f>[5]Fevereiro!$C$27</f>
        <v>35.5</v>
      </c>
      <c r="Y9" s="109">
        <f>[5]Fevereiro!$C$28</f>
        <v>35.299999999999997</v>
      </c>
      <c r="Z9" s="109">
        <f>[5]Fevereiro!$C$29</f>
        <v>34.799999999999997</v>
      </c>
      <c r="AA9" s="109">
        <f>[5]Fevereiro!$C$30</f>
        <v>36.200000000000003</v>
      </c>
      <c r="AB9" s="109">
        <f>[5]Fevereiro!$C$31</f>
        <v>36.700000000000003</v>
      </c>
      <c r="AC9" s="109">
        <f>[5]Fevereiro!$C$32</f>
        <v>35.6</v>
      </c>
      <c r="AD9" s="109">
        <f>[5]Fevereiro!$C$33</f>
        <v>35.1</v>
      </c>
      <c r="AE9" s="112">
        <f t="shared" si="1"/>
        <v>36.700000000000003</v>
      </c>
      <c r="AF9" s="113">
        <f t="shared" si="2"/>
        <v>33.634482758620692</v>
      </c>
    </row>
    <row r="10" spans="1:35" x14ac:dyDescent="0.2">
      <c r="A10" s="48" t="s">
        <v>91</v>
      </c>
      <c r="B10" s="109">
        <f>[6]Fevereiro!$C$5</f>
        <v>34.4</v>
      </c>
      <c r="C10" s="109">
        <f>[6]Fevereiro!$C$6</f>
        <v>34.700000000000003</v>
      </c>
      <c r="D10" s="109">
        <f>[6]Fevereiro!$C$7</f>
        <v>30.9</v>
      </c>
      <c r="E10" s="109">
        <f>[6]Fevereiro!$C$8</f>
        <v>32.200000000000003</v>
      </c>
      <c r="F10" s="109">
        <f>[6]Fevereiro!$C$9</f>
        <v>30.9</v>
      </c>
      <c r="G10" s="109">
        <f>[6]Fevereiro!$C$10</f>
        <v>31.4</v>
      </c>
      <c r="H10" s="109">
        <f>[6]Fevereiro!$C$11</f>
        <v>32.6</v>
      </c>
      <c r="I10" s="109">
        <f>[6]Fevereiro!$C$12</f>
        <v>29.2</v>
      </c>
      <c r="J10" s="109">
        <f>[6]Fevereiro!$C$13</f>
        <v>29.3</v>
      </c>
      <c r="K10" s="109">
        <f>[6]Fevereiro!$C$14</f>
        <v>31.9</v>
      </c>
      <c r="L10" s="109">
        <f>[6]Fevereiro!$C$15</f>
        <v>32.6</v>
      </c>
      <c r="M10" s="109">
        <f>[6]Fevereiro!$C$16</f>
        <v>29.9</v>
      </c>
      <c r="N10" s="109">
        <f>[6]Fevereiro!$C$17</f>
        <v>32.200000000000003</v>
      </c>
      <c r="O10" s="109">
        <f>[6]Fevereiro!$C$18</f>
        <v>32.9</v>
      </c>
      <c r="P10" s="109">
        <f>[6]Fevereiro!$C$19</f>
        <v>33</v>
      </c>
      <c r="Q10" s="109">
        <f>[6]Fevereiro!$C$20</f>
        <v>32.6</v>
      </c>
      <c r="R10" s="109">
        <f>[6]Fevereiro!$C$21</f>
        <v>33.6</v>
      </c>
      <c r="S10" s="109">
        <f>[6]Fevereiro!$C$22</f>
        <v>25.9</v>
      </c>
      <c r="T10" s="109">
        <f>[6]Fevereiro!$C$23</f>
        <v>29.1</v>
      </c>
      <c r="U10" s="109">
        <f>[6]Fevereiro!$C$24</f>
        <v>30.3</v>
      </c>
      <c r="V10" s="109">
        <f>[6]Fevereiro!$C$25</f>
        <v>30.2</v>
      </c>
      <c r="W10" s="109">
        <f>[6]Fevereiro!$C$26</f>
        <v>30.4</v>
      </c>
      <c r="X10" s="109">
        <f>[6]Fevereiro!$C$27</f>
        <v>31</v>
      </c>
      <c r="Y10" s="109">
        <f>[6]Fevereiro!$C$28</f>
        <v>33</v>
      </c>
      <c r="Z10" s="109">
        <f>[6]Fevereiro!$C$29</f>
        <v>32.9</v>
      </c>
      <c r="AA10" s="109">
        <f>[6]Fevereiro!$C$30</f>
        <v>34.799999999999997</v>
      </c>
      <c r="AB10" s="109">
        <f>[6]Fevereiro!$C$31</f>
        <v>35.6</v>
      </c>
      <c r="AC10" s="109">
        <f>[6]Fevereiro!$C$32</f>
        <v>33.6</v>
      </c>
      <c r="AD10" s="109">
        <f>[6]Fevereiro!$C$33</f>
        <v>35.5</v>
      </c>
      <c r="AE10" s="112">
        <f t="shared" si="1"/>
        <v>35.6</v>
      </c>
      <c r="AF10" s="113">
        <f t="shared" si="2"/>
        <v>31.951724137931031</v>
      </c>
    </row>
    <row r="11" spans="1:35" x14ac:dyDescent="0.2">
      <c r="A11" s="48" t="s">
        <v>49</v>
      </c>
      <c r="B11" s="109">
        <f>[7]Fevereiro!$C$5</f>
        <v>33.9</v>
      </c>
      <c r="C11" s="109">
        <f>[7]Fevereiro!$C$6</f>
        <v>34</v>
      </c>
      <c r="D11" s="109">
        <f>[7]Fevereiro!$C$7</f>
        <v>32.4</v>
      </c>
      <c r="E11" s="109">
        <f>[7]Fevereiro!$C$8</f>
        <v>29.4</v>
      </c>
      <c r="F11" s="109">
        <f>[7]Fevereiro!$C$9</f>
        <v>34.1</v>
      </c>
      <c r="G11" s="109">
        <f>[7]Fevereiro!$C$10</f>
        <v>32.200000000000003</v>
      </c>
      <c r="H11" s="109">
        <f>[7]Fevereiro!$C$11</f>
        <v>33</v>
      </c>
      <c r="I11" s="109">
        <f>[7]Fevereiro!$C$12</f>
        <v>33.5</v>
      </c>
      <c r="J11" s="109">
        <f>[7]Fevereiro!$C$13</f>
        <v>31</v>
      </c>
      <c r="K11" s="109">
        <f>[7]Fevereiro!$C$14</f>
        <v>34.9</v>
      </c>
      <c r="L11" s="109">
        <f>[7]Fevereiro!$C$15</f>
        <v>34.9</v>
      </c>
      <c r="M11" s="109">
        <f>[7]Fevereiro!$C$16</f>
        <v>34.1</v>
      </c>
      <c r="N11" s="109">
        <f>[7]Fevereiro!$C$17</f>
        <v>36.5</v>
      </c>
      <c r="O11" s="109">
        <f>[7]Fevereiro!$C$18</f>
        <v>37.299999999999997</v>
      </c>
      <c r="P11" s="109">
        <f>[7]Fevereiro!$C$19</f>
        <v>31.4</v>
      </c>
      <c r="Q11" s="109">
        <f>[7]Fevereiro!$C$20</f>
        <v>33</v>
      </c>
      <c r="R11" s="109">
        <f>[7]Fevereiro!$C$21</f>
        <v>33.5</v>
      </c>
      <c r="S11" s="109">
        <f>[7]Fevereiro!$C$22</f>
        <v>33</v>
      </c>
      <c r="T11" s="109">
        <f>[7]Fevereiro!$C$23</f>
        <v>32.9</v>
      </c>
      <c r="U11" s="109">
        <f>[7]Fevereiro!$C$24</f>
        <v>35.200000000000003</v>
      </c>
      <c r="V11" s="109">
        <f>[7]Fevereiro!$C$25</f>
        <v>32.4</v>
      </c>
      <c r="W11" s="109">
        <f>[7]Fevereiro!$C$26</f>
        <v>33.5</v>
      </c>
      <c r="X11" s="109">
        <f>[7]Fevereiro!$C$27</f>
        <v>34.4</v>
      </c>
      <c r="Y11" s="109">
        <f>[7]Fevereiro!$C$28</f>
        <v>35.1</v>
      </c>
      <c r="Z11" s="109">
        <f>[7]Fevereiro!$C$29</f>
        <v>34.9</v>
      </c>
      <c r="AA11" s="109">
        <f>[7]Fevereiro!$C$30</f>
        <v>35.700000000000003</v>
      </c>
      <c r="AB11" s="109">
        <f>[7]Fevereiro!$C$31</f>
        <v>37</v>
      </c>
      <c r="AC11" s="109">
        <f>[7]Fevereiro!$C$32</f>
        <v>36.700000000000003</v>
      </c>
      <c r="AD11" s="109">
        <f>[7]Fevereiro!$C$33</f>
        <v>37.5</v>
      </c>
      <c r="AE11" s="112">
        <f t="shared" si="1"/>
        <v>37.5</v>
      </c>
      <c r="AF11" s="113">
        <f t="shared" si="2"/>
        <v>34.048275862068962</v>
      </c>
    </row>
    <row r="12" spans="1:35" x14ac:dyDescent="0.2">
      <c r="A12" s="48" t="s">
        <v>94</v>
      </c>
      <c r="B12" s="109">
        <f>[8]Fevereiro!$C$5</f>
        <v>37.299999999999997</v>
      </c>
      <c r="C12" s="109">
        <f>[8]Fevereiro!$C$6</f>
        <v>37.5</v>
      </c>
      <c r="D12" s="109">
        <f>[8]Fevereiro!$C$7</f>
        <v>37.200000000000003</v>
      </c>
      <c r="E12" s="109">
        <f>[8]Fevereiro!$C$8</f>
        <v>36.200000000000003</v>
      </c>
      <c r="F12" s="109">
        <f>[8]Fevereiro!$C$9</f>
        <v>34.5</v>
      </c>
      <c r="G12" s="109">
        <f>[8]Fevereiro!$C$10</f>
        <v>31.8</v>
      </c>
      <c r="H12" s="109">
        <f>[8]Fevereiro!$C$11</f>
        <v>34</v>
      </c>
      <c r="I12" s="109">
        <f>[8]Fevereiro!$C$12</f>
        <v>27.2</v>
      </c>
      <c r="J12" s="109">
        <f>[8]Fevereiro!$C$13</f>
        <v>29.9</v>
      </c>
      <c r="K12" s="109">
        <f>[8]Fevereiro!$C$14</f>
        <v>32</v>
      </c>
      <c r="L12" s="109">
        <f>[8]Fevereiro!$C$15</f>
        <v>33.6</v>
      </c>
      <c r="M12" s="109">
        <f>[8]Fevereiro!$C$16</f>
        <v>31.3</v>
      </c>
      <c r="N12" s="109">
        <f>[8]Fevereiro!$C$17</f>
        <v>33.9</v>
      </c>
      <c r="O12" s="109">
        <f>[8]Fevereiro!$C$18</f>
        <v>34.299999999999997</v>
      </c>
      <c r="P12" s="109">
        <f>[8]Fevereiro!$C$19</f>
        <v>33.9</v>
      </c>
      <c r="Q12" s="109">
        <f>[8]Fevereiro!$C$20</f>
        <v>34.4</v>
      </c>
      <c r="R12" s="109">
        <f>[8]Fevereiro!$C$21</f>
        <v>33.9</v>
      </c>
      <c r="S12" s="109">
        <f>[8]Fevereiro!$C$22</f>
        <v>31.8</v>
      </c>
      <c r="T12" s="109">
        <f>[8]Fevereiro!$C$23</f>
        <v>33.200000000000003</v>
      </c>
      <c r="U12" s="109">
        <f>[8]Fevereiro!$C$24</f>
        <v>33.6</v>
      </c>
      <c r="V12" s="109">
        <f>[8]Fevereiro!$C$25</f>
        <v>32.700000000000003</v>
      </c>
      <c r="W12" s="109">
        <f>[8]Fevereiro!$C$26</f>
        <v>34.1</v>
      </c>
      <c r="X12" s="109">
        <f>[8]Fevereiro!$C$27</f>
        <v>33</v>
      </c>
      <c r="Y12" s="109">
        <f>[8]Fevereiro!$C$28</f>
        <v>33.1</v>
      </c>
      <c r="Z12" s="109">
        <f>[8]Fevereiro!$C$29</f>
        <v>31.9</v>
      </c>
      <c r="AA12" s="109">
        <f>[8]Fevereiro!$C$30</f>
        <v>35.5</v>
      </c>
      <c r="AB12" s="109">
        <f>[8]Fevereiro!$C$31</f>
        <v>36.700000000000003</v>
      </c>
      <c r="AC12" s="109">
        <f>[8]Fevereiro!$C$32</f>
        <v>35.9</v>
      </c>
      <c r="AD12" s="109">
        <f>[8]Fevereiro!$C$33</f>
        <v>37.299999999999997</v>
      </c>
      <c r="AE12" s="112">
        <f t="shared" si="1"/>
        <v>37.5</v>
      </c>
      <c r="AF12" s="113">
        <f t="shared" si="2"/>
        <v>33.851724137931036</v>
      </c>
    </row>
    <row r="13" spans="1:35" x14ac:dyDescent="0.2">
      <c r="A13" s="48" t="s">
        <v>101</v>
      </c>
      <c r="B13" s="109">
        <f>[9]Fevereiro!$C$5</f>
        <v>35.200000000000003</v>
      </c>
      <c r="C13" s="109">
        <f>[9]Fevereiro!$C$6</f>
        <v>36.299999999999997</v>
      </c>
      <c r="D13" s="109">
        <f>[9]Fevereiro!$C$7</f>
        <v>35.700000000000003</v>
      </c>
      <c r="E13" s="109">
        <f>[9]Fevereiro!$C$8</f>
        <v>33.799999999999997</v>
      </c>
      <c r="F13" s="109">
        <f>[9]Fevereiro!$C$9</f>
        <v>35.700000000000003</v>
      </c>
      <c r="G13" s="109">
        <f>[9]Fevereiro!$C$10</f>
        <v>36.1</v>
      </c>
      <c r="H13" s="109">
        <f>[9]Fevereiro!$C$11</f>
        <v>32.700000000000003</v>
      </c>
      <c r="I13" s="109">
        <f>[9]Fevereiro!$C$12</f>
        <v>29.7</v>
      </c>
      <c r="J13" s="109">
        <f>[9]Fevereiro!$C$13</f>
        <v>33.299999999999997</v>
      </c>
      <c r="K13" s="109">
        <f>[9]Fevereiro!$C$14</f>
        <v>35.6</v>
      </c>
      <c r="L13" s="109">
        <f>[9]Fevereiro!$C$15</f>
        <v>35.9</v>
      </c>
      <c r="M13" s="109">
        <f>[9]Fevereiro!$C$16</f>
        <v>34.6</v>
      </c>
      <c r="N13" s="109">
        <f>[9]Fevereiro!$C$17</f>
        <v>34.299999999999997</v>
      </c>
      <c r="O13" s="109">
        <f>[9]Fevereiro!$C$18</f>
        <v>35</v>
      </c>
      <c r="P13" s="109">
        <f>[9]Fevereiro!$C$19</f>
        <v>33.299999999999997</v>
      </c>
      <c r="Q13" s="109">
        <f>[9]Fevereiro!$C$20</f>
        <v>35.9</v>
      </c>
      <c r="R13" s="109">
        <f>[9]Fevereiro!$C$21</f>
        <v>37.5</v>
      </c>
      <c r="S13" s="109">
        <f>[9]Fevereiro!$C$22</f>
        <v>30.4</v>
      </c>
      <c r="T13" s="109">
        <f>[9]Fevereiro!$C$23</f>
        <v>33.200000000000003</v>
      </c>
      <c r="U13" s="109">
        <f>[9]Fevereiro!$C$24</f>
        <v>32.700000000000003</v>
      </c>
      <c r="V13" s="109">
        <f>[9]Fevereiro!$C$25</f>
        <v>33.6</v>
      </c>
      <c r="W13" s="109">
        <f>[9]Fevereiro!$C$26</f>
        <v>35.1</v>
      </c>
      <c r="X13" s="109">
        <f>[9]Fevereiro!$C$27</f>
        <v>35.1</v>
      </c>
      <c r="Y13" s="109">
        <f>[9]Fevereiro!$C$28</f>
        <v>35.5</v>
      </c>
      <c r="Z13" s="109">
        <f>[9]Fevereiro!$C$29</f>
        <v>33.6</v>
      </c>
      <c r="AA13" s="109">
        <f>[9]Fevereiro!$C$30</f>
        <v>34.700000000000003</v>
      </c>
      <c r="AB13" s="109">
        <f>[9]Fevereiro!$C$31</f>
        <v>37.700000000000003</v>
      </c>
      <c r="AC13" s="109">
        <f>[9]Fevereiro!$C$32</f>
        <v>36.1</v>
      </c>
      <c r="AD13" s="109">
        <f>[9]Fevereiro!$C$33</f>
        <v>37.1</v>
      </c>
      <c r="AE13" s="112">
        <f t="shared" si="1"/>
        <v>37.700000000000003</v>
      </c>
      <c r="AF13" s="113">
        <f t="shared" si="2"/>
        <v>34.668965517241389</v>
      </c>
    </row>
    <row r="14" spans="1:35" x14ac:dyDescent="0.2">
      <c r="A14" s="48" t="s">
        <v>147</v>
      </c>
      <c r="B14" s="109" t="str">
        <f>[10]Fevereiro!$C$5</f>
        <v>*</v>
      </c>
      <c r="C14" s="109" t="str">
        <f>[10]Fevereiro!$C$6</f>
        <v>*</v>
      </c>
      <c r="D14" s="109" t="str">
        <f>[10]Fevereiro!$C$7</f>
        <v>*</v>
      </c>
      <c r="E14" s="109" t="str">
        <f>[10]Fevereiro!$C$8</f>
        <v>*</v>
      </c>
      <c r="F14" s="109" t="str">
        <f>[10]Fevereiro!$C$9</f>
        <v>*</v>
      </c>
      <c r="G14" s="109" t="str">
        <f>[10]Fevereiro!$C$10</f>
        <v>*</v>
      </c>
      <c r="H14" s="109" t="str">
        <f>[10]Fevereiro!$C$11</f>
        <v>*</v>
      </c>
      <c r="I14" s="109" t="str">
        <f>[10]Fevereiro!$C$12</f>
        <v>*</v>
      </c>
      <c r="J14" s="109" t="str">
        <f>[10]Fevereiro!$C$13</f>
        <v>*</v>
      </c>
      <c r="K14" s="109" t="str">
        <f>[10]Fevereiro!$C$14</f>
        <v>*</v>
      </c>
      <c r="L14" s="109" t="str">
        <f>[10]Fevereiro!$C$15</f>
        <v>*</v>
      </c>
      <c r="M14" s="109" t="str">
        <f>[10]Fevereiro!$C$16</f>
        <v>*</v>
      </c>
      <c r="N14" s="109" t="str">
        <f>[10]Fevereiro!$C$17</f>
        <v>*</v>
      </c>
      <c r="O14" s="109" t="str">
        <f>[10]Fevereiro!$C$18</f>
        <v>*</v>
      </c>
      <c r="P14" s="109" t="str">
        <f>[10]Fevereiro!$C$19</f>
        <v>*</v>
      </c>
      <c r="Q14" s="109" t="str">
        <f>[10]Fevereiro!$C$20</f>
        <v>*</v>
      </c>
      <c r="R14" s="109" t="str">
        <f>[10]Fevereiro!$C$21</f>
        <v>*</v>
      </c>
      <c r="S14" s="109" t="str">
        <f>[10]Fevereiro!$C$22</f>
        <v>*</v>
      </c>
      <c r="T14" s="109" t="str">
        <f>[10]Fevereiro!$C$23</f>
        <v>*</v>
      </c>
      <c r="U14" s="109" t="str">
        <f>[10]Fevereiro!$C$24</f>
        <v>*</v>
      </c>
      <c r="V14" s="109" t="str">
        <f>[10]Fevereiro!$C$25</f>
        <v>*</v>
      </c>
      <c r="W14" s="109" t="str">
        <f>[10]Fevereiro!$C$26</f>
        <v>*</v>
      </c>
      <c r="X14" s="109" t="str">
        <f>[10]Fevereiro!$C$27</f>
        <v>*</v>
      </c>
      <c r="Y14" s="109">
        <f>[10]Fevereiro!$C$28</f>
        <v>32.4</v>
      </c>
      <c r="Z14" s="109">
        <f>[10]Fevereiro!$C$29</f>
        <v>33</v>
      </c>
      <c r="AA14" s="109">
        <f>[10]Fevereiro!$C$30</f>
        <v>35.700000000000003</v>
      </c>
      <c r="AB14" s="109">
        <f>[10]Fevereiro!$C$31</f>
        <v>34.299999999999997</v>
      </c>
      <c r="AC14" s="109">
        <f>[10]Fevereiro!$C$32</f>
        <v>34.1</v>
      </c>
      <c r="AD14" s="109">
        <f>[10]Fevereiro!$C$33</f>
        <v>35</v>
      </c>
      <c r="AE14" s="112">
        <f t="shared" si="1"/>
        <v>35.700000000000003</v>
      </c>
      <c r="AF14" s="113">
        <f t="shared" si="2"/>
        <v>34.083333333333336</v>
      </c>
      <c r="AH14" s="12" t="s">
        <v>35</v>
      </c>
      <c r="AI14" s="125"/>
    </row>
    <row r="15" spans="1:35" x14ac:dyDescent="0.2">
      <c r="A15" s="48" t="s">
        <v>2</v>
      </c>
      <c r="B15" s="109">
        <f>[11]Fevereiro!$C$5</f>
        <v>34.4</v>
      </c>
      <c r="C15" s="109">
        <f>[11]Fevereiro!$C$6</f>
        <v>34.299999999999997</v>
      </c>
      <c r="D15" s="109">
        <f>[11]Fevereiro!$C$7</f>
        <v>31.2</v>
      </c>
      <c r="E15" s="109">
        <f>[11]Fevereiro!$C$8</f>
        <v>32.6</v>
      </c>
      <c r="F15" s="109">
        <f>[11]Fevereiro!$C$9</f>
        <v>31.8</v>
      </c>
      <c r="G15" s="109">
        <f>[11]Fevereiro!$C$10</f>
        <v>31.3</v>
      </c>
      <c r="H15" s="109">
        <f>[11]Fevereiro!$C$11</f>
        <v>31.5</v>
      </c>
      <c r="I15" s="109">
        <f>[11]Fevereiro!$C$12</f>
        <v>27.2</v>
      </c>
      <c r="J15" s="109">
        <f>[11]Fevereiro!$C$13</f>
        <v>29.8</v>
      </c>
      <c r="K15" s="109">
        <f>[11]Fevereiro!$C$14</f>
        <v>31.9</v>
      </c>
      <c r="L15" s="109">
        <f>[11]Fevereiro!$C$15</f>
        <v>34.700000000000003</v>
      </c>
      <c r="M15" s="109">
        <f>[11]Fevereiro!$C$16</f>
        <v>29.8</v>
      </c>
      <c r="N15" s="109">
        <f>[11]Fevereiro!$C$17</f>
        <v>31.9</v>
      </c>
      <c r="O15" s="109">
        <f>[11]Fevereiro!$C$18</f>
        <v>33</v>
      </c>
      <c r="P15" s="109">
        <f>[11]Fevereiro!$C$19</f>
        <v>33.200000000000003</v>
      </c>
      <c r="Q15" s="109">
        <f>[11]Fevereiro!$C$20</f>
        <v>33</v>
      </c>
      <c r="R15" s="109">
        <f>[11]Fevereiro!$C$21</f>
        <v>33.799999999999997</v>
      </c>
      <c r="S15" s="109">
        <f>[11]Fevereiro!$C$22</f>
        <v>27.1</v>
      </c>
      <c r="T15" s="109">
        <f>[11]Fevereiro!$C$23</f>
        <v>30.3</v>
      </c>
      <c r="U15" s="109">
        <f>[11]Fevereiro!$C$24</f>
        <v>31.1</v>
      </c>
      <c r="V15" s="109">
        <f>[11]Fevereiro!$C$25</f>
        <v>29.9</v>
      </c>
      <c r="W15" s="109">
        <f>[11]Fevereiro!$C$26</f>
        <v>31.6</v>
      </c>
      <c r="X15" s="109">
        <f>[11]Fevereiro!$C$27</f>
        <v>32.799999999999997</v>
      </c>
      <c r="Y15" s="109">
        <f>[11]Fevereiro!$C$28</f>
        <v>33.299999999999997</v>
      </c>
      <c r="Z15" s="109">
        <f>[11]Fevereiro!$C$29</f>
        <v>32.200000000000003</v>
      </c>
      <c r="AA15" s="109">
        <f>[11]Fevereiro!$C$30</f>
        <v>35.4</v>
      </c>
      <c r="AB15" s="109">
        <f>[11]Fevereiro!$C$31</f>
        <v>33.6</v>
      </c>
      <c r="AC15" s="109">
        <f>[11]Fevereiro!$C$32</f>
        <v>33.700000000000003</v>
      </c>
      <c r="AD15" s="109">
        <f>[11]Fevereiro!$C$33</f>
        <v>34.700000000000003</v>
      </c>
      <c r="AE15" s="112">
        <f t="shared" si="1"/>
        <v>35.4</v>
      </c>
      <c r="AF15" s="113">
        <f t="shared" si="2"/>
        <v>32.106896551724141</v>
      </c>
      <c r="AH15" s="12" t="s">
        <v>35</v>
      </c>
    </row>
    <row r="16" spans="1:35" x14ac:dyDescent="0.2">
      <c r="A16" s="48" t="s">
        <v>3</v>
      </c>
      <c r="B16" s="109">
        <f>[12]Fevereiro!$C$5</f>
        <v>33.799999999999997</v>
      </c>
      <c r="C16" s="109">
        <f>[12]Fevereiro!$C$6</f>
        <v>34.4</v>
      </c>
      <c r="D16" s="109">
        <f>[12]Fevereiro!$C$7</f>
        <v>30.3</v>
      </c>
      <c r="E16" s="109">
        <f>[12]Fevereiro!$C$8</f>
        <v>31.2</v>
      </c>
      <c r="F16" s="109">
        <f>[12]Fevereiro!$C$9</f>
        <v>30.2</v>
      </c>
      <c r="G16" s="109">
        <f>[12]Fevereiro!$C$10</f>
        <v>30.8</v>
      </c>
      <c r="H16" s="109">
        <f>[12]Fevereiro!$C$11</f>
        <v>31.9</v>
      </c>
      <c r="I16" s="109">
        <f>[12]Fevereiro!$C$12</f>
        <v>32.6</v>
      </c>
      <c r="J16" s="109">
        <f>[12]Fevereiro!$C$13</f>
        <v>32.299999999999997</v>
      </c>
      <c r="K16" s="109">
        <f>[12]Fevereiro!$C$14</f>
        <v>32.799999999999997</v>
      </c>
      <c r="L16" s="109">
        <f>[12]Fevereiro!$C$15</f>
        <v>33.1</v>
      </c>
      <c r="M16" s="109">
        <f>[12]Fevereiro!$C$16</f>
        <v>32.5</v>
      </c>
      <c r="N16" s="109">
        <f>[12]Fevereiro!$C$17</f>
        <v>34.4</v>
      </c>
      <c r="O16" s="109">
        <f>[12]Fevereiro!$C$18</f>
        <v>32.6</v>
      </c>
      <c r="P16" s="109">
        <f>[12]Fevereiro!$C$19</f>
        <v>31.2</v>
      </c>
      <c r="Q16" s="109">
        <f>[12]Fevereiro!$C$20</f>
        <v>33.299999999999997</v>
      </c>
      <c r="R16" s="109">
        <f>[12]Fevereiro!$C$21</f>
        <v>33.6</v>
      </c>
      <c r="S16" s="109">
        <f>[12]Fevereiro!$C$22</f>
        <v>29.4</v>
      </c>
      <c r="T16" s="109">
        <f>[12]Fevereiro!$C$23</f>
        <v>30.8</v>
      </c>
      <c r="U16" s="109">
        <f>[12]Fevereiro!$C$24</f>
        <v>30.9</v>
      </c>
      <c r="V16" s="109">
        <f>[12]Fevereiro!$C$25</f>
        <v>32.4</v>
      </c>
      <c r="W16" s="109">
        <f>[12]Fevereiro!$C$26</f>
        <v>31.7</v>
      </c>
      <c r="X16" s="109">
        <f>[12]Fevereiro!$C$27</f>
        <v>33.799999999999997</v>
      </c>
      <c r="Y16" s="109">
        <f>[12]Fevereiro!$C$28</f>
        <v>33.9</v>
      </c>
      <c r="Z16" s="109">
        <f>[12]Fevereiro!$C$29</f>
        <v>33.299999999999997</v>
      </c>
      <c r="AA16" s="109">
        <f>[12]Fevereiro!$C$30</f>
        <v>34.799999999999997</v>
      </c>
      <c r="AB16" s="109">
        <f>[12]Fevereiro!$C$31</f>
        <v>34.9</v>
      </c>
      <c r="AC16" s="109">
        <f>[12]Fevereiro!$C$32</f>
        <v>36.4</v>
      </c>
      <c r="AD16" s="109">
        <f>[12]Fevereiro!$C$33</f>
        <v>37.299999999999997</v>
      </c>
      <c r="AE16" s="112">
        <f t="shared" si="1"/>
        <v>37.299999999999997</v>
      </c>
      <c r="AF16" s="113">
        <f t="shared" si="2"/>
        <v>32.779310344827579</v>
      </c>
      <c r="AH16" s="12"/>
    </row>
    <row r="17" spans="1:37" x14ac:dyDescent="0.2">
      <c r="A17" s="48" t="s">
        <v>4</v>
      </c>
      <c r="B17" s="109">
        <f>[13]Fevereiro!$C$5</f>
        <v>29.9</v>
      </c>
      <c r="C17" s="109">
        <f>[13]Fevereiro!$C$6</f>
        <v>31.6</v>
      </c>
      <c r="D17" s="109">
        <f>[13]Fevereiro!$C$7</f>
        <v>29.1</v>
      </c>
      <c r="E17" s="109">
        <f>[13]Fevereiro!$C$8</f>
        <v>26.7</v>
      </c>
      <c r="F17" s="109">
        <f>[13]Fevereiro!$C$9</f>
        <v>28.2</v>
      </c>
      <c r="G17" s="109">
        <f>[13]Fevereiro!$C$10</f>
        <v>29.2</v>
      </c>
      <c r="H17" s="109">
        <f>[13]Fevereiro!$C$11</f>
        <v>29.9</v>
      </c>
      <c r="I17" s="109">
        <f>[13]Fevereiro!$C$12</f>
        <v>29.6</v>
      </c>
      <c r="J17" s="109">
        <f>[13]Fevereiro!$C$13</f>
        <v>29</v>
      </c>
      <c r="K17" s="109">
        <f>[13]Fevereiro!$C$14</f>
        <v>30.7</v>
      </c>
      <c r="L17" s="109">
        <f>[13]Fevereiro!$C$15</f>
        <v>30.5</v>
      </c>
      <c r="M17" s="109">
        <f>[13]Fevereiro!$C$16</f>
        <v>30.8</v>
      </c>
      <c r="N17" s="109">
        <f>[13]Fevereiro!$C$17</f>
        <v>31.8</v>
      </c>
      <c r="O17" s="109">
        <f>[13]Fevereiro!$C$18</f>
        <v>30.8</v>
      </c>
      <c r="P17" s="109">
        <f>[13]Fevereiro!$C$19</f>
        <v>29.4</v>
      </c>
      <c r="Q17" s="109">
        <f>[13]Fevereiro!$C$20</f>
        <v>33.299999999999997</v>
      </c>
      <c r="R17" s="109">
        <f>[13]Fevereiro!$C$21</f>
        <v>32.9</v>
      </c>
      <c r="S17" s="109">
        <f>[13]Fevereiro!$C$22</f>
        <v>28.4</v>
      </c>
      <c r="T17" s="109">
        <f>[13]Fevereiro!$C$23</f>
        <v>30.4</v>
      </c>
      <c r="U17" s="109">
        <f>[13]Fevereiro!$C$24</f>
        <v>30.1</v>
      </c>
      <c r="V17" s="109">
        <f>[13]Fevereiro!$C$25</f>
        <v>30.8</v>
      </c>
      <c r="W17" s="109">
        <f>[13]Fevereiro!$C$26</f>
        <v>30.7</v>
      </c>
      <c r="X17" s="109">
        <f>[13]Fevereiro!$C$27</f>
        <v>33</v>
      </c>
      <c r="Y17" s="109">
        <f>[13]Fevereiro!$C$28</f>
        <v>31.1</v>
      </c>
      <c r="Z17" s="109">
        <f>[13]Fevereiro!$C$29</f>
        <v>31.6</v>
      </c>
      <c r="AA17" s="109">
        <f>[13]Fevereiro!$C$30</f>
        <v>32.799999999999997</v>
      </c>
      <c r="AB17" s="109">
        <f>[13]Fevereiro!$C$31</f>
        <v>32.799999999999997</v>
      </c>
      <c r="AC17" s="109">
        <f>[13]Fevereiro!$C$32</f>
        <v>33.4</v>
      </c>
      <c r="AD17" s="109">
        <f>[13]Fevereiro!$C$33</f>
        <v>34.299999999999997</v>
      </c>
      <c r="AE17" s="112">
        <f t="shared" si="1"/>
        <v>34.299999999999997</v>
      </c>
      <c r="AF17" s="113">
        <f t="shared" si="2"/>
        <v>30.786206896551718</v>
      </c>
    </row>
    <row r="18" spans="1:37" x14ac:dyDescent="0.2">
      <c r="A18" s="48" t="s">
        <v>5</v>
      </c>
      <c r="B18" s="109">
        <f>[14]Fevereiro!$C$5</f>
        <v>37</v>
      </c>
      <c r="C18" s="109">
        <f>[14]Fevereiro!$C$6</f>
        <v>36.200000000000003</v>
      </c>
      <c r="D18" s="109">
        <f>[14]Fevereiro!$C$7</f>
        <v>36.700000000000003</v>
      </c>
      <c r="E18" s="109">
        <f>[14]Fevereiro!$C$8</f>
        <v>36.799999999999997</v>
      </c>
      <c r="F18" s="109">
        <f>[14]Fevereiro!$C$9</f>
        <v>36.6</v>
      </c>
      <c r="G18" s="109">
        <f>[14]Fevereiro!$C$10</f>
        <v>32.9</v>
      </c>
      <c r="H18" s="109">
        <f>[14]Fevereiro!$C$11</f>
        <v>34.5</v>
      </c>
      <c r="I18" s="109">
        <f>[14]Fevereiro!$C$12</f>
        <v>33</v>
      </c>
      <c r="J18" s="109">
        <f>[14]Fevereiro!$C$13</f>
        <v>36.299999999999997</v>
      </c>
      <c r="K18" s="109">
        <f>[14]Fevereiro!$C$14</f>
        <v>29.5</v>
      </c>
      <c r="L18" s="109">
        <f>[14]Fevereiro!$C$15</f>
        <v>33.1</v>
      </c>
      <c r="M18" s="109">
        <f>[14]Fevereiro!$C$16</f>
        <v>32.200000000000003</v>
      </c>
      <c r="N18" s="109">
        <f>[14]Fevereiro!$C$17</f>
        <v>34.299999999999997</v>
      </c>
      <c r="O18" s="109">
        <f>[14]Fevereiro!$C$18</f>
        <v>32.4</v>
      </c>
      <c r="P18" s="109">
        <f>[14]Fevereiro!$C$19</f>
        <v>35.4</v>
      </c>
      <c r="Q18" s="109">
        <f>[14]Fevereiro!$C$20</f>
        <v>36</v>
      </c>
      <c r="R18" s="109">
        <f>[14]Fevereiro!$C$21</f>
        <v>35.6</v>
      </c>
      <c r="S18" s="109">
        <f>[14]Fevereiro!$C$22</f>
        <v>29</v>
      </c>
      <c r="T18" s="109">
        <f>[14]Fevereiro!$C$23</f>
        <v>32.700000000000003</v>
      </c>
      <c r="U18" s="109">
        <f>[14]Fevereiro!$C$24</f>
        <v>35</v>
      </c>
      <c r="V18" s="109">
        <f>[14]Fevereiro!$C$25</f>
        <v>35.200000000000003</v>
      </c>
      <c r="W18" s="109">
        <f>[14]Fevereiro!$C$26</f>
        <v>34.5</v>
      </c>
      <c r="X18" s="109">
        <f>[14]Fevereiro!$C$27</f>
        <v>33.5</v>
      </c>
      <c r="Y18" s="109">
        <f>[14]Fevereiro!$C$28</f>
        <v>32.6</v>
      </c>
      <c r="Z18" s="109">
        <f>[14]Fevereiro!$C$29</f>
        <v>32.6</v>
      </c>
      <c r="AA18" s="109">
        <f>[14]Fevereiro!$C$30</f>
        <v>35.9</v>
      </c>
      <c r="AB18" s="109">
        <f>[14]Fevereiro!$C$31</f>
        <v>36.200000000000003</v>
      </c>
      <c r="AC18" s="109">
        <f>[14]Fevereiro!$C$32</f>
        <v>36</v>
      </c>
      <c r="AD18" s="109">
        <f>[14]Fevereiro!$C$33</f>
        <v>37.200000000000003</v>
      </c>
      <c r="AE18" s="112">
        <f t="shared" si="1"/>
        <v>37.200000000000003</v>
      </c>
      <c r="AF18" s="113">
        <f t="shared" si="2"/>
        <v>34.444827586206905</v>
      </c>
      <c r="AG18" s="12" t="s">
        <v>35</v>
      </c>
      <c r="AH18" t="s">
        <v>35</v>
      </c>
      <c r="AJ18" t="s">
        <v>35</v>
      </c>
    </row>
    <row r="19" spans="1:37" x14ac:dyDescent="0.2">
      <c r="A19" s="48" t="s">
        <v>33</v>
      </c>
      <c r="B19" s="109">
        <f>[15]Fevereiro!$C$5</f>
        <v>32.700000000000003</v>
      </c>
      <c r="C19" s="109">
        <f>[15]Fevereiro!$C$6</f>
        <v>33.299999999999997</v>
      </c>
      <c r="D19" s="109">
        <f>[15]Fevereiro!$C$7</f>
        <v>29.6</v>
      </c>
      <c r="E19" s="109">
        <f>[15]Fevereiro!$C$8</f>
        <v>28.7</v>
      </c>
      <c r="F19" s="109">
        <f>[15]Fevereiro!$C$9</f>
        <v>30.3</v>
      </c>
      <c r="G19" s="109">
        <f>[15]Fevereiro!$C$10</f>
        <v>30.3</v>
      </c>
      <c r="H19" s="109">
        <f>[15]Fevereiro!$C$11</f>
        <v>32</v>
      </c>
      <c r="I19" s="109">
        <f>[15]Fevereiro!$C$12</f>
        <v>30.8</v>
      </c>
      <c r="J19" s="109">
        <f>[15]Fevereiro!$C$13</f>
        <v>30.7</v>
      </c>
      <c r="K19" s="109">
        <f>[15]Fevereiro!$C$14</f>
        <v>32.4</v>
      </c>
      <c r="L19" s="109">
        <f>[15]Fevereiro!$C$15</f>
        <v>31.6</v>
      </c>
      <c r="M19" s="109">
        <f>[15]Fevereiro!$C$16</f>
        <v>32.4</v>
      </c>
      <c r="N19" s="109">
        <f>[15]Fevereiro!$C$17</f>
        <v>32.700000000000003</v>
      </c>
      <c r="O19" s="109">
        <f>[15]Fevereiro!$C$18</f>
        <v>33.5</v>
      </c>
      <c r="P19" s="109">
        <f>[15]Fevereiro!$C$19</f>
        <v>32</v>
      </c>
      <c r="Q19" s="109">
        <f>[15]Fevereiro!$C$20</f>
        <v>33.700000000000003</v>
      </c>
      <c r="R19" s="109">
        <f>[15]Fevereiro!$C$21</f>
        <v>33.200000000000003</v>
      </c>
      <c r="S19" s="109">
        <f>[15]Fevereiro!$C$22</f>
        <v>26.9</v>
      </c>
      <c r="T19" s="109">
        <f>[15]Fevereiro!$C$23</f>
        <v>28.4</v>
      </c>
      <c r="U19" s="109">
        <f>[15]Fevereiro!$C$24</f>
        <v>30</v>
      </c>
      <c r="V19" s="109">
        <f>[15]Fevereiro!$C$25</f>
        <v>32.1</v>
      </c>
      <c r="W19" s="109">
        <f>[15]Fevereiro!$C$26</f>
        <v>29.1</v>
      </c>
      <c r="X19" s="109">
        <f>[15]Fevereiro!$C$27</f>
        <v>28.9</v>
      </c>
      <c r="Y19" s="109">
        <f>[15]Fevereiro!$C$28</f>
        <v>32.299999999999997</v>
      </c>
      <c r="Z19" s="109">
        <f>[15]Fevereiro!$C$29</f>
        <v>33.799999999999997</v>
      </c>
      <c r="AA19" s="109">
        <f>[15]Fevereiro!$C$30</f>
        <v>32.299999999999997</v>
      </c>
      <c r="AB19" s="109">
        <f>[15]Fevereiro!$C$31</f>
        <v>34</v>
      </c>
      <c r="AC19" s="109">
        <f>[15]Fevereiro!$C$32</f>
        <v>34.200000000000003</v>
      </c>
      <c r="AD19" s="109">
        <f>[15]Fevereiro!$C$33</f>
        <v>34.4</v>
      </c>
      <c r="AE19" s="112">
        <f t="shared" si="1"/>
        <v>34.4</v>
      </c>
      <c r="AF19" s="113">
        <f t="shared" si="2"/>
        <v>31.596551724137925</v>
      </c>
      <c r="AH19" t="s">
        <v>200</v>
      </c>
      <c r="AJ19" t="s">
        <v>35</v>
      </c>
    </row>
    <row r="20" spans="1:37" x14ac:dyDescent="0.2">
      <c r="A20" s="48" t="s">
        <v>6</v>
      </c>
      <c r="B20" s="109">
        <f>[16]Fevereiro!$C$5</f>
        <v>36.1</v>
      </c>
      <c r="C20" s="109">
        <f>[16]Fevereiro!$C$6</f>
        <v>34.9</v>
      </c>
      <c r="D20" s="109">
        <f>[16]Fevereiro!$C$7</f>
        <v>30.2</v>
      </c>
      <c r="E20" s="109">
        <f>[16]Fevereiro!$C$8</f>
        <v>33</v>
      </c>
      <c r="F20" s="109">
        <f>[16]Fevereiro!$C$9</f>
        <v>31.1</v>
      </c>
      <c r="G20" s="109">
        <f>[16]Fevereiro!$C$10</f>
        <v>30.1</v>
      </c>
      <c r="H20" s="109">
        <f>[16]Fevereiro!$C$11</f>
        <v>35.4</v>
      </c>
      <c r="I20" s="109">
        <f>[16]Fevereiro!$C$12</f>
        <v>27.6</v>
      </c>
      <c r="J20" s="109">
        <f>[16]Fevereiro!$C$13</f>
        <v>34.299999999999997</v>
      </c>
      <c r="K20" s="109">
        <f>[16]Fevereiro!$C$14</f>
        <v>34.299999999999997</v>
      </c>
      <c r="L20" s="109">
        <f>[16]Fevereiro!$C$15</f>
        <v>34.700000000000003</v>
      </c>
      <c r="M20" s="109">
        <f>[16]Fevereiro!$C$16</f>
        <v>34.6</v>
      </c>
      <c r="N20" s="109">
        <f>[16]Fevereiro!$C$17</f>
        <v>36.1</v>
      </c>
      <c r="O20" s="109">
        <f>[16]Fevereiro!$C$18</f>
        <v>36.1</v>
      </c>
      <c r="P20" s="109">
        <f>[16]Fevereiro!$C$19</f>
        <v>36.1</v>
      </c>
      <c r="Q20" s="109">
        <f>[16]Fevereiro!$C$20</f>
        <v>37.799999999999997</v>
      </c>
      <c r="R20" s="109">
        <f>[16]Fevereiro!$C$21</f>
        <v>36.299999999999997</v>
      </c>
      <c r="S20" s="109">
        <f>[16]Fevereiro!$C$22</f>
        <v>24.9</v>
      </c>
      <c r="T20" s="109">
        <f>[16]Fevereiro!$C$23</f>
        <v>29.9</v>
      </c>
      <c r="U20" s="109">
        <f>[16]Fevereiro!$C$24</f>
        <v>32.9</v>
      </c>
      <c r="V20" s="109">
        <f>[16]Fevereiro!$C$25</f>
        <v>32.4</v>
      </c>
      <c r="W20" s="109">
        <f>[16]Fevereiro!$C$26</f>
        <v>32.799999999999997</v>
      </c>
      <c r="X20" s="109">
        <f>[16]Fevereiro!$C$27</f>
        <v>33.4</v>
      </c>
      <c r="Y20" s="109">
        <f>[16]Fevereiro!$C$28</f>
        <v>34.4</v>
      </c>
      <c r="Z20" s="109">
        <f>[16]Fevereiro!$C$29</f>
        <v>34.5</v>
      </c>
      <c r="AA20" s="109">
        <f>[16]Fevereiro!$C$30</f>
        <v>36.799999999999997</v>
      </c>
      <c r="AB20" s="109">
        <f>[16]Fevereiro!$C$31</f>
        <v>35.700000000000003</v>
      </c>
      <c r="AC20" s="109">
        <f>[16]Fevereiro!$C$32</f>
        <v>35.6</v>
      </c>
      <c r="AD20" s="109">
        <f>[16]Fevereiro!$C$33</f>
        <v>36.5</v>
      </c>
      <c r="AE20" s="112">
        <f t="shared" si="1"/>
        <v>37.799999999999997</v>
      </c>
      <c r="AF20" s="113">
        <f t="shared" si="2"/>
        <v>33.741379310344826</v>
      </c>
      <c r="AH20" t="s">
        <v>35</v>
      </c>
    </row>
    <row r="21" spans="1:37" x14ac:dyDescent="0.2">
      <c r="A21" s="48" t="s">
        <v>7</v>
      </c>
      <c r="B21" s="109">
        <f>[17]Fevereiro!$C$5</f>
        <v>35.200000000000003</v>
      </c>
      <c r="C21" s="109">
        <f>[17]Fevereiro!$C$6</f>
        <v>35.1</v>
      </c>
      <c r="D21" s="109">
        <f>[17]Fevereiro!$C$7</f>
        <v>34.6</v>
      </c>
      <c r="E21" s="109">
        <f>[17]Fevereiro!$C$8</f>
        <v>33</v>
      </c>
      <c r="F21" s="109">
        <f>[17]Fevereiro!$C$9</f>
        <v>34.299999999999997</v>
      </c>
      <c r="G21" s="109">
        <f>[17]Fevereiro!$C$10</f>
        <v>34.1</v>
      </c>
      <c r="H21" s="109">
        <f>[17]Fevereiro!$C$11</f>
        <v>33.200000000000003</v>
      </c>
      <c r="I21" s="109">
        <f>[17]Fevereiro!$C$12</f>
        <v>29.7</v>
      </c>
      <c r="J21" s="109">
        <f>[17]Fevereiro!$C$13</f>
        <v>32.200000000000003</v>
      </c>
      <c r="K21" s="109">
        <f>[17]Fevereiro!$C$14</f>
        <v>33.299999999999997</v>
      </c>
      <c r="L21" s="109">
        <f>[17]Fevereiro!$C$15</f>
        <v>35.4</v>
      </c>
      <c r="M21" s="109">
        <f>[17]Fevereiro!$C$16</f>
        <v>33.9</v>
      </c>
      <c r="N21" s="109">
        <f>[17]Fevereiro!$C$17</f>
        <v>35.5</v>
      </c>
      <c r="O21" s="109">
        <f>[17]Fevereiro!$C$18</f>
        <v>35.299999999999997</v>
      </c>
      <c r="P21" s="109">
        <f>[17]Fevereiro!$C$19</f>
        <v>32.6</v>
      </c>
      <c r="Q21" s="109">
        <f>[17]Fevereiro!$C$20</f>
        <v>36</v>
      </c>
      <c r="R21" s="109">
        <f>[17]Fevereiro!$C$21</f>
        <v>35.5</v>
      </c>
      <c r="S21" s="109">
        <f>[17]Fevereiro!$C$22</f>
        <v>27.8</v>
      </c>
      <c r="T21" s="109">
        <f>[17]Fevereiro!$C$23</f>
        <v>33.299999999999997</v>
      </c>
      <c r="U21" s="109">
        <f>[17]Fevereiro!$C$24</f>
        <v>33.200000000000003</v>
      </c>
      <c r="V21" s="109">
        <f>[17]Fevereiro!$C$25</f>
        <v>33.5</v>
      </c>
      <c r="W21" s="109">
        <f>[17]Fevereiro!$C$26</f>
        <v>34.6</v>
      </c>
      <c r="X21" s="109">
        <f>[17]Fevereiro!$C$27</f>
        <v>36.4</v>
      </c>
      <c r="Y21" s="109">
        <f>[17]Fevereiro!$C$28</f>
        <v>35.700000000000003</v>
      </c>
      <c r="Z21" s="109">
        <f>[17]Fevereiro!$C$29</f>
        <v>32.799999999999997</v>
      </c>
      <c r="AA21" s="109">
        <f>[17]Fevereiro!$C$30</f>
        <v>34.9</v>
      </c>
      <c r="AB21" s="109">
        <f>[17]Fevereiro!$C$31</f>
        <v>36.4</v>
      </c>
      <c r="AC21" s="109">
        <f>[17]Fevereiro!$C$32</f>
        <v>36.700000000000003</v>
      </c>
      <c r="AD21" s="109">
        <f>[17]Fevereiro!$C$33</f>
        <v>37.1</v>
      </c>
      <c r="AE21" s="112">
        <f t="shared" si="1"/>
        <v>37.1</v>
      </c>
      <c r="AF21" s="113">
        <f t="shared" si="2"/>
        <v>34.182758620689654</v>
      </c>
      <c r="AH21" t="s">
        <v>35</v>
      </c>
      <c r="AJ21" t="s">
        <v>35</v>
      </c>
    </row>
    <row r="22" spans="1:37" x14ac:dyDescent="0.2">
      <c r="A22" s="48" t="s">
        <v>148</v>
      </c>
      <c r="B22" s="109">
        <f>[18]Fevereiro!$C$5</f>
        <v>36</v>
      </c>
      <c r="C22" s="109">
        <f>[18]Fevereiro!$C$6</f>
        <v>36.6</v>
      </c>
      <c r="D22" s="109">
        <f>[18]Fevereiro!$C$7</f>
        <v>35.5</v>
      </c>
      <c r="E22" s="109">
        <f>[18]Fevereiro!$C$8</f>
        <v>34.5</v>
      </c>
      <c r="F22" s="109">
        <f>[18]Fevereiro!$C$9</f>
        <v>36.4</v>
      </c>
      <c r="G22" s="109">
        <f>[18]Fevereiro!$C$10</f>
        <v>36.1</v>
      </c>
      <c r="H22" s="109">
        <f>[18]Fevereiro!$C$11</f>
        <v>35</v>
      </c>
      <c r="I22" s="109">
        <f>[18]Fevereiro!$C$12</f>
        <v>31.1</v>
      </c>
      <c r="J22" s="109">
        <f>[18]Fevereiro!$C$13</f>
        <v>34.799999999999997</v>
      </c>
      <c r="K22" s="109">
        <f>[18]Fevereiro!$C$14</f>
        <v>36.5</v>
      </c>
      <c r="L22" s="109">
        <f>[18]Fevereiro!$C$15</f>
        <v>38.1</v>
      </c>
      <c r="M22" s="109">
        <f>[18]Fevereiro!$C$16</f>
        <v>36.200000000000003</v>
      </c>
      <c r="N22" s="109">
        <f>[18]Fevereiro!$C$17</f>
        <v>36.9</v>
      </c>
      <c r="O22" s="109">
        <f>[18]Fevereiro!$C$18</f>
        <v>37.1</v>
      </c>
      <c r="P22" s="109">
        <f>[18]Fevereiro!$C$19</f>
        <v>34.200000000000003</v>
      </c>
      <c r="Q22" s="109">
        <f>[18]Fevereiro!$C$20</f>
        <v>37.200000000000003</v>
      </c>
      <c r="R22" s="109">
        <f>[18]Fevereiro!$C$21</f>
        <v>38.9</v>
      </c>
      <c r="S22" s="109">
        <f>[18]Fevereiro!$C$22</f>
        <v>29.8</v>
      </c>
      <c r="T22" s="109">
        <f>[18]Fevereiro!$C$23</f>
        <v>35.700000000000003</v>
      </c>
      <c r="U22" s="109">
        <f>[18]Fevereiro!$C$24</f>
        <v>35.799999999999997</v>
      </c>
      <c r="V22" s="109">
        <f>[18]Fevereiro!$C$25</f>
        <v>34.9</v>
      </c>
      <c r="W22" s="109">
        <f>[18]Fevereiro!$C$26</f>
        <v>36.700000000000003</v>
      </c>
      <c r="X22" s="109">
        <f>[18]Fevereiro!$C$27</f>
        <v>36.200000000000003</v>
      </c>
      <c r="Y22" s="109">
        <f>[18]Fevereiro!$C$28</f>
        <v>36.700000000000003</v>
      </c>
      <c r="Z22" s="109">
        <f>[18]Fevereiro!$C$29</f>
        <v>35.1</v>
      </c>
      <c r="AA22" s="109">
        <f>[18]Fevereiro!$C$30</f>
        <v>36.4</v>
      </c>
      <c r="AB22" s="109">
        <f>[18]Fevereiro!$C$31</f>
        <v>38.5</v>
      </c>
      <c r="AC22" s="109">
        <f>[18]Fevereiro!$C$32</f>
        <v>37.299999999999997</v>
      </c>
      <c r="AD22" s="109">
        <f>[18]Fevereiro!$C$33</f>
        <v>38.200000000000003</v>
      </c>
      <c r="AE22" s="112">
        <f t="shared" si="1"/>
        <v>38.9</v>
      </c>
      <c r="AF22" s="113">
        <f t="shared" si="2"/>
        <v>35.944827586206898</v>
      </c>
      <c r="AH22" t="s">
        <v>35</v>
      </c>
      <c r="AI22" t="s">
        <v>35</v>
      </c>
      <c r="AJ22" t="s">
        <v>35</v>
      </c>
      <c r="AK22" t="s">
        <v>35</v>
      </c>
    </row>
    <row r="23" spans="1:37" x14ac:dyDescent="0.2">
      <c r="A23" s="48" t="s">
        <v>149</v>
      </c>
      <c r="B23" s="109">
        <f>[19]Fevereiro!$C$5</f>
        <v>35.200000000000003</v>
      </c>
      <c r="C23" s="109">
        <f>[19]Fevereiro!$C$6</f>
        <v>35.9</v>
      </c>
      <c r="D23" s="109">
        <f>[19]Fevereiro!$C$7</f>
        <v>35.9</v>
      </c>
      <c r="E23" s="109">
        <f>[19]Fevereiro!$C$8</f>
        <v>35.200000000000003</v>
      </c>
      <c r="F23" s="109">
        <f>[19]Fevereiro!$C$9</f>
        <v>35.799999999999997</v>
      </c>
      <c r="G23" s="109">
        <f>[19]Fevereiro!$C$10</f>
        <v>34.4</v>
      </c>
      <c r="H23" s="109">
        <f>[19]Fevereiro!$C$11</f>
        <v>34.4</v>
      </c>
      <c r="I23" s="109">
        <f>[19]Fevereiro!$C$12</f>
        <v>34.299999999999997</v>
      </c>
      <c r="J23" s="109">
        <f>[19]Fevereiro!$C$13</f>
        <v>34.299999999999997</v>
      </c>
      <c r="K23" s="109">
        <f>[19]Fevereiro!$C$14</f>
        <v>35.1</v>
      </c>
      <c r="L23" s="109">
        <f>[19]Fevereiro!$C$15</f>
        <v>36.9</v>
      </c>
      <c r="M23" s="109">
        <f>[19]Fevereiro!$C$16</f>
        <v>36.4</v>
      </c>
      <c r="N23" s="109">
        <f>[19]Fevereiro!$C$17</f>
        <v>34.200000000000003</v>
      </c>
      <c r="O23" s="109">
        <f>[19]Fevereiro!$C$18</f>
        <v>34.299999999999997</v>
      </c>
      <c r="P23" s="109">
        <f>[19]Fevereiro!$C$19</f>
        <v>30.3</v>
      </c>
      <c r="Q23" s="109" t="str">
        <f>[19]Fevereiro!$C$20</f>
        <v>*</v>
      </c>
      <c r="R23" s="109" t="str">
        <f>[19]Fevereiro!$C$21</f>
        <v>*</v>
      </c>
      <c r="S23" s="109" t="str">
        <f>[19]Fevereiro!$C$22</f>
        <v>*</v>
      </c>
      <c r="T23" s="109" t="str">
        <f>[19]Fevereiro!$C$23</f>
        <v>*</v>
      </c>
      <c r="U23" s="109" t="str">
        <f>[19]Fevereiro!$C$24</f>
        <v>*</v>
      </c>
      <c r="V23" s="109" t="str">
        <f>[19]Fevereiro!$C$25</f>
        <v>*</v>
      </c>
      <c r="W23" s="109" t="str">
        <f>[19]Fevereiro!$C$26</f>
        <v>*</v>
      </c>
      <c r="X23" s="109" t="str">
        <f>[19]Fevereiro!$C$27</f>
        <v>*</v>
      </c>
      <c r="Y23" s="109" t="str">
        <f>[19]Fevereiro!$C$28</f>
        <v>*</v>
      </c>
      <c r="Z23" s="109" t="str">
        <f>[19]Fevereiro!$C$29</f>
        <v>*</v>
      </c>
      <c r="AA23" s="109" t="str">
        <f>[19]Fevereiro!$C$30</f>
        <v>*</v>
      </c>
      <c r="AB23" s="109" t="str">
        <f>[19]Fevereiro!$C$31</f>
        <v>*</v>
      </c>
      <c r="AC23" s="109" t="str">
        <f>[19]Fevereiro!$C$32</f>
        <v>*</v>
      </c>
      <c r="AD23" s="109" t="s">
        <v>197</v>
      </c>
      <c r="AE23" s="112">
        <f t="shared" si="1"/>
        <v>36.9</v>
      </c>
      <c r="AF23" s="113">
        <f t="shared" si="2"/>
        <v>34.840000000000003</v>
      </c>
      <c r="AG23" s="12" t="s">
        <v>35</v>
      </c>
      <c r="AH23" t="s">
        <v>35</v>
      </c>
      <c r="AI23" t="s">
        <v>35</v>
      </c>
      <c r="AK23" t="s">
        <v>35</v>
      </c>
    </row>
    <row r="24" spans="1:37" x14ac:dyDescent="0.2">
      <c r="A24" s="48" t="s">
        <v>150</v>
      </c>
      <c r="B24" s="109">
        <f>[20]Fevereiro!$C$5</f>
        <v>35.1</v>
      </c>
      <c r="C24" s="109">
        <f>[20]Fevereiro!$C$6</f>
        <v>34.9</v>
      </c>
      <c r="D24" s="109">
        <f>[20]Fevereiro!$C$7</f>
        <v>34.4</v>
      </c>
      <c r="E24" s="109">
        <f>[20]Fevereiro!$C$8</f>
        <v>32.799999999999997</v>
      </c>
      <c r="F24" s="109">
        <f>[20]Fevereiro!$C$9</f>
        <v>34.299999999999997</v>
      </c>
      <c r="G24" s="109">
        <f>[20]Fevereiro!$C$10</f>
        <v>34.299999999999997</v>
      </c>
      <c r="H24" s="109">
        <f>[20]Fevereiro!$C$11</f>
        <v>33.299999999999997</v>
      </c>
      <c r="I24" s="109">
        <f>[20]Fevereiro!$C$12</f>
        <v>28.6</v>
      </c>
      <c r="J24" s="109">
        <f>[20]Fevereiro!$C$13</f>
        <v>32.6</v>
      </c>
      <c r="K24" s="109">
        <f>[20]Fevereiro!$C$14</f>
        <v>33.9</v>
      </c>
      <c r="L24" s="109">
        <f>[20]Fevereiro!$C$15</f>
        <v>35.799999999999997</v>
      </c>
      <c r="M24" s="109">
        <f>[20]Fevereiro!$C$16</f>
        <v>34</v>
      </c>
      <c r="N24" s="109">
        <f>[20]Fevereiro!$C$17</f>
        <v>35.6</v>
      </c>
      <c r="O24" s="109">
        <f>[20]Fevereiro!$C$18</f>
        <v>36.299999999999997</v>
      </c>
      <c r="P24" s="109">
        <f>[20]Fevereiro!$C$19</f>
        <v>34.700000000000003</v>
      </c>
      <c r="Q24" s="109">
        <f>[20]Fevereiro!$C$20</f>
        <v>35.200000000000003</v>
      </c>
      <c r="R24" s="109">
        <f>[20]Fevereiro!$C$21</f>
        <v>35.4</v>
      </c>
      <c r="S24" s="109">
        <f>[20]Fevereiro!$C$22</f>
        <v>28.8</v>
      </c>
      <c r="T24" s="109">
        <f>[20]Fevereiro!$C$23</f>
        <v>33.299999999999997</v>
      </c>
      <c r="U24" s="109">
        <f>[20]Fevereiro!$C$24</f>
        <v>32.799999999999997</v>
      </c>
      <c r="V24" s="109">
        <f>[20]Fevereiro!$C$25</f>
        <v>34.299999999999997</v>
      </c>
      <c r="W24" s="109">
        <f>[20]Fevereiro!$C$26</f>
        <v>34.4</v>
      </c>
      <c r="X24" s="109">
        <f>[20]Fevereiro!$C$27</f>
        <v>36.299999999999997</v>
      </c>
      <c r="Y24" s="109">
        <f>[20]Fevereiro!$C$28</f>
        <v>35.6</v>
      </c>
      <c r="Z24" s="109">
        <f>[20]Fevereiro!$C$29</f>
        <v>33.799999999999997</v>
      </c>
      <c r="AA24" s="109">
        <f>[20]Fevereiro!$C$30</f>
        <v>36</v>
      </c>
      <c r="AB24" s="109">
        <f>[20]Fevereiro!$C$31</f>
        <v>37.9</v>
      </c>
      <c r="AC24" s="109">
        <f>[20]Fevereiro!$C$32</f>
        <v>37.799999999999997</v>
      </c>
      <c r="AD24" s="109">
        <f>[20]Fevereiro!$C$33</f>
        <v>38.1</v>
      </c>
      <c r="AE24" s="112">
        <f t="shared" si="1"/>
        <v>38.1</v>
      </c>
      <c r="AF24" s="113">
        <f t="shared" si="2"/>
        <v>34.493103448275853</v>
      </c>
      <c r="AH24" t="s">
        <v>35</v>
      </c>
      <c r="AJ24" t="s">
        <v>35</v>
      </c>
    </row>
    <row r="25" spans="1:37" x14ac:dyDescent="0.2">
      <c r="A25" s="48" t="s">
        <v>8</v>
      </c>
      <c r="B25" s="109">
        <f>[21]Fevereiro!$C$5</f>
        <v>33.4</v>
      </c>
      <c r="C25" s="109">
        <f>[21]Fevereiro!$C$6</f>
        <v>33.799999999999997</v>
      </c>
      <c r="D25" s="109">
        <f>[21]Fevereiro!$C$7</f>
        <v>33.200000000000003</v>
      </c>
      <c r="E25" s="109">
        <f>[21]Fevereiro!$C$8</f>
        <v>33.200000000000003</v>
      </c>
      <c r="F25" s="109">
        <f>[21]Fevereiro!$C$9</f>
        <v>34.4</v>
      </c>
      <c r="G25" s="109">
        <f>[21]Fevereiro!$C$10</f>
        <v>33</v>
      </c>
      <c r="H25" s="109">
        <f>[21]Fevereiro!$C$11</f>
        <v>32.5</v>
      </c>
      <c r="I25" s="109">
        <f>[21]Fevereiro!$C$12</f>
        <v>32.5</v>
      </c>
      <c r="J25" s="109">
        <f>[21]Fevereiro!$C$13</f>
        <v>33.700000000000003</v>
      </c>
      <c r="K25" s="109">
        <f>[21]Fevereiro!$C$14</f>
        <v>34.4</v>
      </c>
      <c r="L25" s="109">
        <f>[21]Fevereiro!$C$15</f>
        <v>35.5</v>
      </c>
      <c r="M25" s="109">
        <f>[21]Fevereiro!$C$16</f>
        <v>35.4</v>
      </c>
      <c r="N25" s="109">
        <f>[21]Fevereiro!$C$17</f>
        <v>35.1</v>
      </c>
      <c r="O25" s="109">
        <f>[21]Fevereiro!$C$18</f>
        <v>33.200000000000003</v>
      </c>
      <c r="P25" s="109">
        <f>[21]Fevereiro!$C$19</f>
        <v>30.9</v>
      </c>
      <c r="Q25" s="109">
        <f>[21]Fevereiro!$C$20</f>
        <v>33.200000000000003</v>
      </c>
      <c r="R25" s="109">
        <f>[21]Fevereiro!$C$21</f>
        <v>35</v>
      </c>
      <c r="S25" s="109">
        <f>[21]Fevereiro!$C$22</f>
        <v>31.7</v>
      </c>
      <c r="T25" s="109">
        <f>[21]Fevereiro!$C$23</f>
        <v>31.5</v>
      </c>
      <c r="U25" s="109">
        <f>[21]Fevereiro!$C$24</f>
        <v>31.3</v>
      </c>
      <c r="V25" s="109">
        <f>[21]Fevereiro!$C$25</f>
        <v>31.6</v>
      </c>
      <c r="W25" s="109">
        <f>[21]Fevereiro!$C$26</f>
        <v>32.799999999999997</v>
      </c>
      <c r="X25" s="109">
        <f>[21]Fevereiro!$C$27</f>
        <v>32.4</v>
      </c>
      <c r="Y25" s="109">
        <f>[21]Fevereiro!$C$28</f>
        <v>33.700000000000003</v>
      </c>
      <c r="Z25" s="109">
        <f>[21]Fevereiro!$C$29</f>
        <v>33.700000000000003</v>
      </c>
      <c r="AA25" s="109">
        <f>[21]Fevereiro!$C$30</f>
        <v>33.9</v>
      </c>
      <c r="AB25" s="109">
        <f>[21]Fevereiro!$C$31</f>
        <v>36.6</v>
      </c>
      <c r="AC25" s="109">
        <f>[21]Fevereiro!$C$32</f>
        <v>35.6</v>
      </c>
      <c r="AD25" s="109">
        <f>[21]Fevereiro!$C$33</f>
        <v>36</v>
      </c>
      <c r="AE25" s="112">
        <f t="shared" si="1"/>
        <v>36.6</v>
      </c>
      <c r="AF25" s="113">
        <f t="shared" si="2"/>
        <v>33.558620689655172</v>
      </c>
      <c r="AH25" t="s">
        <v>35</v>
      </c>
    </row>
    <row r="26" spans="1:37" x14ac:dyDescent="0.2">
      <c r="A26" s="48" t="s">
        <v>9</v>
      </c>
      <c r="B26" s="109">
        <f>[22]Fevereiro!$C$5</f>
        <v>34.4</v>
      </c>
      <c r="C26" s="109">
        <f>[22]Fevereiro!$C$6</f>
        <v>34.799999999999997</v>
      </c>
      <c r="D26" s="109">
        <f>[22]Fevereiro!$C$7</f>
        <v>33.9</v>
      </c>
      <c r="E26" s="109">
        <f>[22]Fevereiro!$C$8</f>
        <v>32.9</v>
      </c>
      <c r="F26" s="109">
        <f>[22]Fevereiro!$C$9</f>
        <v>34.700000000000003</v>
      </c>
      <c r="G26" s="109">
        <f>[22]Fevereiro!$C$10</f>
        <v>33.299999999999997</v>
      </c>
      <c r="H26" s="109">
        <f>[22]Fevereiro!$C$11</f>
        <v>33.799999999999997</v>
      </c>
      <c r="I26" s="109">
        <f>[22]Fevereiro!$C$12</f>
        <v>30.1</v>
      </c>
      <c r="J26" s="109">
        <f>[22]Fevereiro!$C$13</f>
        <v>33.200000000000003</v>
      </c>
      <c r="K26" s="109">
        <f>[22]Fevereiro!$C$14</f>
        <v>34.4</v>
      </c>
      <c r="L26" s="109">
        <f>[22]Fevereiro!$C$15</f>
        <v>35.799999999999997</v>
      </c>
      <c r="M26" s="109">
        <f>[22]Fevereiro!$C$16</f>
        <v>34.5</v>
      </c>
      <c r="N26" s="109">
        <f>[22]Fevereiro!$C$17</f>
        <v>34.799999999999997</v>
      </c>
      <c r="O26" s="109">
        <f>[22]Fevereiro!$C$18</f>
        <v>36.6</v>
      </c>
      <c r="P26" s="109">
        <f>[22]Fevereiro!$C$19</f>
        <v>33.6</v>
      </c>
      <c r="Q26" s="109">
        <f>[22]Fevereiro!$C$20</f>
        <v>35.799999999999997</v>
      </c>
      <c r="R26" s="109">
        <f>[22]Fevereiro!$C$21</f>
        <v>35.700000000000003</v>
      </c>
      <c r="S26" s="109">
        <f>[22]Fevereiro!$C$22</f>
        <v>29.6</v>
      </c>
      <c r="T26" s="109">
        <f>[22]Fevereiro!$C$23</f>
        <v>34</v>
      </c>
      <c r="U26" s="109">
        <f>[22]Fevereiro!$C$24</f>
        <v>34.200000000000003</v>
      </c>
      <c r="V26" s="109">
        <f>[22]Fevereiro!$C$25</f>
        <v>31.6</v>
      </c>
      <c r="W26" s="109">
        <f>[22]Fevereiro!$C$26</f>
        <v>35.4</v>
      </c>
      <c r="X26" s="109">
        <f>[22]Fevereiro!$C$27</f>
        <v>35.6</v>
      </c>
      <c r="Y26" s="109">
        <f>[22]Fevereiro!$C$28</f>
        <v>34.700000000000003</v>
      </c>
      <c r="Z26" s="109">
        <f>[22]Fevereiro!$C$29</f>
        <v>33.9</v>
      </c>
      <c r="AA26" s="109">
        <f>[22]Fevereiro!$C$30</f>
        <v>35.799999999999997</v>
      </c>
      <c r="AB26" s="109">
        <f>[22]Fevereiro!$C$31</f>
        <v>36.6</v>
      </c>
      <c r="AC26" s="109">
        <f>[22]Fevereiro!$C$32</f>
        <v>36.1</v>
      </c>
      <c r="AD26" s="109">
        <f>[22]Fevereiro!$C$33</f>
        <v>37.700000000000003</v>
      </c>
      <c r="AE26" s="112">
        <f t="shared" si="1"/>
        <v>37.700000000000003</v>
      </c>
      <c r="AF26" s="113">
        <f t="shared" si="2"/>
        <v>34.396551724137936</v>
      </c>
      <c r="AJ26" t="s">
        <v>35</v>
      </c>
    </row>
    <row r="27" spans="1:37" x14ac:dyDescent="0.2">
      <c r="A27" s="48" t="s">
        <v>32</v>
      </c>
      <c r="B27" s="109">
        <f>[23]Fevereiro!$C$5</f>
        <v>38.6</v>
      </c>
      <c r="C27" s="109">
        <f>[23]Fevereiro!$C$6</f>
        <v>38.200000000000003</v>
      </c>
      <c r="D27" s="109">
        <f>[23]Fevereiro!$C$7</f>
        <v>38</v>
      </c>
      <c r="E27" s="109">
        <f>[23]Fevereiro!$C$8</f>
        <v>36.200000000000003</v>
      </c>
      <c r="F27" s="109">
        <f>[23]Fevereiro!$C$9</f>
        <v>35.799999999999997</v>
      </c>
      <c r="G27" s="109">
        <f>[23]Fevereiro!$C$10</f>
        <v>32.6</v>
      </c>
      <c r="H27" s="109">
        <f>[23]Fevereiro!$C$11</f>
        <v>33.4</v>
      </c>
      <c r="I27" s="109">
        <f>[23]Fevereiro!$C$12</f>
        <v>30.5</v>
      </c>
      <c r="J27" s="109">
        <f>[23]Fevereiro!$C$13</f>
        <v>32.299999999999997</v>
      </c>
      <c r="K27" s="109">
        <f>[23]Fevereiro!$C$14</f>
        <v>32.700000000000003</v>
      </c>
      <c r="L27" s="109">
        <f>[23]Fevereiro!$C$15</f>
        <v>36.1</v>
      </c>
      <c r="M27" s="109">
        <f>[23]Fevereiro!$C$16</f>
        <v>32.4</v>
      </c>
      <c r="N27" s="109">
        <f>[23]Fevereiro!$C$17</f>
        <v>33.700000000000003</v>
      </c>
      <c r="O27" s="109">
        <f>[23]Fevereiro!$C$18</f>
        <v>33.1</v>
      </c>
      <c r="P27" s="109">
        <f>[23]Fevereiro!$C$19</f>
        <v>34.299999999999997</v>
      </c>
      <c r="Q27" s="109">
        <f>[23]Fevereiro!$C$20</f>
        <v>35.9</v>
      </c>
      <c r="R27" s="109">
        <f>[23]Fevereiro!$C$21</f>
        <v>35.4</v>
      </c>
      <c r="S27" s="109">
        <f>[23]Fevereiro!$C$22</f>
        <v>31.1</v>
      </c>
      <c r="T27" s="109">
        <f>[23]Fevereiro!$C$23</f>
        <v>33.4</v>
      </c>
      <c r="U27" s="109">
        <f>[23]Fevereiro!$C$24</f>
        <v>32.6</v>
      </c>
      <c r="V27" s="109">
        <f>[23]Fevereiro!$C$25</f>
        <v>34</v>
      </c>
      <c r="W27" s="109">
        <f>[23]Fevereiro!$C$26</f>
        <v>34.299999999999997</v>
      </c>
      <c r="X27" s="109">
        <f>[23]Fevereiro!$C$27</f>
        <v>34.4</v>
      </c>
      <c r="Y27" s="109">
        <f>[23]Fevereiro!$C$28</f>
        <v>34.700000000000003</v>
      </c>
      <c r="Z27" s="109">
        <f>[23]Fevereiro!$C$29</f>
        <v>32.5</v>
      </c>
      <c r="AA27" s="109">
        <f>[23]Fevereiro!$C$30</f>
        <v>35.200000000000003</v>
      </c>
      <c r="AB27" s="109">
        <f>[23]Fevereiro!$C$31</f>
        <v>36.700000000000003</v>
      </c>
      <c r="AC27" s="109">
        <f>[23]Fevereiro!$C$32</f>
        <v>36.1</v>
      </c>
      <c r="AD27" s="109">
        <f>[23]Fevereiro!$C$33</f>
        <v>38.1</v>
      </c>
      <c r="AE27" s="112">
        <f t="shared" si="1"/>
        <v>38.6</v>
      </c>
      <c r="AF27" s="113">
        <f t="shared" si="2"/>
        <v>34.562068965517241</v>
      </c>
      <c r="AJ27" t="s">
        <v>35</v>
      </c>
      <c r="AK27" t="s">
        <v>35</v>
      </c>
    </row>
    <row r="28" spans="1:37" x14ac:dyDescent="0.2">
      <c r="A28" s="48" t="s">
        <v>10</v>
      </c>
      <c r="B28" s="109">
        <f>[24]Fevereiro!$C$5</f>
        <v>34.5</v>
      </c>
      <c r="C28" s="109">
        <f>[24]Fevereiro!$C$6</f>
        <v>35.1</v>
      </c>
      <c r="D28" s="109">
        <f>[24]Fevereiro!$C$7</f>
        <v>35</v>
      </c>
      <c r="E28" s="109">
        <f>[24]Fevereiro!$C$8</f>
        <v>34.4</v>
      </c>
      <c r="F28" s="109">
        <f>[24]Fevereiro!$C$9</f>
        <v>35.1</v>
      </c>
      <c r="G28" s="109">
        <f>[24]Fevereiro!$C$10</f>
        <v>35.299999999999997</v>
      </c>
      <c r="H28" s="109">
        <f>[24]Fevereiro!$C$11</f>
        <v>31.3</v>
      </c>
      <c r="I28" s="109">
        <f>[24]Fevereiro!$C$12</f>
        <v>30.1</v>
      </c>
      <c r="J28" s="109">
        <f>[24]Fevereiro!$C$13</f>
        <v>33.700000000000003</v>
      </c>
      <c r="K28" s="109">
        <f>[24]Fevereiro!$C$14</f>
        <v>35.299999999999997</v>
      </c>
      <c r="L28" s="109">
        <f>[24]Fevereiro!$C$15</f>
        <v>36</v>
      </c>
      <c r="M28" s="109">
        <f>[24]Fevereiro!$C$16</f>
        <v>34.799999999999997</v>
      </c>
      <c r="N28" s="109">
        <f>[24]Fevereiro!$C$17</f>
        <v>35</v>
      </c>
      <c r="O28" s="109">
        <f>[24]Fevereiro!$C$18</f>
        <v>35.299999999999997</v>
      </c>
      <c r="P28" s="109">
        <f>[24]Fevereiro!$C$19</f>
        <v>32.700000000000003</v>
      </c>
      <c r="Q28" s="109">
        <f>[24]Fevereiro!$C$20</f>
        <v>34.5</v>
      </c>
      <c r="R28" s="109">
        <f>[24]Fevereiro!$C$21</f>
        <v>36</v>
      </c>
      <c r="S28" s="109">
        <f>[24]Fevereiro!$C$22</f>
        <v>30.6</v>
      </c>
      <c r="T28" s="109">
        <f>[24]Fevereiro!$C$23</f>
        <v>33.299999999999997</v>
      </c>
      <c r="U28" s="109">
        <f>[24]Fevereiro!$C$24</f>
        <v>32.200000000000003</v>
      </c>
      <c r="V28" s="109">
        <f>[24]Fevereiro!$C$25</f>
        <v>33.4</v>
      </c>
      <c r="W28" s="109">
        <f>[24]Fevereiro!$C$26</f>
        <v>36.200000000000003</v>
      </c>
      <c r="X28" s="109">
        <f>[24]Fevereiro!$C$27</f>
        <v>35.6</v>
      </c>
      <c r="Y28" s="109">
        <f>[24]Fevereiro!$C$28</f>
        <v>34.5</v>
      </c>
      <c r="Z28" s="109">
        <f>[24]Fevereiro!$C$29</f>
        <v>34.4</v>
      </c>
      <c r="AA28" s="109">
        <f>[24]Fevereiro!$C$30</f>
        <v>35</v>
      </c>
      <c r="AB28" s="109">
        <f>[24]Fevereiro!$C$31</f>
        <v>37.4</v>
      </c>
      <c r="AC28" s="109">
        <f>[24]Fevereiro!$C$32</f>
        <v>35.799999999999997</v>
      </c>
      <c r="AD28" s="109">
        <f>[24]Fevereiro!$C$33</f>
        <v>37.1</v>
      </c>
      <c r="AE28" s="112">
        <f t="shared" si="1"/>
        <v>37.4</v>
      </c>
      <c r="AF28" s="113">
        <f t="shared" si="2"/>
        <v>34.468965517241379</v>
      </c>
      <c r="AJ28" t="s">
        <v>35</v>
      </c>
      <c r="AK28" t="s">
        <v>35</v>
      </c>
    </row>
    <row r="29" spans="1:37" x14ac:dyDescent="0.2">
      <c r="A29" s="48" t="s">
        <v>151</v>
      </c>
      <c r="B29" s="109">
        <f>[25]Fevereiro!$C$5</f>
        <v>34.299999999999997</v>
      </c>
      <c r="C29" s="109">
        <f>[25]Fevereiro!$C$6</f>
        <v>34.700000000000003</v>
      </c>
      <c r="D29" s="109">
        <f>[25]Fevereiro!$C$7</f>
        <v>34.799999999999997</v>
      </c>
      <c r="E29" s="109">
        <f>[25]Fevereiro!$C$8</f>
        <v>33.700000000000003</v>
      </c>
      <c r="F29" s="109">
        <f>[25]Fevereiro!$C$9</f>
        <v>34.5</v>
      </c>
      <c r="G29" s="109">
        <f>[25]Fevereiro!$C$10</f>
        <v>34.6</v>
      </c>
      <c r="H29" s="109">
        <f>[25]Fevereiro!$C$11</f>
        <v>33.299999999999997</v>
      </c>
      <c r="I29" s="109">
        <f>[25]Fevereiro!$C$12</f>
        <v>31.9</v>
      </c>
      <c r="J29" s="109">
        <f>[25]Fevereiro!$C$13</f>
        <v>32</v>
      </c>
      <c r="K29" s="109">
        <f>[25]Fevereiro!$C$14</f>
        <v>35</v>
      </c>
      <c r="L29" s="109">
        <f>[25]Fevereiro!$C$15</f>
        <v>36.4</v>
      </c>
      <c r="M29" s="109">
        <f>[25]Fevereiro!$C$16</f>
        <v>35</v>
      </c>
      <c r="N29" s="109">
        <f>[25]Fevereiro!$C$17</f>
        <v>34</v>
      </c>
      <c r="O29" s="109">
        <f>[25]Fevereiro!$C$18</f>
        <v>34.5</v>
      </c>
      <c r="P29" s="109">
        <f>[25]Fevereiro!$C$19</f>
        <v>31.9</v>
      </c>
      <c r="Q29" s="109">
        <f>[25]Fevereiro!$C$20</f>
        <v>34</v>
      </c>
      <c r="R29" s="109">
        <f>[25]Fevereiro!$C$21</f>
        <v>35.9</v>
      </c>
      <c r="S29" s="109">
        <f>[25]Fevereiro!$C$22</f>
        <v>29.6</v>
      </c>
      <c r="T29" s="109">
        <f>[25]Fevereiro!$C$23</f>
        <v>31.7</v>
      </c>
      <c r="U29" s="109">
        <f>[25]Fevereiro!$C$24</f>
        <v>32.200000000000003</v>
      </c>
      <c r="V29" s="109">
        <f>[25]Fevereiro!$C$25</f>
        <v>32.4</v>
      </c>
      <c r="W29" s="109">
        <f>[25]Fevereiro!$C$26</f>
        <v>34.700000000000003</v>
      </c>
      <c r="X29" s="109">
        <f>[25]Fevereiro!$C$27</f>
        <v>34.5</v>
      </c>
      <c r="Y29" s="109">
        <f>[25]Fevereiro!$C$28</f>
        <v>36.700000000000003</v>
      </c>
      <c r="Z29" s="109">
        <f>[25]Fevereiro!$C$29</f>
        <v>33.6</v>
      </c>
      <c r="AA29" s="109">
        <f>[25]Fevereiro!$C$30</f>
        <v>35.200000000000003</v>
      </c>
      <c r="AB29" s="109">
        <f>[25]Fevereiro!$C$31</f>
        <v>37.1</v>
      </c>
      <c r="AC29" s="109">
        <f>[25]Fevereiro!$C$32</f>
        <v>36.1</v>
      </c>
      <c r="AD29" s="109">
        <f>[25]Fevereiro!$C$33</f>
        <v>35.4</v>
      </c>
      <c r="AE29" s="112">
        <f t="shared" si="1"/>
        <v>37.1</v>
      </c>
      <c r="AF29" s="113">
        <f t="shared" si="2"/>
        <v>34.127586206896559</v>
      </c>
      <c r="AG29" s="12" t="s">
        <v>35</v>
      </c>
      <c r="AJ29" t="s">
        <v>35</v>
      </c>
    </row>
    <row r="30" spans="1:37" x14ac:dyDescent="0.2">
      <c r="A30" s="48" t="s">
        <v>11</v>
      </c>
      <c r="B30" s="109">
        <f>[26]Fevereiro!$C$5</f>
        <v>36.5</v>
      </c>
      <c r="C30" s="109">
        <f>[26]Fevereiro!$C$6</f>
        <v>37.1</v>
      </c>
      <c r="D30" s="109">
        <f>[26]Fevereiro!$C$7</f>
        <v>36.6</v>
      </c>
      <c r="E30" s="109">
        <f>[26]Fevereiro!$C$8</f>
        <v>36.1</v>
      </c>
      <c r="F30" s="109">
        <f>[26]Fevereiro!$C$9</f>
        <v>36.1</v>
      </c>
      <c r="G30" s="109">
        <f>[26]Fevereiro!$C$10</f>
        <v>33.5</v>
      </c>
      <c r="H30" s="109">
        <f>[26]Fevereiro!$C$11</f>
        <v>35.6</v>
      </c>
      <c r="I30" s="109">
        <f>[26]Fevereiro!$C$12</f>
        <v>29.4</v>
      </c>
      <c r="J30" s="109">
        <f>[26]Fevereiro!$C$13</f>
        <v>31.9</v>
      </c>
      <c r="K30" s="109">
        <f>[26]Fevereiro!$C$14</f>
        <v>33.1</v>
      </c>
      <c r="L30" s="109">
        <f>[26]Fevereiro!$C$15</f>
        <v>36.9</v>
      </c>
      <c r="M30" s="109">
        <f>[26]Fevereiro!$C$16</f>
        <v>34</v>
      </c>
      <c r="N30" s="109">
        <f>[26]Fevereiro!$C$17</f>
        <v>35.4</v>
      </c>
      <c r="O30" s="109">
        <f>[26]Fevereiro!$C$18</f>
        <v>36.299999999999997</v>
      </c>
      <c r="P30" s="109">
        <f>[26]Fevereiro!$C$19</f>
        <v>35.200000000000003</v>
      </c>
      <c r="Q30" s="109">
        <f>[26]Fevereiro!$C$20</f>
        <v>36.6</v>
      </c>
      <c r="R30" s="109">
        <f>[26]Fevereiro!$C$21</f>
        <v>34.6</v>
      </c>
      <c r="S30" s="109">
        <f>[26]Fevereiro!$C$22</f>
        <v>32.299999999999997</v>
      </c>
      <c r="T30" s="109">
        <f>[26]Fevereiro!$C$23</f>
        <v>33.799999999999997</v>
      </c>
      <c r="U30" s="109">
        <f>[26]Fevereiro!$C$24</f>
        <v>34.9</v>
      </c>
      <c r="V30" s="109">
        <f>[26]Fevereiro!$C$25</f>
        <v>32.5</v>
      </c>
      <c r="W30" s="109">
        <f>[26]Fevereiro!$C$26</f>
        <v>35.799999999999997</v>
      </c>
      <c r="X30" s="109">
        <f>[26]Fevereiro!$C$27</f>
        <v>36.9</v>
      </c>
      <c r="Y30" s="109">
        <f>[26]Fevereiro!$C$28</f>
        <v>35.6</v>
      </c>
      <c r="Z30" s="109">
        <f>[26]Fevereiro!$C$29</f>
        <v>35.4</v>
      </c>
      <c r="AA30" s="109">
        <f>[26]Fevereiro!$C$30</f>
        <v>37</v>
      </c>
      <c r="AB30" s="109">
        <f>[26]Fevereiro!$C$31</f>
        <v>38.5</v>
      </c>
      <c r="AC30" s="109">
        <f>[26]Fevereiro!$C$32</f>
        <v>37.200000000000003</v>
      </c>
      <c r="AD30" s="109">
        <f>[26]Fevereiro!$C$33</f>
        <v>39.4</v>
      </c>
      <c r="AE30" s="112">
        <f t="shared" si="1"/>
        <v>39.4</v>
      </c>
      <c r="AF30" s="113">
        <f t="shared" si="2"/>
        <v>35.317241379310339</v>
      </c>
      <c r="AK30" t="s">
        <v>35</v>
      </c>
    </row>
    <row r="31" spans="1:37" s="5" customFormat="1" x14ac:dyDescent="0.2">
      <c r="A31" s="48" t="s">
        <v>12</v>
      </c>
      <c r="B31" s="109">
        <f>[27]Fevereiro!$C$5</f>
        <v>37.5</v>
      </c>
      <c r="C31" s="109">
        <f>[27]Fevereiro!$C$6</f>
        <v>37.1</v>
      </c>
      <c r="D31" s="109">
        <f>[27]Fevereiro!$C$7</f>
        <v>36.4</v>
      </c>
      <c r="E31" s="109">
        <f>[27]Fevereiro!$C$8</f>
        <v>35.299999999999997</v>
      </c>
      <c r="F31" s="109">
        <f>[27]Fevereiro!$C$9</f>
        <v>35.200000000000003</v>
      </c>
      <c r="G31" s="109">
        <f>[27]Fevereiro!$C$10</f>
        <v>33</v>
      </c>
      <c r="H31" s="109">
        <f>[27]Fevereiro!$C$11</f>
        <v>35.799999999999997</v>
      </c>
      <c r="I31" s="109">
        <f>[27]Fevereiro!$C$12</f>
        <v>27.6</v>
      </c>
      <c r="J31" s="109">
        <f>[27]Fevereiro!$C$13</f>
        <v>28.1</v>
      </c>
      <c r="K31" s="109">
        <f>[27]Fevereiro!$C$14</f>
        <v>29.2</v>
      </c>
      <c r="L31" s="109">
        <f>[27]Fevereiro!$C$15</f>
        <v>34.9</v>
      </c>
      <c r="M31" s="109">
        <f>[27]Fevereiro!$C$16</f>
        <v>31</v>
      </c>
      <c r="N31" s="109">
        <f>[27]Fevereiro!$C$17</f>
        <v>33.700000000000003</v>
      </c>
      <c r="O31" s="109">
        <f>[27]Fevereiro!$C$18</f>
        <v>33.299999999999997</v>
      </c>
      <c r="P31" s="109">
        <f>[27]Fevereiro!$C$19</f>
        <v>34.700000000000003</v>
      </c>
      <c r="Q31" s="109">
        <f>[27]Fevereiro!$C$20</f>
        <v>34.6</v>
      </c>
      <c r="R31" s="109">
        <f>[27]Fevereiro!$C$21</f>
        <v>34.700000000000003</v>
      </c>
      <c r="S31" s="109">
        <f>[27]Fevereiro!$C$22</f>
        <v>31.9</v>
      </c>
      <c r="T31" s="109">
        <f>[27]Fevereiro!$C$23</f>
        <v>33.200000000000003</v>
      </c>
      <c r="U31" s="109">
        <f>[27]Fevereiro!$C$24</f>
        <v>33.700000000000003</v>
      </c>
      <c r="V31" s="109">
        <f>[27]Fevereiro!$C$25</f>
        <v>35</v>
      </c>
      <c r="W31" s="109">
        <f>[27]Fevereiro!$C$26</f>
        <v>33.700000000000003</v>
      </c>
      <c r="X31" s="109">
        <f>[27]Fevereiro!$C$27</f>
        <v>34</v>
      </c>
      <c r="Y31" s="109">
        <f>[27]Fevereiro!$C$28</f>
        <v>33.4</v>
      </c>
      <c r="Z31" s="109">
        <f>[27]Fevereiro!$C$29</f>
        <v>33.700000000000003</v>
      </c>
      <c r="AA31" s="109">
        <f>[27]Fevereiro!$C$30</f>
        <v>36.1</v>
      </c>
      <c r="AB31" s="109">
        <f>[27]Fevereiro!$C$31</f>
        <v>36.9</v>
      </c>
      <c r="AC31" s="109">
        <f>[27]Fevereiro!$C$32</f>
        <v>35.700000000000003</v>
      </c>
      <c r="AD31" s="109">
        <f>[27]Fevereiro!$C$33</f>
        <v>35.799999999999997</v>
      </c>
      <c r="AE31" s="112">
        <f t="shared" si="1"/>
        <v>37.5</v>
      </c>
      <c r="AF31" s="113">
        <f t="shared" si="2"/>
        <v>33.972413793103456</v>
      </c>
      <c r="AJ31" s="5" t="s">
        <v>35</v>
      </c>
      <c r="AK31" s="5" t="s">
        <v>35</v>
      </c>
    </row>
    <row r="32" spans="1:37" x14ac:dyDescent="0.2">
      <c r="A32" s="48" t="s">
        <v>13</v>
      </c>
      <c r="B32" s="109">
        <f>[28]Fevereiro!$C$5</f>
        <v>37.6</v>
      </c>
      <c r="C32" s="109">
        <f>[28]Fevereiro!$C$6</f>
        <v>36.5</v>
      </c>
      <c r="D32" s="109">
        <f>[28]Fevereiro!$C$7</f>
        <v>33.299999999999997</v>
      </c>
      <c r="E32" s="109">
        <f>[28]Fevereiro!$C$8</f>
        <v>35</v>
      </c>
      <c r="F32" s="109">
        <f>[28]Fevereiro!$C$9</f>
        <v>34.1</v>
      </c>
      <c r="G32" s="109">
        <f>[28]Fevereiro!$C$10</f>
        <v>32.700000000000003</v>
      </c>
      <c r="H32" s="109">
        <f>[28]Fevereiro!$C$11</f>
        <v>35.4</v>
      </c>
      <c r="I32" s="109">
        <f>[28]Fevereiro!$C$12</f>
        <v>30.5</v>
      </c>
      <c r="J32" s="109">
        <f>[28]Fevereiro!$C$13</f>
        <v>35.799999999999997</v>
      </c>
      <c r="K32" s="109">
        <f>[28]Fevereiro!$C$14</f>
        <v>27.8</v>
      </c>
      <c r="L32" s="109">
        <f>[28]Fevereiro!$C$15</f>
        <v>34.6</v>
      </c>
      <c r="M32" s="109">
        <f>[28]Fevereiro!$C$16</f>
        <v>32.4</v>
      </c>
      <c r="N32" s="109">
        <f>[28]Fevereiro!$C$17</f>
        <v>35.299999999999997</v>
      </c>
      <c r="O32" s="109">
        <f>[28]Fevereiro!$C$18</f>
        <v>32.6</v>
      </c>
      <c r="P32" s="109">
        <f>[28]Fevereiro!$C$19</f>
        <v>35.6</v>
      </c>
      <c r="Q32" s="109">
        <f>[28]Fevereiro!$C$20</f>
        <v>37.299999999999997</v>
      </c>
      <c r="R32" s="109">
        <f>[28]Fevereiro!$C$21</f>
        <v>34.9</v>
      </c>
      <c r="S32" s="109">
        <f>[28]Fevereiro!$C$22</f>
        <v>28.1</v>
      </c>
      <c r="T32" s="109">
        <f>[28]Fevereiro!$C$23</f>
        <v>31.4</v>
      </c>
      <c r="U32" s="109">
        <f>[28]Fevereiro!$C$24</f>
        <v>34.700000000000003</v>
      </c>
      <c r="V32" s="109">
        <f>[28]Fevereiro!$C$25</f>
        <v>33.799999999999997</v>
      </c>
      <c r="W32" s="109">
        <f>[28]Fevereiro!$C$26</f>
        <v>34</v>
      </c>
      <c r="X32" s="109">
        <f>[28]Fevereiro!$C$27</f>
        <v>33.5</v>
      </c>
      <c r="Y32" s="109">
        <f>[28]Fevereiro!$C$28</f>
        <v>33.6</v>
      </c>
      <c r="Z32" s="109">
        <f>[28]Fevereiro!$C$29</f>
        <v>35.4</v>
      </c>
      <c r="AA32" s="109">
        <f>[28]Fevereiro!$C$30</f>
        <v>37.4</v>
      </c>
      <c r="AB32" s="109">
        <f>[28]Fevereiro!$C$31</f>
        <v>35.5</v>
      </c>
      <c r="AC32" s="109">
        <f>[28]Fevereiro!$C$32</f>
        <v>34.4</v>
      </c>
      <c r="AD32" s="109">
        <f>[28]Fevereiro!$C$33</f>
        <v>36.299999999999997</v>
      </c>
      <c r="AE32" s="112">
        <f t="shared" si="1"/>
        <v>37.6</v>
      </c>
      <c r="AF32" s="113">
        <f t="shared" si="2"/>
        <v>34.120689655172413</v>
      </c>
    </row>
    <row r="33" spans="1:37" x14ac:dyDescent="0.2">
      <c r="A33" s="48" t="s">
        <v>152</v>
      </c>
      <c r="B33" s="109">
        <f>[29]Fevereiro!$C$5</f>
        <v>35.9</v>
      </c>
      <c r="C33" s="109">
        <f>[29]Fevereiro!$C$6</f>
        <v>35.5</v>
      </c>
      <c r="D33" s="109">
        <f>[29]Fevereiro!$C$7</f>
        <v>34.1</v>
      </c>
      <c r="E33" s="109">
        <f>[29]Fevereiro!$C$8</f>
        <v>33.299999999999997</v>
      </c>
      <c r="F33" s="109">
        <f>[29]Fevereiro!$C$9</f>
        <v>35.200000000000003</v>
      </c>
      <c r="G33" s="109">
        <f>[29]Fevereiro!$C$10</f>
        <v>34.299999999999997</v>
      </c>
      <c r="H33" s="109">
        <f>[29]Fevereiro!$C$11</f>
        <v>31.5</v>
      </c>
      <c r="I33" s="109">
        <f>[29]Fevereiro!$C$12</f>
        <v>28.3</v>
      </c>
      <c r="J33" s="109">
        <f>[29]Fevereiro!$C$13</f>
        <v>33.200000000000003</v>
      </c>
      <c r="K33" s="109">
        <f>[29]Fevereiro!$C$14</f>
        <v>34.6</v>
      </c>
      <c r="L33" s="109">
        <f>[29]Fevereiro!$C$15</f>
        <v>35.4</v>
      </c>
      <c r="M33" s="109">
        <f>[29]Fevereiro!$C$16</f>
        <v>33.5</v>
      </c>
      <c r="N33" s="109">
        <f>[29]Fevereiro!$C$17</f>
        <v>34.9</v>
      </c>
      <c r="O33" s="109">
        <f>[29]Fevereiro!$C$18</f>
        <v>36.799999999999997</v>
      </c>
      <c r="P33" s="109">
        <f>[29]Fevereiro!$C$19</f>
        <v>35.5</v>
      </c>
      <c r="Q33" s="109">
        <f>[29]Fevereiro!$C$20</f>
        <v>35.6</v>
      </c>
      <c r="R33" s="109">
        <f>[29]Fevereiro!$C$21</f>
        <v>35.5</v>
      </c>
      <c r="S33" s="109">
        <f>[29]Fevereiro!$C$22</f>
        <v>27.3</v>
      </c>
      <c r="T33" s="109">
        <f>[29]Fevereiro!$C$23</f>
        <v>33.5</v>
      </c>
      <c r="U33" s="109">
        <f>[29]Fevereiro!$C$24</f>
        <v>33.700000000000003</v>
      </c>
      <c r="V33" s="109">
        <f>[29]Fevereiro!$C$25</f>
        <v>33.5</v>
      </c>
      <c r="W33" s="109">
        <f>[29]Fevereiro!$C$26</f>
        <v>35.200000000000003</v>
      </c>
      <c r="X33" s="109">
        <f>[29]Fevereiro!$C$27</f>
        <v>35.200000000000003</v>
      </c>
      <c r="Y33" s="109">
        <f>[29]Fevereiro!$C$28</f>
        <v>36.200000000000003</v>
      </c>
      <c r="Z33" s="109">
        <f>[29]Fevereiro!$C$29</f>
        <v>33.9</v>
      </c>
      <c r="AA33" s="109">
        <f>[29]Fevereiro!$C$30</f>
        <v>35.9</v>
      </c>
      <c r="AB33" s="109">
        <f>[29]Fevereiro!$C$31</f>
        <v>37.299999999999997</v>
      </c>
      <c r="AC33" s="109">
        <f>[29]Fevereiro!$C$32</f>
        <v>36</v>
      </c>
      <c r="AD33" s="109">
        <f>[29]Fevereiro!$C$33</f>
        <v>37.9</v>
      </c>
      <c r="AE33" s="112">
        <f t="shared" si="1"/>
        <v>37.9</v>
      </c>
      <c r="AF33" s="113">
        <f t="shared" si="2"/>
        <v>34.437931034482759</v>
      </c>
    </row>
    <row r="34" spans="1:37" x14ac:dyDescent="0.2">
      <c r="A34" s="48" t="s">
        <v>123</v>
      </c>
      <c r="B34" s="109">
        <f>[30]Fevereiro!$C$5</f>
        <v>35.799999999999997</v>
      </c>
      <c r="C34" s="109">
        <f>[30]Fevereiro!$C$6</f>
        <v>35.1</v>
      </c>
      <c r="D34" s="109">
        <f>[30]Fevereiro!$C$7</f>
        <v>34.5</v>
      </c>
      <c r="E34" s="109">
        <f>[30]Fevereiro!$C$8</f>
        <v>33.1</v>
      </c>
      <c r="F34" s="109">
        <f>[30]Fevereiro!$C$9</f>
        <v>35</v>
      </c>
      <c r="G34" s="109">
        <f>[30]Fevereiro!$C$10</f>
        <v>33.5</v>
      </c>
      <c r="H34" s="109">
        <f>[30]Fevereiro!$C$11</f>
        <v>34.5</v>
      </c>
      <c r="I34" s="109">
        <f>[30]Fevereiro!$C$12</f>
        <v>32.5</v>
      </c>
      <c r="J34" s="109">
        <f>[30]Fevereiro!$C$13</f>
        <v>33.9</v>
      </c>
      <c r="K34" s="109">
        <f>[30]Fevereiro!$C$14</f>
        <v>34.799999999999997</v>
      </c>
      <c r="L34" s="109">
        <f>[30]Fevereiro!$C$15</f>
        <v>36.6</v>
      </c>
      <c r="M34" s="109">
        <f>[30]Fevereiro!$C$16</f>
        <v>35.299999999999997</v>
      </c>
      <c r="N34" s="109">
        <f>[30]Fevereiro!$C$17</f>
        <v>35.4</v>
      </c>
      <c r="O34" s="109">
        <f>[30]Fevereiro!$C$18</f>
        <v>36.700000000000003</v>
      </c>
      <c r="P34" s="109">
        <f>[30]Fevereiro!$C$19</f>
        <v>34.799999999999997</v>
      </c>
      <c r="Q34" s="109">
        <f>[30]Fevereiro!$C$20</f>
        <v>35.9</v>
      </c>
      <c r="R34" s="109">
        <f>[30]Fevereiro!$C$21</f>
        <v>36.5</v>
      </c>
      <c r="S34" s="109">
        <f>[30]Fevereiro!$C$22</f>
        <v>31.8</v>
      </c>
      <c r="T34" s="109">
        <f>[30]Fevereiro!$C$23</f>
        <v>34.5</v>
      </c>
      <c r="U34" s="109">
        <f>[30]Fevereiro!$C$24</f>
        <v>35.4</v>
      </c>
      <c r="V34" s="109">
        <f>[30]Fevereiro!$C$25</f>
        <v>32</v>
      </c>
      <c r="W34" s="109">
        <f>[30]Fevereiro!$C$26</f>
        <v>35.700000000000003</v>
      </c>
      <c r="X34" s="109">
        <f>[30]Fevereiro!$C$27</f>
        <v>37.1</v>
      </c>
      <c r="Y34" s="109">
        <f>[30]Fevereiro!$C$28</f>
        <v>35.4</v>
      </c>
      <c r="Z34" s="109">
        <f>[30]Fevereiro!$C$29</f>
        <v>35.299999999999997</v>
      </c>
      <c r="AA34" s="109">
        <f>[30]Fevereiro!$C$30</f>
        <v>36.299999999999997</v>
      </c>
      <c r="AB34" s="109">
        <f>[30]Fevereiro!$C$31</f>
        <v>35.9</v>
      </c>
      <c r="AC34" s="109">
        <f>[30]Fevereiro!$C$32</f>
        <v>36.6</v>
      </c>
      <c r="AD34" s="109">
        <f>[30]Fevereiro!$C$33</f>
        <v>38.6</v>
      </c>
      <c r="AE34" s="112">
        <f t="shared" si="1"/>
        <v>38.6</v>
      </c>
      <c r="AF34" s="113">
        <f t="shared" si="2"/>
        <v>35.120689655172413</v>
      </c>
      <c r="AJ34" t="s">
        <v>35</v>
      </c>
    </row>
    <row r="35" spans="1:37" x14ac:dyDescent="0.2">
      <c r="A35" s="48" t="s">
        <v>14</v>
      </c>
      <c r="B35" s="109">
        <f>[31]Fevereiro!$C$5</f>
        <v>33.700000000000003</v>
      </c>
      <c r="C35" s="109">
        <f>[31]Fevereiro!$C$6</f>
        <v>34.9</v>
      </c>
      <c r="D35" s="109">
        <f>[31]Fevereiro!$C$7</f>
        <v>32.200000000000003</v>
      </c>
      <c r="E35" s="109">
        <f>[31]Fevereiro!$C$8</f>
        <v>30.7</v>
      </c>
      <c r="F35" s="109">
        <f>[31]Fevereiro!$C$9</f>
        <v>31.8</v>
      </c>
      <c r="G35" s="109">
        <f>[31]Fevereiro!$C$10</f>
        <v>30</v>
      </c>
      <c r="H35" s="109">
        <f>[31]Fevereiro!$C$11</f>
        <v>33.1</v>
      </c>
      <c r="I35" s="109">
        <f>[31]Fevereiro!$C$12</f>
        <v>33.299999999999997</v>
      </c>
      <c r="J35" s="109">
        <f>[31]Fevereiro!$C$13</f>
        <v>33.5</v>
      </c>
      <c r="K35" s="109">
        <f>[31]Fevereiro!$C$14</f>
        <v>34</v>
      </c>
      <c r="L35" s="109">
        <f>[31]Fevereiro!$C$15</f>
        <v>34.799999999999997</v>
      </c>
      <c r="M35" s="109">
        <f>[31]Fevereiro!$C$16</f>
        <v>34.700000000000003</v>
      </c>
      <c r="N35" s="109">
        <f>[31]Fevereiro!$C$17</f>
        <v>36.200000000000003</v>
      </c>
      <c r="O35" s="109">
        <f>[31]Fevereiro!$C$18</f>
        <v>34</v>
      </c>
      <c r="P35" s="109">
        <f>[31]Fevereiro!$C$19</f>
        <v>28</v>
      </c>
      <c r="Q35" s="109">
        <f>[31]Fevereiro!$C$20</f>
        <v>34.799999999999997</v>
      </c>
      <c r="R35" s="109">
        <f>[31]Fevereiro!$C$21</f>
        <v>34.299999999999997</v>
      </c>
      <c r="S35" s="109">
        <f>[31]Fevereiro!$C$22</f>
        <v>31.7</v>
      </c>
      <c r="T35" s="109">
        <f>[31]Fevereiro!$C$23</f>
        <v>31.3</v>
      </c>
      <c r="U35" s="109">
        <f>[31]Fevereiro!$C$24</f>
        <v>32.799999999999997</v>
      </c>
      <c r="V35" s="109">
        <f>[31]Fevereiro!$C$25</f>
        <v>33.6</v>
      </c>
      <c r="W35" s="109">
        <f>[31]Fevereiro!$C$26</f>
        <v>34.5</v>
      </c>
      <c r="X35" s="109">
        <f>[31]Fevereiro!$C$27</f>
        <v>33.6</v>
      </c>
      <c r="Y35" s="109">
        <f>[31]Fevereiro!$C$28</f>
        <v>34.799999999999997</v>
      </c>
      <c r="Z35" s="109">
        <f>[31]Fevereiro!$C$29</f>
        <v>34.799999999999997</v>
      </c>
      <c r="AA35" s="109">
        <f>[31]Fevereiro!$C$30</f>
        <v>35.9</v>
      </c>
      <c r="AB35" s="109">
        <f>[31]Fevereiro!$C$31</f>
        <v>36.200000000000003</v>
      </c>
      <c r="AC35" s="109">
        <f>[31]Fevereiro!$C$32</f>
        <v>37</v>
      </c>
      <c r="AD35" s="109">
        <f>[31]Fevereiro!$C$33</f>
        <v>38.299999999999997</v>
      </c>
      <c r="AE35" s="112">
        <f t="shared" si="1"/>
        <v>38.299999999999997</v>
      </c>
      <c r="AF35" s="113">
        <f t="shared" si="2"/>
        <v>33.741379310344819</v>
      </c>
      <c r="AH35" t="s">
        <v>35</v>
      </c>
      <c r="AJ35" t="s">
        <v>35</v>
      </c>
    </row>
    <row r="36" spans="1:37" x14ac:dyDescent="0.2">
      <c r="A36" s="48" t="s">
        <v>153</v>
      </c>
      <c r="B36" s="109">
        <f>[32]Fevereiro!$C$5</f>
        <v>36.299999999999997</v>
      </c>
      <c r="C36" s="109">
        <f>[32]Fevereiro!$C$6</f>
        <v>34.200000000000003</v>
      </c>
      <c r="D36" s="109">
        <f>[32]Fevereiro!$C$7</f>
        <v>30.7</v>
      </c>
      <c r="E36" s="109">
        <f>[32]Fevereiro!$C$8</f>
        <v>32</v>
      </c>
      <c r="F36" s="109">
        <f>[32]Fevereiro!$C$9</f>
        <v>31.8</v>
      </c>
      <c r="G36" s="109">
        <f>[32]Fevereiro!$C$10</f>
        <v>32.4</v>
      </c>
      <c r="H36" s="109">
        <f>[32]Fevereiro!$C$11</f>
        <v>35.4</v>
      </c>
      <c r="I36" s="109">
        <f>[32]Fevereiro!$C$12</f>
        <v>30.7</v>
      </c>
      <c r="J36" s="109">
        <f>[32]Fevereiro!$C$13</f>
        <v>35.6</v>
      </c>
      <c r="K36" s="109">
        <f>[32]Fevereiro!$C$14</f>
        <v>35.700000000000003</v>
      </c>
      <c r="L36" s="109">
        <f>[32]Fevereiro!$C$15</f>
        <v>34.6</v>
      </c>
      <c r="M36" s="109">
        <f>[32]Fevereiro!$C$16</f>
        <v>34.799999999999997</v>
      </c>
      <c r="N36" s="109">
        <f>[32]Fevereiro!$C$17</f>
        <v>36</v>
      </c>
      <c r="O36" s="109">
        <f>[32]Fevereiro!$C$18</f>
        <v>36.299999999999997</v>
      </c>
      <c r="P36" s="109">
        <f>[32]Fevereiro!$C$19</f>
        <v>36.799999999999997</v>
      </c>
      <c r="Q36" s="109">
        <f>[32]Fevereiro!$C$20</f>
        <v>38.299999999999997</v>
      </c>
      <c r="R36" s="109">
        <f>[32]Fevereiro!$C$21</f>
        <v>37.1</v>
      </c>
      <c r="S36" s="109">
        <f>[32]Fevereiro!$C$22</f>
        <v>26.2</v>
      </c>
      <c r="T36" s="109">
        <f>[32]Fevereiro!$C$23</f>
        <v>32</v>
      </c>
      <c r="U36" s="109">
        <f>[32]Fevereiro!$C$24</f>
        <v>33.799999999999997</v>
      </c>
      <c r="V36" s="109">
        <f>[32]Fevereiro!$C$25</f>
        <v>32</v>
      </c>
      <c r="W36" s="109">
        <f>[32]Fevereiro!$C$26</f>
        <v>33.200000000000003</v>
      </c>
      <c r="X36" s="109">
        <f>[32]Fevereiro!$C$27</f>
        <v>34.200000000000003</v>
      </c>
      <c r="Y36" s="109">
        <f>[32]Fevereiro!$C$28</f>
        <v>35.5</v>
      </c>
      <c r="Z36" s="109">
        <f>[32]Fevereiro!$C$29</f>
        <v>35.299999999999997</v>
      </c>
      <c r="AA36" s="109">
        <f>[32]Fevereiro!$C$30</f>
        <v>36.700000000000003</v>
      </c>
      <c r="AB36" s="109">
        <f>[32]Fevereiro!$C$31</f>
        <v>36.299999999999997</v>
      </c>
      <c r="AC36" s="109">
        <f>[32]Fevereiro!$C$32</f>
        <v>36.6</v>
      </c>
      <c r="AD36" s="109">
        <f>[32]Fevereiro!$C$33</f>
        <v>37.799999999999997</v>
      </c>
      <c r="AE36" s="112">
        <f t="shared" si="1"/>
        <v>38.299999999999997</v>
      </c>
      <c r="AF36" s="113">
        <f t="shared" si="2"/>
        <v>34.424137931034487</v>
      </c>
    </row>
    <row r="37" spans="1:37" x14ac:dyDescent="0.2">
      <c r="A37" s="48" t="s">
        <v>15</v>
      </c>
      <c r="B37" s="109">
        <f>[33]Fevereiro!$C$5</f>
        <v>33.9</v>
      </c>
      <c r="C37" s="109">
        <f>[33]Fevereiro!$C$6</f>
        <v>34.4</v>
      </c>
      <c r="D37" s="109">
        <f>[33]Fevereiro!$C$7</f>
        <v>34.700000000000003</v>
      </c>
      <c r="E37" s="109">
        <f>[33]Fevereiro!$C$8</f>
        <v>33.299999999999997</v>
      </c>
      <c r="F37" s="109">
        <f>[33]Fevereiro!$C$9</f>
        <v>33.4</v>
      </c>
      <c r="G37" s="109">
        <f>[33]Fevereiro!$C$10</f>
        <v>31.5</v>
      </c>
      <c r="H37" s="109">
        <f>[33]Fevereiro!$C$11</f>
        <v>29.3</v>
      </c>
      <c r="I37" s="109">
        <f>[33]Fevereiro!$C$12</f>
        <v>31</v>
      </c>
      <c r="J37" s="109">
        <f>[33]Fevereiro!$C$13</f>
        <v>29.8</v>
      </c>
      <c r="K37" s="109">
        <f>[33]Fevereiro!$C$14</f>
        <v>32.5</v>
      </c>
      <c r="L37" s="109">
        <f>[33]Fevereiro!$C$15</f>
        <v>34.9</v>
      </c>
      <c r="M37" s="109">
        <f>[33]Fevereiro!$C$16</f>
        <v>32.200000000000003</v>
      </c>
      <c r="N37" s="109">
        <f>[33]Fevereiro!$C$17</f>
        <v>31.7</v>
      </c>
      <c r="O37" s="109">
        <f>[33]Fevereiro!$C$18</f>
        <v>31.6</v>
      </c>
      <c r="P37" s="109">
        <f>[33]Fevereiro!$C$19</f>
        <v>29.3</v>
      </c>
      <c r="Q37" s="109">
        <f>[33]Fevereiro!$C$20</f>
        <v>33</v>
      </c>
      <c r="R37" s="109">
        <f>[33]Fevereiro!$C$21</f>
        <v>34.4</v>
      </c>
      <c r="S37" s="109">
        <f>[33]Fevereiro!$C$22</f>
        <v>28.4</v>
      </c>
      <c r="T37" s="109">
        <f>[33]Fevereiro!$C$23</f>
        <v>29.5</v>
      </c>
      <c r="U37" s="109">
        <f>[33]Fevereiro!$C$24</f>
        <v>28.5</v>
      </c>
      <c r="V37" s="109">
        <f>[33]Fevereiro!$C$25</f>
        <v>31.4</v>
      </c>
      <c r="W37" s="109">
        <f>[33]Fevereiro!$C$26</f>
        <v>33.1</v>
      </c>
      <c r="X37" s="109">
        <f>[33]Fevereiro!$C$27</f>
        <v>34.200000000000003</v>
      </c>
      <c r="Y37" s="109">
        <f>[33]Fevereiro!$C$28</f>
        <v>32.200000000000003</v>
      </c>
      <c r="Z37" s="109">
        <f>[33]Fevereiro!$C$29</f>
        <v>32.1</v>
      </c>
      <c r="AA37" s="109">
        <f>[33]Fevereiro!$C$30</f>
        <v>34.9</v>
      </c>
      <c r="AB37" s="109">
        <f>[33]Fevereiro!$C$31</f>
        <v>35</v>
      </c>
      <c r="AC37" s="109">
        <f>[33]Fevereiro!$C$32</f>
        <v>32.700000000000003</v>
      </c>
      <c r="AD37" s="109">
        <f>[33]Fevereiro!$C$33</f>
        <v>35</v>
      </c>
      <c r="AE37" s="112">
        <f t="shared" si="1"/>
        <v>35</v>
      </c>
      <c r="AF37" s="113">
        <f t="shared" si="2"/>
        <v>32.341379310344834</v>
      </c>
      <c r="AG37" s="12" t="s">
        <v>35</v>
      </c>
      <c r="AJ37" t="s">
        <v>35</v>
      </c>
    </row>
    <row r="38" spans="1:37" hidden="1" x14ac:dyDescent="0.2">
      <c r="A38" s="48" t="s">
        <v>16</v>
      </c>
      <c r="B38" s="109" t="s">
        <v>197</v>
      </c>
      <c r="C38" s="109" t="s">
        <v>197</v>
      </c>
      <c r="D38" s="109" t="s">
        <v>197</v>
      </c>
      <c r="E38" s="109" t="s">
        <v>197</v>
      </c>
      <c r="F38" s="109" t="s">
        <v>197</v>
      </c>
      <c r="G38" s="109" t="s">
        <v>197</v>
      </c>
      <c r="H38" s="109" t="s">
        <v>197</v>
      </c>
      <c r="I38" s="109" t="s">
        <v>197</v>
      </c>
      <c r="J38" s="109" t="s">
        <v>197</v>
      </c>
      <c r="K38" s="109" t="s">
        <v>197</v>
      </c>
      <c r="L38" s="109" t="s">
        <v>197</v>
      </c>
      <c r="M38" s="109" t="s">
        <v>197</v>
      </c>
      <c r="N38" s="109" t="s">
        <v>197</v>
      </c>
      <c r="O38" s="109" t="s">
        <v>197</v>
      </c>
      <c r="P38" s="109" t="s">
        <v>197</v>
      </c>
      <c r="Q38" s="109" t="s">
        <v>197</v>
      </c>
      <c r="R38" s="109" t="s">
        <v>197</v>
      </c>
      <c r="S38" s="109" t="s">
        <v>197</v>
      </c>
      <c r="T38" s="109" t="s">
        <v>197</v>
      </c>
      <c r="U38" s="109" t="s">
        <v>197</v>
      </c>
      <c r="V38" s="109" t="s">
        <v>197</v>
      </c>
      <c r="W38" s="109" t="s">
        <v>197</v>
      </c>
      <c r="X38" s="109" t="s">
        <v>197</v>
      </c>
      <c r="Y38" s="109" t="s">
        <v>197</v>
      </c>
      <c r="Z38" s="109" t="s">
        <v>197</v>
      </c>
      <c r="AA38" s="109" t="s">
        <v>197</v>
      </c>
      <c r="AB38" s="109" t="s">
        <v>197</v>
      </c>
      <c r="AC38" s="109" t="s">
        <v>197</v>
      </c>
      <c r="AD38" s="109" t="s">
        <v>197</v>
      </c>
      <c r="AE38" s="112" t="s">
        <v>197</v>
      </c>
      <c r="AF38" s="113" t="s">
        <v>197</v>
      </c>
      <c r="AI38" t="s">
        <v>35</v>
      </c>
      <c r="AJ38" t="s">
        <v>35</v>
      </c>
      <c r="AK38" t="s">
        <v>35</v>
      </c>
    </row>
    <row r="39" spans="1:37" x14ac:dyDescent="0.2">
      <c r="A39" s="48" t="s">
        <v>154</v>
      </c>
      <c r="B39" s="109">
        <f>[35]Fevereiro!$C$5</f>
        <v>36.200000000000003</v>
      </c>
      <c r="C39" s="109">
        <f>[35]Fevereiro!$C$6</f>
        <v>35.700000000000003</v>
      </c>
      <c r="D39" s="109">
        <f>[35]Fevereiro!$C$7</f>
        <v>31.1</v>
      </c>
      <c r="E39" s="109">
        <f>[35]Fevereiro!$C$8</f>
        <v>32.700000000000003</v>
      </c>
      <c r="F39" s="109">
        <f>[35]Fevereiro!$C$9</f>
        <v>31.5</v>
      </c>
      <c r="G39" s="109">
        <f>[35]Fevereiro!$C$10</f>
        <v>31.2</v>
      </c>
      <c r="H39" s="109">
        <f>[35]Fevereiro!$C$11</f>
        <v>34.4</v>
      </c>
      <c r="I39" s="109">
        <f>[35]Fevereiro!$C$12</f>
        <v>28</v>
      </c>
      <c r="J39" s="109">
        <f>[35]Fevereiro!$C$13</f>
        <v>30</v>
      </c>
      <c r="K39" s="109">
        <f>[35]Fevereiro!$C$14</f>
        <v>33.6</v>
      </c>
      <c r="L39" s="109">
        <f>[35]Fevereiro!$C$15</f>
        <v>35.1</v>
      </c>
      <c r="M39" s="109">
        <f>[35]Fevereiro!$C$16</f>
        <v>33.799999999999997</v>
      </c>
      <c r="N39" s="109">
        <f>[35]Fevereiro!$C$17</f>
        <v>35.299999999999997</v>
      </c>
      <c r="O39" s="109">
        <f>[35]Fevereiro!$C$18</f>
        <v>36.4</v>
      </c>
      <c r="P39" s="109">
        <f>[35]Fevereiro!$C$19</f>
        <v>35.299999999999997</v>
      </c>
      <c r="Q39" s="109">
        <f>[35]Fevereiro!$C$20</f>
        <v>36.5</v>
      </c>
      <c r="R39" s="109">
        <f>[35]Fevereiro!$C$21</f>
        <v>36.4</v>
      </c>
      <c r="S39" s="109">
        <f>[35]Fevereiro!$C$22</f>
        <v>27.9</v>
      </c>
      <c r="T39" s="109">
        <f>[35]Fevereiro!$C$23</f>
        <v>32.4</v>
      </c>
      <c r="U39" s="109">
        <f>[35]Fevereiro!$C$24</f>
        <v>34</v>
      </c>
      <c r="V39" s="109">
        <f>[35]Fevereiro!$C$25</f>
        <v>31.9</v>
      </c>
      <c r="W39" s="109">
        <f>[35]Fevereiro!$C$26</f>
        <v>32.799999999999997</v>
      </c>
      <c r="X39" s="109">
        <f>[35]Fevereiro!$C$27</f>
        <v>34.4</v>
      </c>
      <c r="Y39" s="109">
        <f>[35]Fevereiro!$C$28</f>
        <v>34.4</v>
      </c>
      <c r="Z39" s="109">
        <f>[35]Fevereiro!$C$29</f>
        <v>34.5</v>
      </c>
      <c r="AA39" s="109">
        <f>[35]Fevereiro!$C$30</f>
        <v>35.9</v>
      </c>
      <c r="AB39" s="109">
        <f>[35]Fevereiro!$C$31</f>
        <v>36.6</v>
      </c>
      <c r="AC39" s="109">
        <f>[35]Fevereiro!$C$32</f>
        <v>35.299999999999997</v>
      </c>
      <c r="AD39" s="109">
        <f>[35]Fevereiro!$C$33</f>
        <v>37.9</v>
      </c>
      <c r="AE39" s="112">
        <f>MAX(B39:AD39)</f>
        <v>37.9</v>
      </c>
      <c r="AF39" s="113">
        <f>AVERAGE(B39:AD39)</f>
        <v>33.83448275862068</v>
      </c>
      <c r="AH39" t="s">
        <v>35</v>
      </c>
      <c r="AJ39" t="s">
        <v>35</v>
      </c>
    </row>
    <row r="40" spans="1:37" x14ac:dyDescent="0.2">
      <c r="A40" s="48" t="s">
        <v>17</v>
      </c>
      <c r="B40" s="109">
        <f>[36]Fevereiro!$C$5</f>
        <v>34.700000000000003</v>
      </c>
      <c r="C40" s="109">
        <f>[36]Fevereiro!$C$6</f>
        <v>35</v>
      </c>
      <c r="D40" s="109">
        <f>[36]Fevereiro!$C$7</f>
        <v>34.4</v>
      </c>
      <c r="E40" s="109">
        <f>[36]Fevereiro!$C$8</f>
        <v>33</v>
      </c>
      <c r="F40" s="109">
        <f>[36]Fevereiro!$C$9</f>
        <v>34.299999999999997</v>
      </c>
      <c r="G40" s="109">
        <f>[36]Fevereiro!$C$10</f>
        <v>33.299999999999997</v>
      </c>
      <c r="H40" s="109">
        <f>[36]Fevereiro!$C$11</f>
        <v>33.1</v>
      </c>
      <c r="I40" s="109">
        <f>[36]Fevereiro!$C$12</f>
        <v>30</v>
      </c>
      <c r="J40" s="109">
        <f>[36]Fevereiro!$C$13</f>
        <v>32.5</v>
      </c>
      <c r="K40" s="109">
        <f>[36]Fevereiro!$C$14</f>
        <v>34.299999999999997</v>
      </c>
      <c r="L40" s="109">
        <f>[36]Fevereiro!$C$15</f>
        <v>35.4</v>
      </c>
      <c r="M40" s="109">
        <f>[36]Fevereiro!$C$16</f>
        <v>33.9</v>
      </c>
      <c r="N40" s="109">
        <f>[36]Fevereiro!$C$17</f>
        <v>35.1</v>
      </c>
      <c r="O40" s="109">
        <f>[36]Fevereiro!$C$18</f>
        <v>36.4</v>
      </c>
      <c r="P40" s="109">
        <f>[36]Fevereiro!$C$19</f>
        <v>35.200000000000003</v>
      </c>
      <c r="Q40" s="109">
        <f>[36]Fevereiro!$C$20</f>
        <v>35.9</v>
      </c>
      <c r="R40" s="109">
        <f>[36]Fevereiro!$C$21</f>
        <v>35.6</v>
      </c>
      <c r="S40" s="109">
        <f>[36]Fevereiro!$C$22</f>
        <v>29.6</v>
      </c>
      <c r="T40" s="109">
        <f>[36]Fevereiro!$C$23</f>
        <v>33.6</v>
      </c>
      <c r="U40" s="109">
        <f>[36]Fevereiro!$C$24</f>
        <v>32.6</v>
      </c>
      <c r="V40" s="109">
        <f>[36]Fevereiro!$C$25</f>
        <v>34.1</v>
      </c>
      <c r="W40" s="109">
        <f>[36]Fevereiro!$C$26</f>
        <v>34.6</v>
      </c>
      <c r="X40" s="109">
        <f>[36]Fevereiro!$C$27</f>
        <v>36.4</v>
      </c>
      <c r="Y40" s="109">
        <f>[36]Fevereiro!$C$28</f>
        <v>36.1</v>
      </c>
      <c r="Z40" s="109">
        <f>[36]Fevereiro!$C$29</f>
        <v>33.299999999999997</v>
      </c>
      <c r="AA40" s="109">
        <f>[36]Fevereiro!$C$30</f>
        <v>35.6</v>
      </c>
      <c r="AB40" s="109">
        <f>[36]Fevereiro!$C$31</f>
        <v>37.1</v>
      </c>
      <c r="AC40" s="109">
        <f>[36]Fevereiro!$C$32</f>
        <v>37.200000000000003</v>
      </c>
      <c r="AD40" s="109">
        <f>[36]Fevereiro!$C$33</f>
        <v>37.9</v>
      </c>
      <c r="AE40" s="112">
        <f>MAX(B40:AD40)</f>
        <v>37.9</v>
      </c>
      <c r="AF40" s="113">
        <f>AVERAGE(B40:AD40)</f>
        <v>34.489655172413798</v>
      </c>
      <c r="AK40" t="s">
        <v>35</v>
      </c>
    </row>
    <row r="41" spans="1:37" hidden="1" x14ac:dyDescent="0.2">
      <c r="A41" s="48" t="s">
        <v>136</v>
      </c>
      <c r="B41" s="109">
        <f>[37]Fevereiro!$C$5</f>
        <v>31</v>
      </c>
      <c r="C41" s="109">
        <f>[37]Fevereiro!$C$6</f>
        <v>32.200000000000003</v>
      </c>
      <c r="D41" s="109">
        <f>[37]Fevereiro!$C$7</f>
        <v>30</v>
      </c>
      <c r="E41" s="109">
        <f>[37]Fevereiro!$C$8</f>
        <v>29.3</v>
      </c>
      <c r="F41" s="109">
        <f>[37]Fevereiro!$C$9</f>
        <v>31.5</v>
      </c>
      <c r="G41" s="109">
        <f>[37]Fevereiro!$C$10</f>
        <v>33.5</v>
      </c>
      <c r="H41" s="109">
        <f>[37]Fevereiro!$C$11</f>
        <v>31.7</v>
      </c>
      <c r="I41" s="109">
        <f>[37]Fevereiro!$C$12</f>
        <v>32.9</v>
      </c>
      <c r="J41" s="109">
        <f>[37]Fevereiro!$C$13</f>
        <v>34.9</v>
      </c>
      <c r="K41" s="109">
        <f>[37]Fevereiro!$C$14</f>
        <v>28.7</v>
      </c>
      <c r="L41" s="109">
        <f>[37]Fevereiro!$C$15</f>
        <v>30.2</v>
      </c>
      <c r="M41" s="109">
        <f>[37]Fevereiro!$C$16</f>
        <v>31.5</v>
      </c>
      <c r="N41" s="109">
        <f>[37]Fevereiro!$C$17</f>
        <v>32.200000000000003</v>
      </c>
      <c r="O41" s="109">
        <f>[37]Fevereiro!$C$18</f>
        <v>33.799999999999997</v>
      </c>
      <c r="P41" s="109">
        <f>[37]Fevereiro!$C$19</f>
        <v>32.9</v>
      </c>
      <c r="Q41" s="109">
        <f>[37]Fevereiro!$C$20</f>
        <v>30</v>
      </c>
      <c r="R41" s="109">
        <f>[37]Fevereiro!$C$21</f>
        <v>26.9</v>
      </c>
      <c r="S41" s="109">
        <f>[37]Fevereiro!$C$22</f>
        <v>28.8</v>
      </c>
      <c r="T41" s="109">
        <f>[37]Fevereiro!$C$23</f>
        <v>28</v>
      </c>
      <c r="U41" s="109">
        <f>[37]Fevereiro!$C$24</f>
        <v>24.2</v>
      </c>
      <c r="V41" s="109">
        <f>[37]Fevereiro!$C$25</f>
        <v>29.3</v>
      </c>
      <c r="W41" s="109">
        <f>[37]Fevereiro!$C$26</f>
        <v>31.3</v>
      </c>
      <c r="X41" s="109">
        <f>[37]Fevereiro!$C$27</f>
        <v>31.8</v>
      </c>
      <c r="Y41" s="109">
        <f>[37]Fevereiro!$C$28</f>
        <v>26.2</v>
      </c>
      <c r="Z41" s="109">
        <f>[37]Fevereiro!$C$29</f>
        <v>32.6</v>
      </c>
      <c r="AA41" s="109">
        <f>[37]Fevereiro!$C$30</f>
        <v>30.9</v>
      </c>
      <c r="AB41" s="109">
        <f>[37]Fevereiro!$C$31</f>
        <v>33.4</v>
      </c>
      <c r="AC41" s="109">
        <f>[37]Fevereiro!$C$32</f>
        <v>32.700000000000003</v>
      </c>
      <c r="AD41" s="109">
        <f>[37]Fevereiro!$C$33</f>
        <v>34.9</v>
      </c>
      <c r="AE41" s="112">
        <f>MAX(B41:AD41)</f>
        <v>34.9</v>
      </c>
      <c r="AF41" s="113">
        <f>AVERAGE(B41:AD41)</f>
        <v>30.941379310344821</v>
      </c>
      <c r="AH41" s="12" t="s">
        <v>35</v>
      </c>
      <c r="AJ41" t="s">
        <v>35</v>
      </c>
    </row>
    <row r="42" spans="1:37" x14ac:dyDescent="0.2">
      <c r="A42" s="48" t="s">
        <v>18</v>
      </c>
      <c r="B42" s="109">
        <f>[38]Fevereiro!$C$5</f>
        <v>34.200000000000003</v>
      </c>
      <c r="C42" s="109">
        <f>[38]Fevereiro!$C$6</f>
        <v>33.9</v>
      </c>
      <c r="D42" s="109">
        <f>[38]Fevereiro!$C$7</f>
        <v>29</v>
      </c>
      <c r="E42" s="109">
        <f>[38]Fevereiro!$C$8</f>
        <v>30.8</v>
      </c>
      <c r="F42" s="109">
        <f>[38]Fevereiro!$C$9</f>
        <v>31</v>
      </c>
      <c r="G42" s="109">
        <f>[38]Fevereiro!$C$10</f>
        <v>28.4</v>
      </c>
      <c r="H42" s="109">
        <f>[38]Fevereiro!$C$11</f>
        <v>31.5</v>
      </c>
      <c r="I42" s="109">
        <f>[38]Fevereiro!$C$12</f>
        <v>25.9</v>
      </c>
      <c r="J42" s="109">
        <f>[38]Fevereiro!$C$13</f>
        <v>30.1</v>
      </c>
      <c r="K42" s="109">
        <f>[38]Fevereiro!$C$14</f>
        <v>31.7</v>
      </c>
      <c r="L42" s="109">
        <f>[38]Fevereiro!$C$15</f>
        <v>30.9</v>
      </c>
      <c r="M42" s="109">
        <f>[38]Fevereiro!$C$16</f>
        <v>29.9</v>
      </c>
      <c r="N42" s="109">
        <f>[38]Fevereiro!$C$17</f>
        <v>31.8</v>
      </c>
      <c r="O42" s="109">
        <f>[38]Fevereiro!$C$18</f>
        <v>32.200000000000003</v>
      </c>
      <c r="P42" s="109">
        <f>[38]Fevereiro!$C$19</f>
        <v>32.9</v>
      </c>
      <c r="Q42" s="109">
        <f>[38]Fevereiro!$C$20</f>
        <v>33.700000000000003</v>
      </c>
      <c r="R42" s="109">
        <f>[38]Fevereiro!$C$21</f>
        <v>30.9</v>
      </c>
      <c r="S42" s="109">
        <f>[38]Fevereiro!$C$22</f>
        <v>26</v>
      </c>
      <c r="T42" s="109">
        <f>[38]Fevereiro!$C$23</f>
        <v>27.4</v>
      </c>
      <c r="U42" s="109">
        <f>[38]Fevereiro!$C$24</f>
        <v>30.4</v>
      </c>
      <c r="V42" s="109">
        <f>[38]Fevereiro!$C$25</f>
        <v>32.1</v>
      </c>
      <c r="W42" s="109">
        <f>[38]Fevereiro!$C$26</f>
        <v>32</v>
      </c>
      <c r="X42" s="109">
        <f>[38]Fevereiro!$C$27</f>
        <v>30.3</v>
      </c>
      <c r="Y42" s="109">
        <f>[38]Fevereiro!$C$28</f>
        <v>31.9</v>
      </c>
      <c r="Z42" s="109">
        <f>[38]Fevereiro!$C$29</f>
        <v>31.8</v>
      </c>
      <c r="AA42" s="109">
        <f>[38]Fevereiro!$C$30</f>
        <v>33.4</v>
      </c>
      <c r="AB42" s="109">
        <f>[38]Fevereiro!$C$31</f>
        <v>33.700000000000003</v>
      </c>
      <c r="AC42" s="109">
        <f>[38]Fevereiro!$C$32</f>
        <v>32.5</v>
      </c>
      <c r="AD42" s="109">
        <f>[38]Fevereiro!$C$33</f>
        <v>33.700000000000003</v>
      </c>
      <c r="AE42" s="112">
        <f>MAX(B42:AD42)</f>
        <v>34.200000000000003</v>
      </c>
      <c r="AF42" s="113">
        <f>AVERAGE(B42:AD42)</f>
        <v>31.172413793103445</v>
      </c>
      <c r="AH42" s="12" t="s">
        <v>35</v>
      </c>
      <c r="AJ42" t="s">
        <v>35</v>
      </c>
    </row>
    <row r="43" spans="1:37" hidden="1" x14ac:dyDescent="0.2">
      <c r="A43" s="48" t="s">
        <v>141</v>
      </c>
      <c r="B43" s="109" t="s">
        <v>197</v>
      </c>
      <c r="C43" s="109" t="s">
        <v>197</v>
      </c>
      <c r="D43" s="109" t="s">
        <v>197</v>
      </c>
      <c r="E43" s="109" t="s">
        <v>197</v>
      </c>
      <c r="F43" s="109" t="s">
        <v>197</v>
      </c>
      <c r="G43" s="109" t="s">
        <v>197</v>
      </c>
      <c r="H43" s="109" t="s">
        <v>197</v>
      </c>
      <c r="I43" s="109" t="s">
        <v>197</v>
      </c>
      <c r="J43" s="109" t="s">
        <v>197</v>
      </c>
      <c r="K43" s="109" t="s">
        <v>197</v>
      </c>
      <c r="L43" s="109" t="s">
        <v>197</v>
      </c>
      <c r="M43" s="109" t="s">
        <v>197</v>
      </c>
      <c r="N43" s="109" t="s">
        <v>197</v>
      </c>
      <c r="O43" s="109" t="s">
        <v>197</v>
      </c>
      <c r="P43" s="109" t="s">
        <v>197</v>
      </c>
      <c r="Q43" s="109" t="s">
        <v>197</v>
      </c>
      <c r="R43" s="109" t="s">
        <v>197</v>
      </c>
      <c r="S43" s="109" t="s">
        <v>197</v>
      </c>
      <c r="T43" s="109" t="s">
        <v>197</v>
      </c>
      <c r="U43" s="109" t="s">
        <v>197</v>
      </c>
      <c r="V43" s="109" t="s">
        <v>197</v>
      </c>
      <c r="W43" s="109" t="s">
        <v>197</v>
      </c>
      <c r="X43" s="109" t="s">
        <v>197</v>
      </c>
      <c r="Y43" s="109" t="s">
        <v>197</v>
      </c>
      <c r="Z43" s="109" t="s">
        <v>197</v>
      </c>
      <c r="AA43" s="109" t="s">
        <v>197</v>
      </c>
      <c r="AB43" s="109" t="s">
        <v>197</v>
      </c>
      <c r="AC43" s="109" t="s">
        <v>197</v>
      </c>
      <c r="AD43" s="109" t="s">
        <v>197</v>
      </c>
      <c r="AE43" s="112" t="s">
        <v>197</v>
      </c>
      <c r="AF43" s="113" t="s">
        <v>197</v>
      </c>
      <c r="AJ43" t="s">
        <v>35</v>
      </c>
    </row>
    <row r="44" spans="1:37" x14ac:dyDescent="0.2">
      <c r="A44" s="48" t="s">
        <v>19</v>
      </c>
      <c r="B44" s="109">
        <f>[39]Fevereiro!$C$5</f>
        <v>34.4</v>
      </c>
      <c r="C44" s="109">
        <f>[39]Fevereiro!$C$6</f>
        <v>35.5</v>
      </c>
      <c r="D44" s="109">
        <f>[39]Fevereiro!$C$7</f>
        <v>35.700000000000003</v>
      </c>
      <c r="E44" s="109">
        <f>[39]Fevereiro!$C$8</f>
        <v>34.700000000000003</v>
      </c>
      <c r="F44" s="109">
        <f>[39]Fevereiro!$C$9</f>
        <v>35.799999999999997</v>
      </c>
      <c r="G44" s="109">
        <f>[39]Fevereiro!$C$10</f>
        <v>35.5</v>
      </c>
      <c r="H44" s="109">
        <f>[39]Fevereiro!$C$11</f>
        <v>33.9</v>
      </c>
      <c r="I44" s="109">
        <f>[39]Fevereiro!$C$12</f>
        <v>31.6</v>
      </c>
      <c r="J44" s="109">
        <f>[39]Fevereiro!$C$13</f>
        <v>33.5</v>
      </c>
      <c r="K44" s="109">
        <f>[39]Fevereiro!$C$14</f>
        <v>34.200000000000003</v>
      </c>
      <c r="L44" s="109">
        <f>[39]Fevereiro!$C$15</f>
        <v>36.9</v>
      </c>
      <c r="M44" s="109">
        <f>[39]Fevereiro!$C$16</f>
        <v>36</v>
      </c>
      <c r="N44" s="109">
        <f>[39]Fevereiro!$C$17</f>
        <v>33.200000000000003</v>
      </c>
      <c r="O44" s="109">
        <f>[39]Fevereiro!$C$18</f>
        <v>31.5</v>
      </c>
      <c r="P44" s="109">
        <f>[39]Fevereiro!$C$19</f>
        <v>29.6</v>
      </c>
      <c r="Q44" s="109">
        <f>[39]Fevereiro!$C$20</f>
        <v>33.9</v>
      </c>
      <c r="R44" s="109">
        <f>[39]Fevereiro!$C$21</f>
        <v>35.1</v>
      </c>
      <c r="S44" s="109">
        <f>[39]Fevereiro!$C$22</f>
        <v>32.200000000000003</v>
      </c>
      <c r="T44" s="109">
        <f>[39]Fevereiro!$C$23</f>
        <v>32.5</v>
      </c>
      <c r="U44" s="109">
        <f>[39]Fevereiro!$C$24</f>
        <v>33</v>
      </c>
      <c r="V44" s="109">
        <f>[39]Fevereiro!$C$25</f>
        <v>33.200000000000003</v>
      </c>
      <c r="W44" s="109">
        <f>[39]Fevereiro!$C$26</f>
        <v>35.9</v>
      </c>
      <c r="X44" s="109">
        <f>[39]Fevereiro!$C$27</f>
        <v>31.8</v>
      </c>
      <c r="Y44" s="109">
        <f>[39]Fevereiro!$C$28</f>
        <v>35.5</v>
      </c>
      <c r="Z44" s="109">
        <f>[39]Fevereiro!$C$29</f>
        <v>33.6</v>
      </c>
      <c r="AA44" s="109">
        <f>[39]Fevereiro!$C$30</f>
        <v>35.299999999999997</v>
      </c>
      <c r="AB44" s="109">
        <f>[39]Fevereiro!$C$31</f>
        <v>35.6</v>
      </c>
      <c r="AC44" s="109">
        <f>[39]Fevereiro!$C$32</f>
        <v>35.6</v>
      </c>
      <c r="AD44" s="109">
        <f>[39]Fevereiro!$C$33</f>
        <v>36.200000000000003</v>
      </c>
      <c r="AE44" s="112">
        <f>MAX(B44:AD44)</f>
        <v>36.9</v>
      </c>
      <c r="AF44" s="113">
        <f>AVERAGE(B44:AD44)</f>
        <v>34.186206896551724</v>
      </c>
      <c r="AG44" s="12" t="s">
        <v>35</v>
      </c>
      <c r="AH44" s="12" t="s">
        <v>35</v>
      </c>
      <c r="AJ44" t="s">
        <v>35</v>
      </c>
      <c r="AK44" t="s">
        <v>35</v>
      </c>
    </row>
    <row r="45" spans="1:37" x14ac:dyDescent="0.2">
      <c r="A45" s="48" t="s">
        <v>23</v>
      </c>
      <c r="B45" s="109">
        <f>[40]Fevereiro!$C$5</f>
        <v>34.799999999999997</v>
      </c>
      <c r="C45" s="109">
        <f>[40]Fevereiro!$C$6</f>
        <v>35.200000000000003</v>
      </c>
      <c r="D45" s="109">
        <f>[40]Fevereiro!$C$7</f>
        <v>33.4</v>
      </c>
      <c r="E45" s="109">
        <f>[40]Fevereiro!$C$8</f>
        <v>33.6</v>
      </c>
      <c r="F45" s="109">
        <f>[40]Fevereiro!$C$9</f>
        <v>34.299999999999997</v>
      </c>
      <c r="G45" s="109">
        <f>[40]Fevereiro!$C$10</f>
        <v>31.9</v>
      </c>
      <c r="H45" s="109">
        <f>[40]Fevereiro!$C$11</f>
        <v>33.1</v>
      </c>
      <c r="I45" s="109">
        <f>[40]Fevereiro!$C$12</f>
        <v>26.9</v>
      </c>
      <c r="J45" s="109">
        <f>[40]Fevereiro!$C$13</f>
        <v>30.8</v>
      </c>
      <c r="K45" s="109">
        <f>[40]Fevereiro!$C$14</f>
        <v>33.1</v>
      </c>
      <c r="L45" s="109">
        <f>[40]Fevereiro!$C$15</f>
        <v>35.200000000000003</v>
      </c>
      <c r="M45" s="109">
        <f>[40]Fevereiro!$C$16</f>
        <v>29.7</v>
      </c>
      <c r="N45" s="109">
        <f>[40]Fevereiro!$C$17</f>
        <v>32.5</v>
      </c>
      <c r="O45" s="109">
        <f>[40]Fevereiro!$C$18</f>
        <v>34.200000000000003</v>
      </c>
      <c r="P45" s="109">
        <f>[40]Fevereiro!$C$19</f>
        <v>34.5</v>
      </c>
      <c r="Q45" s="109">
        <f>[40]Fevereiro!$C$20</f>
        <v>35</v>
      </c>
      <c r="R45" s="109">
        <f>[40]Fevereiro!$C$21</f>
        <v>33.5</v>
      </c>
      <c r="S45" s="109">
        <f>[40]Fevereiro!$C$22</f>
        <v>28.5</v>
      </c>
      <c r="T45" s="109">
        <f>[40]Fevereiro!$C$23</f>
        <v>32.200000000000003</v>
      </c>
      <c r="U45" s="109">
        <f>[40]Fevereiro!$C$24</f>
        <v>33.6</v>
      </c>
      <c r="V45" s="109">
        <f>[40]Fevereiro!$C$25</f>
        <v>32</v>
      </c>
      <c r="W45" s="109">
        <f>[40]Fevereiro!$C$26</f>
        <v>33.200000000000003</v>
      </c>
      <c r="X45" s="109">
        <f>[40]Fevereiro!$C$27</f>
        <v>33.700000000000003</v>
      </c>
      <c r="Y45" s="109">
        <f>[40]Fevereiro!$C$28</f>
        <v>33.799999999999997</v>
      </c>
      <c r="Z45" s="109">
        <f>[40]Fevereiro!$C$29</f>
        <v>32.9</v>
      </c>
      <c r="AA45" s="109">
        <f>[40]Fevereiro!$C$30</f>
        <v>35.6</v>
      </c>
      <c r="AB45" s="109">
        <f>[40]Fevereiro!$C$31</f>
        <v>35.9</v>
      </c>
      <c r="AC45" s="109">
        <f>[40]Fevereiro!$C$32</f>
        <v>35.200000000000003</v>
      </c>
      <c r="AD45" s="109">
        <f>[40]Fevereiro!$C$33</f>
        <v>35.9</v>
      </c>
      <c r="AE45" s="112">
        <f>MAX(B45:AD45)</f>
        <v>35.9</v>
      </c>
      <c r="AF45" s="113">
        <f>AVERAGE(B45:AD45)</f>
        <v>33.248275862068972</v>
      </c>
      <c r="AH45" s="12" t="s">
        <v>35</v>
      </c>
      <c r="AI45" t="s">
        <v>35</v>
      </c>
      <c r="AJ45" t="s">
        <v>35</v>
      </c>
    </row>
    <row r="46" spans="1:37" x14ac:dyDescent="0.2">
      <c r="A46" s="48" t="s">
        <v>34</v>
      </c>
      <c r="B46" s="109">
        <f>[41]Fevereiro!$C$5</f>
        <v>34.4</v>
      </c>
      <c r="C46" s="109">
        <f>[41]Fevereiro!$C$6</f>
        <v>31.1</v>
      </c>
      <c r="D46" s="109">
        <f>[41]Fevereiro!$C$7</f>
        <v>28.1</v>
      </c>
      <c r="E46" s="109">
        <f>[41]Fevereiro!$C$8</f>
        <v>31.1</v>
      </c>
      <c r="F46" s="109">
        <f>[41]Fevereiro!$C$9</f>
        <v>27.9</v>
      </c>
      <c r="G46" s="109">
        <f>[41]Fevereiro!$C$10</f>
        <v>29.4</v>
      </c>
      <c r="H46" s="109">
        <f>[41]Fevereiro!$C$11</f>
        <v>32.5</v>
      </c>
      <c r="I46" s="109">
        <f>[41]Fevereiro!$C$12</f>
        <v>29.4</v>
      </c>
      <c r="J46" s="109">
        <f>[41]Fevereiro!$C$13</f>
        <v>33.6</v>
      </c>
      <c r="K46" s="109">
        <f>[41]Fevereiro!$C$14</f>
        <v>32.299999999999997</v>
      </c>
      <c r="L46" s="109">
        <f>[41]Fevereiro!$C$15</f>
        <v>31.6</v>
      </c>
      <c r="M46" s="109">
        <f>[41]Fevereiro!$C$16</f>
        <v>30.8</v>
      </c>
      <c r="N46" s="109">
        <f>[41]Fevereiro!$C$17</f>
        <v>32.9</v>
      </c>
      <c r="O46" s="109">
        <f>[41]Fevereiro!$C$18</f>
        <v>32.5</v>
      </c>
      <c r="P46" s="109">
        <f>[41]Fevereiro!$C$19</f>
        <v>33.700000000000003</v>
      </c>
      <c r="Q46" s="109">
        <f>[41]Fevereiro!$C$20</f>
        <v>34.799999999999997</v>
      </c>
      <c r="R46" s="109">
        <f>[41]Fevereiro!$C$21</f>
        <v>32.6</v>
      </c>
      <c r="S46" s="109">
        <f>[41]Fevereiro!$C$22</f>
        <v>26.2</v>
      </c>
      <c r="T46" s="109">
        <f>[41]Fevereiro!$C$23</f>
        <v>30.2</v>
      </c>
      <c r="U46" s="109">
        <f>[41]Fevereiro!$C$24</f>
        <v>30.2</v>
      </c>
      <c r="V46" s="109">
        <f>[41]Fevereiro!$C$25</f>
        <v>29.7</v>
      </c>
      <c r="W46" s="109">
        <f>[41]Fevereiro!$C$26</f>
        <v>30.7</v>
      </c>
      <c r="X46" s="109">
        <f>[41]Fevereiro!$C$27</f>
        <v>31</v>
      </c>
      <c r="Y46" s="109">
        <f>[41]Fevereiro!$C$28</f>
        <v>31.3</v>
      </c>
      <c r="Z46" s="109">
        <f>[41]Fevereiro!$C$29</f>
        <v>34.200000000000003</v>
      </c>
      <c r="AA46" s="109">
        <f>[41]Fevereiro!$C$30</f>
        <v>34.4</v>
      </c>
      <c r="AB46" s="109">
        <f>[41]Fevereiro!$C$31</f>
        <v>34</v>
      </c>
      <c r="AC46" s="109">
        <f>[41]Fevereiro!$C$32</f>
        <v>33.4</v>
      </c>
      <c r="AD46" s="109">
        <f>[41]Fevereiro!$C$33</f>
        <v>34.6</v>
      </c>
      <c r="AE46" s="112">
        <f>MAX(B46:AD46)</f>
        <v>34.799999999999997</v>
      </c>
      <c r="AF46" s="113">
        <f>AVERAGE(B46:AD46)</f>
        <v>31.675862068965525</v>
      </c>
      <c r="AG46" s="12" t="s">
        <v>35</v>
      </c>
      <c r="AH46" s="12" t="s">
        <v>35</v>
      </c>
      <c r="AI46" t="s">
        <v>35</v>
      </c>
      <c r="AK46" t="s">
        <v>35</v>
      </c>
    </row>
    <row r="47" spans="1:37" x14ac:dyDescent="0.2">
      <c r="A47" s="48" t="s">
        <v>20</v>
      </c>
      <c r="B47" s="109">
        <f>[42]Fevereiro!$C$5</f>
        <v>36.200000000000003</v>
      </c>
      <c r="C47" s="109">
        <f>[42]Fevereiro!$C$6</f>
        <v>37.1</v>
      </c>
      <c r="D47" s="109">
        <f>[42]Fevereiro!$C$7</f>
        <v>32.6</v>
      </c>
      <c r="E47" s="109">
        <f>[42]Fevereiro!$C$8</f>
        <v>31.7</v>
      </c>
      <c r="F47" s="109">
        <f>[42]Fevereiro!$C$9</f>
        <v>35.299999999999997</v>
      </c>
      <c r="G47" s="109">
        <f>[42]Fevereiro!$C$10</f>
        <v>34.1</v>
      </c>
      <c r="H47" s="109">
        <f>[42]Fevereiro!$C$11</f>
        <v>35</v>
      </c>
      <c r="I47" s="109">
        <f>[42]Fevereiro!$C$12</f>
        <v>35.700000000000003</v>
      </c>
      <c r="J47" s="109">
        <f>[42]Fevereiro!$C$13</f>
        <v>35.5</v>
      </c>
      <c r="K47" s="109">
        <f>[42]Fevereiro!$C$14</f>
        <v>37</v>
      </c>
      <c r="L47" s="109">
        <f>[42]Fevereiro!$C$15</f>
        <v>37.6</v>
      </c>
      <c r="M47" s="109">
        <f>[42]Fevereiro!$C$16</f>
        <v>35</v>
      </c>
      <c r="N47" s="109">
        <f>[42]Fevereiro!$C$17</f>
        <v>37.9</v>
      </c>
      <c r="O47" s="109">
        <f>[42]Fevereiro!$C$18</f>
        <v>35.799999999999997</v>
      </c>
      <c r="P47" s="109">
        <f>[42]Fevereiro!$C$19</f>
        <v>30.3</v>
      </c>
      <c r="Q47" s="109">
        <f>[42]Fevereiro!$C$20</f>
        <v>34.799999999999997</v>
      </c>
      <c r="R47" s="109">
        <f>[42]Fevereiro!$C$21</f>
        <v>35.700000000000003</v>
      </c>
      <c r="S47" s="109">
        <f>[42]Fevereiro!$C$22</f>
        <v>34.4</v>
      </c>
      <c r="T47" s="109">
        <f>[42]Fevereiro!$C$23</f>
        <v>32.700000000000003</v>
      </c>
      <c r="U47" s="109">
        <f>[42]Fevereiro!$C$24</f>
        <v>34.6</v>
      </c>
      <c r="V47" s="109">
        <f>[42]Fevereiro!$C$25</f>
        <v>34.299999999999997</v>
      </c>
      <c r="W47" s="109">
        <f>[42]Fevereiro!$C$26</f>
        <v>35.5</v>
      </c>
      <c r="X47" s="109">
        <f>[42]Fevereiro!$C$27</f>
        <v>36.299999999999997</v>
      </c>
      <c r="Y47" s="109">
        <f>[42]Fevereiro!$C$28</f>
        <v>36.4</v>
      </c>
      <c r="Z47" s="109">
        <f>[42]Fevereiro!$C$29</f>
        <v>36.5</v>
      </c>
      <c r="AA47" s="109">
        <f>[42]Fevereiro!$C$30</f>
        <v>37.5</v>
      </c>
      <c r="AB47" s="109">
        <f>[42]Fevereiro!$C$31</f>
        <v>37.4</v>
      </c>
      <c r="AC47" s="109">
        <f>[42]Fevereiro!$C$32</f>
        <v>38.5</v>
      </c>
      <c r="AD47" s="109">
        <f>[42]Fevereiro!$C$33</f>
        <v>40</v>
      </c>
      <c r="AE47" s="112">
        <f>MAX(B47:AD47)</f>
        <v>40</v>
      </c>
      <c r="AF47" s="113">
        <f>AVERAGE(B47:AD47)</f>
        <v>35.565517241379304</v>
      </c>
      <c r="AJ47" t="s">
        <v>35</v>
      </c>
      <c r="AK47" t="s">
        <v>35</v>
      </c>
    </row>
    <row r="48" spans="1:37" s="5" customFormat="1" ht="17.100000000000001" customHeight="1" x14ac:dyDescent="0.2">
      <c r="A48" s="49" t="s">
        <v>24</v>
      </c>
      <c r="B48" s="110">
        <f t="shared" ref="B48:AE48" si="3">MAX(B5:B47)</f>
        <v>38.700000000000003</v>
      </c>
      <c r="C48" s="110">
        <f t="shared" si="3"/>
        <v>38.5</v>
      </c>
      <c r="D48" s="110">
        <f t="shared" si="3"/>
        <v>38</v>
      </c>
      <c r="E48" s="110">
        <f t="shared" si="3"/>
        <v>36.799999999999997</v>
      </c>
      <c r="F48" s="110">
        <f t="shared" si="3"/>
        <v>36.6</v>
      </c>
      <c r="G48" s="110">
        <f t="shared" si="3"/>
        <v>36.1</v>
      </c>
      <c r="H48" s="110">
        <f t="shared" si="3"/>
        <v>36.700000000000003</v>
      </c>
      <c r="I48" s="110">
        <f t="shared" si="3"/>
        <v>35.700000000000003</v>
      </c>
      <c r="J48" s="110">
        <f t="shared" si="3"/>
        <v>36.299999999999997</v>
      </c>
      <c r="K48" s="110">
        <f t="shared" si="3"/>
        <v>37</v>
      </c>
      <c r="L48" s="110">
        <f t="shared" si="3"/>
        <v>38.1</v>
      </c>
      <c r="M48" s="110">
        <f t="shared" si="3"/>
        <v>36.4</v>
      </c>
      <c r="N48" s="110">
        <f t="shared" si="3"/>
        <v>37.9</v>
      </c>
      <c r="O48" s="110">
        <f t="shared" si="3"/>
        <v>37.4</v>
      </c>
      <c r="P48" s="110">
        <f t="shared" si="3"/>
        <v>36.799999999999997</v>
      </c>
      <c r="Q48" s="110">
        <f t="shared" si="3"/>
        <v>38.299999999999997</v>
      </c>
      <c r="R48" s="110">
        <f t="shared" si="3"/>
        <v>38.9</v>
      </c>
      <c r="S48" s="110">
        <f t="shared" si="3"/>
        <v>34.4</v>
      </c>
      <c r="T48" s="110">
        <f t="shared" si="3"/>
        <v>35.700000000000003</v>
      </c>
      <c r="U48" s="110">
        <f t="shared" si="3"/>
        <v>35.799999999999997</v>
      </c>
      <c r="V48" s="110">
        <f t="shared" si="3"/>
        <v>35.200000000000003</v>
      </c>
      <c r="W48" s="110">
        <f t="shared" si="3"/>
        <v>36.700000000000003</v>
      </c>
      <c r="X48" s="110">
        <f t="shared" si="3"/>
        <v>37.200000000000003</v>
      </c>
      <c r="Y48" s="110">
        <f t="shared" si="3"/>
        <v>36.799999999999997</v>
      </c>
      <c r="Z48" s="110">
        <f t="shared" si="3"/>
        <v>36.5</v>
      </c>
      <c r="AA48" s="110">
        <f t="shared" si="3"/>
        <v>37.700000000000003</v>
      </c>
      <c r="AB48" s="110">
        <f t="shared" si="3"/>
        <v>38.5</v>
      </c>
      <c r="AC48" s="110">
        <f t="shared" si="3"/>
        <v>38.5</v>
      </c>
      <c r="AD48" s="110">
        <f t="shared" si="3"/>
        <v>40</v>
      </c>
      <c r="AE48" s="114">
        <f t="shared" si="3"/>
        <v>40</v>
      </c>
      <c r="AF48" s="113">
        <f>AVERAGE(AF5:AF47)</f>
        <v>33.821174656574158</v>
      </c>
      <c r="AJ48" s="5" t="s">
        <v>35</v>
      </c>
    </row>
    <row r="49" spans="1:37" x14ac:dyDescent="0.2">
      <c r="A49" s="104" t="s">
        <v>227</v>
      </c>
      <c r="B49" s="39"/>
      <c r="C49" s="39"/>
      <c r="D49" s="39"/>
      <c r="E49" s="39"/>
      <c r="F49" s="39"/>
      <c r="G49" s="39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45"/>
      <c r="AE49" s="43"/>
      <c r="AF49" s="44"/>
      <c r="AI49" t="s">
        <v>35</v>
      </c>
      <c r="AJ49" t="s">
        <v>35</v>
      </c>
    </row>
    <row r="50" spans="1:37" x14ac:dyDescent="0.2">
      <c r="A50" s="104" t="s">
        <v>228</v>
      </c>
      <c r="B50" s="40"/>
      <c r="C50" s="40"/>
      <c r="D50" s="40"/>
      <c r="E50" s="40"/>
      <c r="F50" s="40"/>
      <c r="G50" s="40"/>
      <c r="H50" s="40"/>
      <c r="I50" s="40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7"/>
      <c r="U50" s="97"/>
      <c r="V50" s="97"/>
      <c r="W50" s="97"/>
      <c r="X50" s="97"/>
      <c r="Y50" s="95"/>
      <c r="Z50" s="95"/>
      <c r="AA50" s="95"/>
      <c r="AB50" s="95"/>
      <c r="AC50" s="95"/>
      <c r="AD50" s="95"/>
      <c r="AE50" s="43"/>
      <c r="AF50" s="42"/>
      <c r="AK50" t="s">
        <v>35</v>
      </c>
    </row>
    <row r="51" spans="1:37" x14ac:dyDescent="0.2">
      <c r="A51" s="41"/>
      <c r="B51" s="95"/>
      <c r="C51" s="95"/>
      <c r="D51" s="95"/>
      <c r="E51" s="95"/>
      <c r="F51" s="95"/>
      <c r="G51" s="95"/>
      <c r="H51" s="95"/>
      <c r="I51" s="95"/>
      <c r="J51" s="96"/>
      <c r="K51" s="96"/>
      <c r="L51" s="96"/>
      <c r="M51" s="96"/>
      <c r="N51" s="96"/>
      <c r="O51" s="96"/>
      <c r="P51" s="96"/>
      <c r="Q51" s="95"/>
      <c r="R51" s="95"/>
      <c r="S51" s="95"/>
      <c r="T51" s="98"/>
      <c r="U51" s="98"/>
      <c r="V51" s="98"/>
      <c r="W51" s="98"/>
      <c r="X51" s="98"/>
      <c r="Y51" s="95"/>
      <c r="Z51" s="95"/>
      <c r="AA51" s="95"/>
      <c r="AB51" s="95"/>
      <c r="AC51" s="95"/>
      <c r="AD51" s="45"/>
      <c r="AE51" s="43"/>
      <c r="AF51" s="42"/>
    </row>
    <row r="52" spans="1:37" x14ac:dyDescent="0.2">
      <c r="A52" s="134" t="s">
        <v>250</v>
      </c>
      <c r="B52" s="134"/>
      <c r="C52" s="134"/>
      <c r="D52" s="134"/>
      <c r="E52" s="134"/>
      <c r="F52" s="134"/>
      <c r="G52" s="134"/>
      <c r="H52" s="39"/>
      <c r="I52" s="39"/>
      <c r="J52" s="39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45"/>
      <c r="AE52" s="43"/>
      <c r="AF52" s="74"/>
    </row>
    <row r="53" spans="1:37" x14ac:dyDescent="0.2">
      <c r="A53" s="41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43"/>
      <c r="AF53" s="44"/>
      <c r="AH53" s="12" t="s">
        <v>35</v>
      </c>
    </row>
    <row r="54" spans="1:37" x14ac:dyDescent="0.2">
      <c r="A54" s="41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43"/>
      <c r="AF54" s="44"/>
    </row>
    <row r="55" spans="1:37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3"/>
      <c r="AF55" s="75"/>
    </row>
    <row r="56" spans="1:37" x14ac:dyDescent="0.2">
      <c r="AF56" s="1"/>
    </row>
    <row r="57" spans="1:37" x14ac:dyDescent="0.2">
      <c r="Z57" s="2" t="s">
        <v>35</v>
      </c>
      <c r="AF57" s="1"/>
      <c r="AH57" t="s">
        <v>35</v>
      </c>
    </row>
    <row r="59" spans="1:37" x14ac:dyDescent="0.2">
      <c r="AK59" s="12" t="s">
        <v>35</v>
      </c>
    </row>
    <row r="60" spans="1:37" x14ac:dyDescent="0.2">
      <c r="X60" s="2" t="s">
        <v>35</v>
      </c>
      <c r="Z60" s="2" t="s">
        <v>35</v>
      </c>
    </row>
    <row r="61" spans="1:37" x14ac:dyDescent="0.2">
      <c r="L61" s="2" t="s">
        <v>35</v>
      </c>
      <c r="S61" s="2" t="s">
        <v>35</v>
      </c>
    </row>
    <row r="62" spans="1:37" x14ac:dyDescent="0.2">
      <c r="V62" s="2" t="s">
        <v>35</v>
      </c>
      <c r="AG62" t="s">
        <v>35</v>
      </c>
    </row>
    <row r="64" spans="1:37" x14ac:dyDescent="0.2">
      <c r="S64" s="2" t="s">
        <v>35</v>
      </c>
    </row>
    <row r="65" spans="21:35" x14ac:dyDescent="0.2">
      <c r="U65" s="2" t="s">
        <v>35</v>
      </c>
      <c r="AE65" s="7" t="s">
        <v>35</v>
      </c>
    </row>
    <row r="67" spans="21:35" x14ac:dyDescent="0.2">
      <c r="AI67" s="12" t="s">
        <v>35</v>
      </c>
    </row>
  </sheetData>
  <mergeCells count="33">
    <mergeCell ref="N3:N4"/>
    <mergeCell ref="A52:G52"/>
    <mergeCell ref="C3:C4"/>
    <mergeCell ref="J3:J4"/>
    <mergeCell ref="E3:E4"/>
    <mergeCell ref="M3:M4"/>
    <mergeCell ref="H3:H4"/>
    <mergeCell ref="A2:A4"/>
    <mergeCell ref="B3:B4"/>
    <mergeCell ref="B2:AF2"/>
    <mergeCell ref="D3:D4"/>
    <mergeCell ref="F3:F4"/>
    <mergeCell ref="S3:S4"/>
    <mergeCell ref="L3:L4"/>
    <mergeCell ref="I3:I4"/>
    <mergeCell ref="O3:O4"/>
    <mergeCell ref="V3:V4"/>
    <mergeCell ref="A1:AF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K3:K4"/>
    <mergeCell ref="T3:T4"/>
    <mergeCell ref="G3:G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1"/>
  <sheetViews>
    <sheetView zoomScale="90" zoomScaleNormal="90" workbookViewId="0">
      <selection activeCell="B3" sqref="B3:B4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0" width="5" style="2" customWidth="1"/>
    <col min="31" max="31" width="7" style="7" bestFit="1" customWidth="1"/>
    <col min="32" max="32" width="7.28515625" style="1" bestFit="1" customWidth="1"/>
  </cols>
  <sheetData>
    <row r="1" spans="1:35" ht="20.100000000000001" customHeight="1" x14ac:dyDescent="0.2">
      <c r="A1" s="139" t="s">
        <v>208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1"/>
    </row>
    <row r="2" spans="1:35" s="4" customFormat="1" ht="20.100000000000001" customHeight="1" x14ac:dyDescent="0.2">
      <c r="A2" s="142" t="s">
        <v>21</v>
      </c>
      <c r="B2" s="136" t="s">
        <v>254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7"/>
    </row>
    <row r="3" spans="1:35" s="5" customFormat="1" ht="20.100000000000001" customHeight="1" x14ac:dyDescent="0.2">
      <c r="A3" s="142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99" t="s">
        <v>28</v>
      </c>
      <c r="AF3" s="100" t="s">
        <v>26</v>
      </c>
    </row>
    <row r="4" spans="1:35" s="5" customFormat="1" ht="20.100000000000001" customHeight="1" x14ac:dyDescent="0.2">
      <c r="A4" s="14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99" t="s">
        <v>25</v>
      </c>
      <c r="AF4" s="100" t="s">
        <v>25</v>
      </c>
    </row>
    <row r="5" spans="1:35" s="5" customFormat="1" x14ac:dyDescent="0.2">
      <c r="A5" s="48" t="s">
        <v>30</v>
      </c>
      <c r="B5" s="107">
        <f>[1]Fevereiro!$D$5</f>
        <v>21.2</v>
      </c>
      <c r="C5" s="107">
        <f>[1]Fevereiro!$D$6</f>
        <v>20.399999999999999</v>
      </c>
      <c r="D5" s="107">
        <f>[1]Fevereiro!$D$7</f>
        <v>21.6</v>
      </c>
      <c r="E5" s="107">
        <f>[1]Fevereiro!$D$8</f>
        <v>22.5</v>
      </c>
      <c r="F5" s="107">
        <f>[1]Fevereiro!$D$9</f>
        <v>23.2</v>
      </c>
      <c r="G5" s="107">
        <f>[1]Fevereiro!$D$10</f>
        <v>21.8</v>
      </c>
      <c r="H5" s="107">
        <f>[1]Fevereiro!$D$11</f>
        <v>23.5</v>
      </c>
      <c r="I5" s="107">
        <f>[1]Fevereiro!$D$12</f>
        <v>22.4</v>
      </c>
      <c r="J5" s="107">
        <f>[1]Fevereiro!$D$13</f>
        <v>21.3</v>
      </c>
      <c r="K5" s="107">
        <f>[1]Fevereiro!$D$14</f>
        <v>22.3</v>
      </c>
      <c r="L5" s="107">
        <f>[1]Fevereiro!$D$15</f>
        <v>22.8</v>
      </c>
      <c r="M5" s="107">
        <f>[1]Fevereiro!$D$16</f>
        <v>23.8</v>
      </c>
      <c r="N5" s="107">
        <f>[1]Fevereiro!$D$17</f>
        <v>22.8</v>
      </c>
      <c r="O5" s="107">
        <f>[1]Fevereiro!$D$18</f>
        <v>24.4</v>
      </c>
      <c r="P5" s="107">
        <f>[1]Fevereiro!$D$19</f>
        <v>24.8</v>
      </c>
      <c r="Q5" s="107">
        <f>[1]Fevereiro!$D$20</f>
        <v>23.2</v>
      </c>
      <c r="R5" s="107">
        <f>[1]Fevereiro!$D$21</f>
        <v>23.2</v>
      </c>
      <c r="S5" s="107">
        <f>[1]Fevereiro!$D$22</f>
        <v>20.7</v>
      </c>
      <c r="T5" s="107">
        <f>[1]Fevereiro!$D$23</f>
        <v>23.4</v>
      </c>
      <c r="U5" s="107">
        <f>[1]Fevereiro!$D$24</f>
        <v>22.5</v>
      </c>
      <c r="V5" s="107">
        <f>[1]Fevereiro!$D$25</f>
        <v>21.2</v>
      </c>
      <c r="W5" s="107">
        <f>[1]Fevereiro!$D$26</f>
        <v>22</v>
      </c>
      <c r="X5" s="107">
        <f>[1]Fevereiro!$D$27</f>
        <v>22.9</v>
      </c>
      <c r="Y5" s="107">
        <f>[1]Fevereiro!$D$28</f>
        <v>24.8</v>
      </c>
      <c r="Z5" s="107">
        <f>[1]Fevereiro!$D$29</f>
        <v>22.5</v>
      </c>
      <c r="AA5" s="107">
        <f>[1]Fevereiro!$D$30</f>
        <v>23.8</v>
      </c>
      <c r="AB5" s="107">
        <f>[1]Fevereiro!$D$31</f>
        <v>25</v>
      </c>
      <c r="AC5" s="107">
        <f>[1]Fevereiro!$D$32</f>
        <v>23.3</v>
      </c>
      <c r="AD5" s="107">
        <f>[1]Fevereiro!$D$33</f>
        <v>24</v>
      </c>
      <c r="AE5" s="114">
        <f t="shared" ref="AE5:AE42" si="1">MIN(B5:AD5)</f>
        <v>20.399999999999999</v>
      </c>
      <c r="AF5" s="113">
        <f t="shared" ref="AF5:AF42" si="2">AVERAGE(B5:AD5)</f>
        <v>22.803448275862063</v>
      </c>
    </row>
    <row r="6" spans="1:35" x14ac:dyDescent="0.2">
      <c r="A6" s="48" t="s">
        <v>0</v>
      </c>
      <c r="B6" s="109">
        <f>[2]Fevereiro!$D$5</f>
        <v>17.600000000000001</v>
      </c>
      <c r="C6" s="109">
        <f>[2]Fevereiro!$D$6</f>
        <v>18.7</v>
      </c>
      <c r="D6" s="109">
        <f>[2]Fevereiro!$D$7</f>
        <v>19.5</v>
      </c>
      <c r="E6" s="109">
        <f>[2]Fevereiro!$D$8</f>
        <v>20.3</v>
      </c>
      <c r="F6" s="109">
        <f>[2]Fevereiro!$D$9</f>
        <v>20.7</v>
      </c>
      <c r="G6" s="109">
        <f>[2]Fevereiro!$D$10</f>
        <v>21</v>
      </c>
      <c r="H6" s="109">
        <f>[2]Fevereiro!$D$11</f>
        <v>21.6</v>
      </c>
      <c r="I6" s="109">
        <f>[2]Fevereiro!$D$12</f>
        <v>21.8</v>
      </c>
      <c r="J6" s="109">
        <f>[2]Fevereiro!$D$13</f>
        <v>20.8</v>
      </c>
      <c r="K6" s="109">
        <f>[2]Fevereiro!$D$14</f>
        <v>21.7</v>
      </c>
      <c r="L6" s="109">
        <f>[2]Fevereiro!$D$15</f>
        <v>21.9</v>
      </c>
      <c r="M6" s="109">
        <f>[2]Fevereiro!$D$16</f>
        <v>21.1</v>
      </c>
      <c r="N6" s="109">
        <f>[2]Fevereiro!$D$17</f>
        <v>22.3</v>
      </c>
      <c r="O6" s="109">
        <f>[2]Fevereiro!$D$18</f>
        <v>21.5</v>
      </c>
      <c r="P6" s="109">
        <f>[2]Fevereiro!$D$19</f>
        <v>21</v>
      </c>
      <c r="Q6" s="109">
        <f>[2]Fevereiro!$D$20</f>
        <v>18.8</v>
      </c>
      <c r="R6" s="109">
        <f>[2]Fevereiro!$D$21</f>
        <v>18.399999999999999</v>
      </c>
      <c r="S6" s="109">
        <f>[2]Fevereiro!$D$22</f>
        <v>20.7</v>
      </c>
      <c r="T6" s="109">
        <f>[2]Fevereiro!$D$23</f>
        <v>20.5</v>
      </c>
      <c r="U6" s="109">
        <f>[2]Fevereiro!$D$24</f>
        <v>19.3</v>
      </c>
      <c r="V6" s="109">
        <f>[2]Fevereiro!$D$25</f>
        <v>17.600000000000001</v>
      </c>
      <c r="W6" s="109">
        <f>[2]Fevereiro!$D$26</f>
        <v>19.399999999999999</v>
      </c>
      <c r="X6" s="107">
        <f>[2]Fevereiro!$D$27</f>
        <v>20.8</v>
      </c>
      <c r="Y6" s="107">
        <f>[2]Fevereiro!$D$28</f>
        <v>21.5</v>
      </c>
      <c r="Z6" s="107">
        <f>[2]Fevereiro!$D$29</f>
        <v>21.9</v>
      </c>
      <c r="AA6" s="107">
        <f>[2]Fevereiro!$D$30</f>
        <v>21.6</v>
      </c>
      <c r="AB6" s="107">
        <f>[2]Fevereiro!$D$31</f>
        <v>22.2</v>
      </c>
      <c r="AC6" s="107">
        <f>[2]Fevereiro!$D$32</f>
        <v>22.5</v>
      </c>
      <c r="AD6" s="107">
        <f>[2]Fevereiro!$D$33</f>
        <v>22.2</v>
      </c>
      <c r="AE6" s="114">
        <f t="shared" si="1"/>
        <v>17.600000000000001</v>
      </c>
      <c r="AF6" s="113">
        <f t="shared" si="2"/>
        <v>20.651724137931037</v>
      </c>
    </row>
    <row r="7" spans="1:35" x14ac:dyDescent="0.2">
      <c r="A7" s="48" t="s">
        <v>85</v>
      </c>
      <c r="B7" s="109">
        <f>[3]Fevereiro!$D$5</f>
        <v>20.5</v>
      </c>
      <c r="C7" s="109">
        <f>[3]Fevereiro!$D$6</f>
        <v>22.8</v>
      </c>
      <c r="D7" s="109">
        <f>[3]Fevereiro!$D$7</f>
        <v>21.7</v>
      </c>
      <c r="E7" s="109">
        <f>[3]Fevereiro!$D$8</f>
        <v>21.1</v>
      </c>
      <c r="F7" s="109">
        <f>[3]Fevereiro!$D$9</f>
        <v>22.6</v>
      </c>
      <c r="G7" s="109">
        <f>[3]Fevereiro!$D$10</f>
        <v>22.6</v>
      </c>
      <c r="H7" s="109">
        <f>[3]Fevereiro!$D$11</f>
        <v>24</v>
      </c>
      <c r="I7" s="109">
        <f>[3]Fevereiro!$D$12</f>
        <v>22.9</v>
      </c>
      <c r="J7" s="109">
        <f>[3]Fevereiro!$D$13</f>
        <v>21.5</v>
      </c>
      <c r="K7" s="109">
        <f>[3]Fevereiro!$D$14</f>
        <v>22.4</v>
      </c>
      <c r="L7" s="109">
        <f>[3]Fevereiro!$D$15</f>
        <v>22.7</v>
      </c>
      <c r="M7" s="109">
        <f>[3]Fevereiro!$D$16</f>
        <v>23.9</v>
      </c>
      <c r="N7" s="109">
        <f>[3]Fevereiro!$D$17</f>
        <v>24.2</v>
      </c>
      <c r="O7" s="109">
        <f>[3]Fevereiro!$D$18</f>
        <v>24.2</v>
      </c>
      <c r="P7" s="109">
        <f>[3]Fevereiro!$D$19</f>
        <v>24.3</v>
      </c>
      <c r="Q7" s="109">
        <f>[3]Fevereiro!$D$20</f>
        <v>23.9</v>
      </c>
      <c r="R7" s="109">
        <f>[3]Fevereiro!$D$21</f>
        <v>23.3</v>
      </c>
      <c r="S7" s="109">
        <f>[3]Fevereiro!$D$22</f>
        <v>23.1</v>
      </c>
      <c r="T7" s="109">
        <f>[3]Fevereiro!$D$23</f>
        <v>21.6</v>
      </c>
      <c r="U7" s="109">
        <f>[3]Fevereiro!$D$24</f>
        <v>21.6</v>
      </c>
      <c r="V7" s="109">
        <f>[3]Fevereiro!$D$25</f>
        <v>20.3</v>
      </c>
      <c r="W7" s="109">
        <f>[3]Fevereiro!$D$26</f>
        <v>22.1</v>
      </c>
      <c r="X7" s="107">
        <f>[3]Fevereiro!$D$27</f>
        <v>23.3</v>
      </c>
      <c r="Y7" s="107">
        <f>[3]Fevereiro!$D$28</f>
        <v>23.6</v>
      </c>
      <c r="Z7" s="107">
        <f>[3]Fevereiro!$D$29</f>
        <v>22.6</v>
      </c>
      <c r="AA7" s="107">
        <f>[3]Fevereiro!$D$30</f>
        <v>24.9</v>
      </c>
      <c r="AB7" s="107">
        <f>[3]Fevereiro!$D$31</f>
        <v>24.1</v>
      </c>
      <c r="AC7" s="107">
        <f>[3]Fevereiro!$D$32</f>
        <v>23.7</v>
      </c>
      <c r="AD7" s="107">
        <f>[3]Fevereiro!$D$33</f>
        <v>23.8</v>
      </c>
      <c r="AE7" s="114">
        <f t="shared" si="1"/>
        <v>20.3</v>
      </c>
      <c r="AF7" s="113">
        <f t="shared" si="2"/>
        <v>22.872413793103451</v>
      </c>
    </row>
    <row r="8" spans="1:35" x14ac:dyDescent="0.2">
      <c r="A8" s="48" t="s">
        <v>1</v>
      </c>
      <c r="B8" s="109">
        <f>[4]Fevereiro!$D$5</f>
        <v>22.2</v>
      </c>
      <c r="C8" s="109">
        <f>[4]Fevereiro!$D$6</f>
        <v>22.5</v>
      </c>
      <c r="D8" s="109">
        <f>[4]Fevereiro!$D$7</f>
        <v>23.8</v>
      </c>
      <c r="E8" s="109">
        <f>[4]Fevereiro!$D$8</f>
        <v>23.3</v>
      </c>
      <c r="F8" s="109">
        <f>[4]Fevereiro!$D$9</f>
        <v>24.5</v>
      </c>
      <c r="G8" s="109">
        <f>[4]Fevereiro!$D$10</f>
        <v>23.1</v>
      </c>
      <c r="H8" s="109">
        <f>[4]Fevereiro!$D$11</f>
        <v>23.4</v>
      </c>
      <c r="I8" s="109">
        <f>[4]Fevereiro!$D$12</f>
        <v>21.4</v>
      </c>
      <c r="J8" s="109">
        <f>[4]Fevereiro!$D$13</f>
        <v>23.5</v>
      </c>
      <c r="K8" s="109">
        <f>[4]Fevereiro!$D$14</f>
        <v>24.2</v>
      </c>
      <c r="L8" s="109">
        <f>[4]Fevereiro!$D$15</f>
        <v>23.6</v>
      </c>
      <c r="M8" s="109">
        <f>[4]Fevereiro!$D$16</f>
        <v>23</v>
      </c>
      <c r="N8" s="109">
        <f>[4]Fevereiro!$D$17</f>
        <v>23.9</v>
      </c>
      <c r="O8" s="109">
        <f>[4]Fevereiro!$D$18</f>
        <v>24.8</v>
      </c>
      <c r="P8" s="109">
        <f>[4]Fevereiro!$D$19</f>
        <v>23.7</v>
      </c>
      <c r="Q8" s="109">
        <f>[4]Fevereiro!$D$20</f>
        <v>24</v>
      </c>
      <c r="R8" s="109">
        <f>[4]Fevereiro!$D$21</f>
        <v>23</v>
      </c>
      <c r="S8" s="109">
        <f>[4]Fevereiro!$D$22</f>
        <v>23.7</v>
      </c>
      <c r="T8" s="109">
        <f>[4]Fevereiro!$D$23</f>
        <v>23.4</v>
      </c>
      <c r="U8" s="109">
        <f>[4]Fevereiro!$D$24</f>
        <v>22.9</v>
      </c>
      <c r="V8" s="109">
        <f>[4]Fevereiro!$D$25</f>
        <v>22.9</v>
      </c>
      <c r="W8" s="109">
        <f>[4]Fevereiro!$D$26</f>
        <v>22.8</v>
      </c>
      <c r="X8" s="107">
        <f>[4]Fevereiro!$D$27</f>
        <v>25.1</v>
      </c>
      <c r="Y8" s="107">
        <f>[4]Fevereiro!$D$28</f>
        <v>24.7</v>
      </c>
      <c r="Z8" s="107">
        <f>[4]Fevereiro!$D$29</f>
        <v>22.3</v>
      </c>
      <c r="AA8" s="107">
        <f>[4]Fevereiro!$D$30</f>
        <v>24</v>
      </c>
      <c r="AB8" s="107">
        <f>[4]Fevereiro!$D$31</f>
        <v>23.7</v>
      </c>
      <c r="AC8" s="107">
        <f>[4]Fevereiro!$D$32</f>
        <v>23.2</v>
      </c>
      <c r="AD8" s="107">
        <f>[4]Fevereiro!$D$33</f>
        <v>24.4</v>
      </c>
      <c r="AE8" s="114">
        <f t="shared" si="1"/>
        <v>21.4</v>
      </c>
      <c r="AF8" s="113">
        <f t="shared" si="2"/>
        <v>23.482758620689655</v>
      </c>
    </row>
    <row r="9" spans="1:35" x14ac:dyDescent="0.2">
      <c r="A9" s="48" t="s">
        <v>146</v>
      </c>
      <c r="B9" s="109">
        <f>[5]Fevereiro!$D$5</f>
        <v>19.8</v>
      </c>
      <c r="C9" s="109">
        <f>[5]Fevereiro!$D$6</f>
        <v>23.3</v>
      </c>
      <c r="D9" s="109">
        <f>[5]Fevereiro!$D$7</f>
        <v>21.2</v>
      </c>
      <c r="E9" s="109">
        <f>[5]Fevereiro!$D$8</f>
        <v>21.2</v>
      </c>
      <c r="F9" s="109">
        <f>[5]Fevereiro!$D$9</f>
        <v>22.2</v>
      </c>
      <c r="G9" s="109">
        <f>[5]Fevereiro!$D$10</f>
        <v>21.1</v>
      </c>
      <c r="H9" s="109">
        <f>[5]Fevereiro!$D$11</f>
        <v>21.5</v>
      </c>
      <c r="I9" s="109">
        <f>[5]Fevereiro!$D$12</f>
        <v>21.4</v>
      </c>
      <c r="J9" s="109">
        <f>[5]Fevereiro!$D$13</f>
        <v>20.3</v>
      </c>
      <c r="K9" s="109">
        <f>[5]Fevereiro!$D$14</f>
        <v>22.4</v>
      </c>
      <c r="L9" s="109">
        <f>[5]Fevereiro!$D$15</f>
        <v>22.1</v>
      </c>
      <c r="M9" s="109">
        <f>[5]Fevereiro!$D$16</f>
        <v>24</v>
      </c>
      <c r="N9" s="109">
        <f>[5]Fevereiro!$D$17</f>
        <v>22.5</v>
      </c>
      <c r="O9" s="109">
        <f>[5]Fevereiro!$D$18</f>
        <v>22.5</v>
      </c>
      <c r="P9" s="109">
        <f>[5]Fevereiro!$D$19</f>
        <v>20.6</v>
      </c>
      <c r="Q9" s="109">
        <f>[5]Fevereiro!$D$20</f>
        <v>20</v>
      </c>
      <c r="R9" s="109">
        <f>[5]Fevereiro!$D$21</f>
        <v>24.7</v>
      </c>
      <c r="S9" s="109">
        <f>[5]Fevereiro!$D$22</f>
        <v>22.1</v>
      </c>
      <c r="T9" s="109">
        <f>[5]Fevereiro!$D$23</f>
        <v>20.5</v>
      </c>
      <c r="U9" s="109">
        <f>[5]Fevereiro!$D$24</f>
        <v>20.7</v>
      </c>
      <c r="V9" s="109">
        <f>[5]Fevereiro!$D$25</f>
        <v>18.899999999999999</v>
      </c>
      <c r="W9" s="109">
        <f>[5]Fevereiro!$D$26</f>
        <v>21.4</v>
      </c>
      <c r="X9" s="107">
        <f>[5]Fevereiro!$D$27</f>
        <v>21.3</v>
      </c>
      <c r="Y9" s="107">
        <f>[5]Fevereiro!$D$28</f>
        <v>23.2</v>
      </c>
      <c r="Z9" s="107">
        <f>[5]Fevereiro!$D$29</f>
        <v>21.6</v>
      </c>
      <c r="AA9" s="107">
        <f>[5]Fevereiro!$D$30</f>
        <v>21.9</v>
      </c>
      <c r="AB9" s="107">
        <f>[5]Fevereiro!$D$31</f>
        <v>24.6</v>
      </c>
      <c r="AC9" s="107">
        <f>[5]Fevereiro!$D$32</f>
        <v>22.6</v>
      </c>
      <c r="AD9" s="107">
        <f>[5]Fevereiro!$D$33</f>
        <v>22.6</v>
      </c>
      <c r="AE9" s="114">
        <f t="shared" si="1"/>
        <v>18.899999999999999</v>
      </c>
      <c r="AF9" s="113">
        <f t="shared" si="2"/>
        <v>21.8</v>
      </c>
    </row>
    <row r="10" spans="1:35" x14ac:dyDescent="0.2">
      <c r="A10" s="48" t="s">
        <v>91</v>
      </c>
      <c r="B10" s="109">
        <f>[6]Fevereiro!$D$5</f>
        <v>18</v>
      </c>
      <c r="C10" s="109">
        <f>[6]Fevereiro!$D$6</f>
        <v>18.399999999999999</v>
      </c>
      <c r="D10" s="109">
        <f>[6]Fevereiro!$D$7</f>
        <v>19.899999999999999</v>
      </c>
      <c r="E10" s="109">
        <f>[6]Fevereiro!$D$8</f>
        <v>20.5</v>
      </c>
      <c r="F10" s="109">
        <f>[6]Fevereiro!$D$9</f>
        <v>20.100000000000001</v>
      </c>
      <c r="G10" s="109">
        <f>[6]Fevereiro!$D$10</f>
        <v>21</v>
      </c>
      <c r="H10" s="109">
        <f>[6]Fevereiro!$D$11</f>
        <v>21.8</v>
      </c>
      <c r="I10" s="109">
        <f>[6]Fevereiro!$D$12</f>
        <v>19.8</v>
      </c>
      <c r="J10" s="109">
        <f>[6]Fevereiro!$D$13</f>
        <v>19.8</v>
      </c>
      <c r="K10" s="109">
        <f>[6]Fevereiro!$D$14</f>
        <v>20.8</v>
      </c>
      <c r="L10" s="109">
        <f>[6]Fevereiro!$D$15</f>
        <v>21.6</v>
      </c>
      <c r="M10" s="109">
        <f>[6]Fevereiro!$D$16</f>
        <v>21.7</v>
      </c>
      <c r="N10" s="109">
        <f>[6]Fevereiro!$D$17</f>
        <v>21.1</v>
      </c>
      <c r="O10" s="109">
        <f>[6]Fevereiro!$D$18</f>
        <v>21.4</v>
      </c>
      <c r="P10" s="109">
        <f>[6]Fevereiro!$D$19</f>
        <v>21</v>
      </c>
      <c r="Q10" s="109">
        <f>[6]Fevereiro!$D$20</f>
        <v>20.7</v>
      </c>
      <c r="R10" s="109">
        <f>[6]Fevereiro!$D$21</f>
        <v>21.6</v>
      </c>
      <c r="S10" s="109">
        <f>[6]Fevereiro!$D$22</f>
        <v>21.5</v>
      </c>
      <c r="T10" s="109">
        <f>[6]Fevereiro!$D$23</f>
        <v>20.399999999999999</v>
      </c>
      <c r="U10" s="109">
        <f>[6]Fevereiro!$D$24</f>
        <v>20.6</v>
      </c>
      <c r="V10" s="109">
        <f>[6]Fevereiro!$D$25</f>
        <v>19.5</v>
      </c>
      <c r="W10" s="109">
        <f>[6]Fevereiro!$D$26</f>
        <v>19.7</v>
      </c>
      <c r="X10" s="107">
        <f>[6]Fevereiro!$D$27</f>
        <v>21.4</v>
      </c>
      <c r="Y10" s="107">
        <f>[6]Fevereiro!$D$28</f>
        <v>22.4</v>
      </c>
      <c r="Z10" s="107">
        <f>[6]Fevereiro!$D$29</f>
        <v>20.6</v>
      </c>
      <c r="AA10" s="107">
        <f>[6]Fevereiro!$D$30</f>
        <v>21.6</v>
      </c>
      <c r="AB10" s="107">
        <f>[6]Fevereiro!$D$31</f>
        <v>22.4</v>
      </c>
      <c r="AC10" s="107">
        <f>[6]Fevereiro!$D$32</f>
        <v>21.6</v>
      </c>
      <c r="AD10" s="107">
        <f>[6]Fevereiro!$D$33</f>
        <v>21.8</v>
      </c>
      <c r="AE10" s="114">
        <f t="shared" si="1"/>
        <v>18</v>
      </c>
      <c r="AF10" s="113">
        <f t="shared" si="2"/>
        <v>20.782758620689652</v>
      </c>
    </row>
    <row r="11" spans="1:35" x14ac:dyDescent="0.2">
      <c r="A11" s="48" t="s">
        <v>49</v>
      </c>
      <c r="B11" s="109">
        <f>[7]Fevereiro!$D$5</f>
        <v>20.7</v>
      </c>
      <c r="C11" s="109">
        <f>[7]Fevereiro!$D$6</f>
        <v>21.6</v>
      </c>
      <c r="D11" s="109">
        <f>[7]Fevereiro!$D$7</f>
        <v>22.2</v>
      </c>
      <c r="E11" s="109">
        <f>[7]Fevereiro!$D$8</f>
        <v>21.5</v>
      </c>
      <c r="F11" s="109">
        <f>[7]Fevereiro!$D$9</f>
        <v>22.4</v>
      </c>
      <c r="G11" s="109">
        <f>[7]Fevereiro!$D$10</f>
        <v>22.5</v>
      </c>
      <c r="H11" s="109">
        <f>[7]Fevereiro!$D$11</f>
        <v>23.9</v>
      </c>
      <c r="I11" s="109">
        <f>[7]Fevereiro!$D$12</f>
        <v>22.3</v>
      </c>
      <c r="J11" s="109">
        <f>[7]Fevereiro!$D$13</f>
        <v>21.9</v>
      </c>
      <c r="K11" s="109">
        <f>[7]Fevereiro!$D$14</f>
        <v>22.3</v>
      </c>
      <c r="L11" s="109">
        <f>[7]Fevereiro!$D$15</f>
        <v>23.9</v>
      </c>
      <c r="M11" s="109">
        <f>[7]Fevereiro!$D$16</f>
        <v>24</v>
      </c>
      <c r="N11" s="109">
        <f>[7]Fevereiro!$D$17</f>
        <v>24.6</v>
      </c>
      <c r="O11" s="109">
        <f>[7]Fevereiro!$D$18</f>
        <v>24.5</v>
      </c>
      <c r="P11" s="109">
        <f>[7]Fevereiro!$D$19</f>
        <v>23.2</v>
      </c>
      <c r="Q11" s="109">
        <f>[7]Fevereiro!$D$20</f>
        <v>22.1</v>
      </c>
      <c r="R11" s="109">
        <f>[7]Fevereiro!$D$21</f>
        <v>23.4</v>
      </c>
      <c r="S11" s="109">
        <f>[7]Fevereiro!$D$22</f>
        <v>22.1</v>
      </c>
      <c r="T11" s="109">
        <f>[7]Fevereiro!$D$23</f>
        <v>21.9</v>
      </c>
      <c r="U11" s="109">
        <f>[7]Fevereiro!$D$24</f>
        <v>21</v>
      </c>
      <c r="V11" s="109">
        <f>[7]Fevereiro!$D$25</f>
        <v>20.399999999999999</v>
      </c>
      <c r="W11" s="109">
        <f>[7]Fevereiro!$D$26</f>
        <v>22.7</v>
      </c>
      <c r="X11" s="107">
        <f>[7]Fevereiro!$D$27</f>
        <v>23.3</v>
      </c>
      <c r="Y11" s="107">
        <f>[7]Fevereiro!$D$28</f>
        <v>24.1</v>
      </c>
      <c r="Z11" s="107">
        <f>[7]Fevereiro!$D$29</f>
        <v>22.2</v>
      </c>
      <c r="AA11" s="107">
        <f>[7]Fevereiro!$D$30</f>
        <v>24.7</v>
      </c>
      <c r="AB11" s="107">
        <f>[7]Fevereiro!$D$31</f>
        <v>23</v>
      </c>
      <c r="AC11" s="107">
        <f>[7]Fevereiro!$D$32</f>
        <v>24.3</v>
      </c>
      <c r="AD11" s="107">
        <f>[7]Fevereiro!$D$33</f>
        <v>25.1</v>
      </c>
      <c r="AE11" s="114">
        <f t="shared" si="1"/>
        <v>20.399999999999999</v>
      </c>
      <c r="AF11" s="113">
        <f t="shared" si="2"/>
        <v>22.820689655172416</v>
      </c>
    </row>
    <row r="12" spans="1:35" x14ac:dyDescent="0.2">
      <c r="A12" s="48" t="s">
        <v>94</v>
      </c>
      <c r="B12" s="109">
        <f>[8]Fevereiro!$D$5</f>
        <v>20.399999999999999</v>
      </c>
      <c r="C12" s="109">
        <f>[8]Fevereiro!$D$6</f>
        <v>21</v>
      </c>
      <c r="D12" s="109">
        <f>[8]Fevereiro!$D$7</f>
        <v>21.7</v>
      </c>
      <c r="E12" s="109">
        <f>[8]Fevereiro!$D$8</f>
        <v>21.7</v>
      </c>
      <c r="F12" s="109">
        <f>[8]Fevereiro!$D$9</f>
        <v>23.1</v>
      </c>
      <c r="G12" s="109">
        <f>[8]Fevereiro!$D$10</f>
        <v>23</v>
      </c>
      <c r="H12" s="109">
        <f>[8]Fevereiro!$D$11</f>
        <v>22.5</v>
      </c>
      <c r="I12" s="109">
        <f>[8]Fevereiro!$D$12</f>
        <v>22.1</v>
      </c>
      <c r="J12" s="109">
        <f>[8]Fevereiro!$D$13</f>
        <v>22.8</v>
      </c>
      <c r="K12" s="109">
        <f>[8]Fevereiro!$D$14</f>
        <v>24.5</v>
      </c>
      <c r="L12" s="109">
        <f>[8]Fevereiro!$D$15</f>
        <v>23.4</v>
      </c>
      <c r="M12" s="109">
        <f>[8]Fevereiro!$D$16</f>
        <v>22.3</v>
      </c>
      <c r="N12" s="109">
        <f>[8]Fevereiro!$D$17</f>
        <v>23</v>
      </c>
      <c r="O12" s="109">
        <f>[8]Fevereiro!$D$18</f>
        <v>22.3</v>
      </c>
      <c r="P12" s="109">
        <f>[8]Fevereiro!$D$19</f>
        <v>21.2</v>
      </c>
      <c r="Q12" s="109">
        <f>[8]Fevereiro!$D$20</f>
        <v>22.1</v>
      </c>
      <c r="R12" s="109">
        <f>[8]Fevereiro!$D$21</f>
        <v>23.7</v>
      </c>
      <c r="S12" s="109">
        <f>[8]Fevereiro!$D$22</f>
        <v>22.3</v>
      </c>
      <c r="T12" s="109">
        <f>[8]Fevereiro!$D$23</f>
        <v>21.2</v>
      </c>
      <c r="U12" s="109">
        <f>[8]Fevereiro!$D$24</f>
        <v>21.8</v>
      </c>
      <c r="V12" s="109">
        <f>[8]Fevereiro!$D$25</f>
        <v>20.6</v>
      </c>
      <c r="W12" s="109">
        <f>[8]Fevereiro!$D$26</f>
        <v>21.5</v>
      </c>
      <c r="X12" s="107">
        <f>[8]Fevereiro!$D$27</f>
        <v>23.8</v>
      </c>
      <c r="Y12" s="107">
        <f>[8]Fevereiro!$D$28</f>
        <v>23.7</v>
      </c>
      <c r="Z12" s="107">
        <f>[8]Fevereiro!$D$29</f>
        <v>21.8</v>
      </c>
      <c r="AA12" s="107">
        <f>[8]Fevereiro!$D$30</f>
        <v>22.5</v>
      </c>
      <c r="AB12" s="107">
        <f>[8]Fevereiro!$D$31</f>
        <v>24</v>
      </c>
      <c r="AC12" s="107">
        <f>[8]Fevereiro!$D$32</f>
        <v>23</v>
      </c>
      <c r="AD12" s="107">
        <f>[8]Fevereiro!$D$33</f>
        <v>23.4</v>
      </c>
      <c r="AE12" s="114">
        <f t="shared" si="1"/>
        <v>20.399999999999999</v>
      </c>
      <c r="AF12" s="113">
        <f t="shared" si="2"/>
        <v>22.427586206896549</v>
      </c>
    </row>
    <row r="13" spans="1:35" x14ac:dyDescent="0.2">
      <c r="A13" s="48" t="s">
        <v>101</v>
      </c>
      <c r="B13" s="109">
        <f>[9]Fevereiro!$D$5</f>
        <v>19</v>
      </c>
      <c r="C13" s="109">
        <f>[9]Fevereiro!$D$6</f>
        <v>21</v>
      </c>
      <c r="D13" s="109">
        <f>[9]Fevereiro!$D$7</f>
        <v>22</v>
      </c>
      <c r="E13" s="109">
        <f>[9]Fevereiro!$D$8</f>
        <v>21.6</v>
      </c>
      <c r="F13" s="109">
        <f>[9]Fevereiro!$D$9</f>
        <v>22.7</v>
      </c>
      <c r="G13" s="109">
        <f>[9]Fevereiro!$D$10</f>
        <v>22.6</v>
      </c>
      <c r="H13" s="109">
        <f>[9]Fevereiro!$D$11</f>
        <v>21.2</v>
      </c>
      <c r="I13" s="109">
        <f>[9]Fevereiro!$D$12</f>
        <v>22.5</v>
      </c>
      <c r="J13" s="109">
        <f>[9]Fevereiro!$D$13</f>
        <v>21.6</v>
      </c>
      <c r="K13" s="109">
        <f>[9]Fevereiro!$D$14</f>
        <v>23.2</v>
      </c>
      <c r="L13" s="109">
        <f>[9]Fevereiro!$D$15</f>
        <v>22.7</v>
      </c>
      <c r="M13" s="109">
        <f>[9]Fevereiro!$D$16</f>
        <v>24.3</v>
      </c>
      <c r="N13" s="109">
        <f>[9]Fevereiro!$D$17</f>
        <v>23.7</v>
      </c>
      <c r="O13" s="109">
        <f>[9]Fevereiro!$D$18</f>
        <v>22.7</v>
      </c>
      <c r="P13" s="109">
        <f>[9]Fevereiro!$D$19</f>
        <v>21.6</v>
      </c>
      <c r="Q13" s="109">
        <f>[9]Fevereiro!$D$20</f>
        <v>21.3</v>
      </c>
      <c r="R13" s="109">
        <f>[9]Fevereiro!$D$21</f>
        <v>20.9</v>
      </c>
      <c r="S13" s="109">
        <f>[9]Fevereiro!$D$22</f>
        <v>21.5</v>
      </c>
      <c r="T13" s="109">
        <f>[9]Fevereiro!$D$23</f>
        <v>20.7</v>
      </c>
      <c r="U13" s="109">
        <f>[9]Fevereiro!$D$24</f>
        <v>20.6</v>
      </c>
      <c r="V13" s="109">
        <f>[9]Fevereiro!$D$25</f>
        <v>19.2</v>
      </c>
      <c r="W13" s="109">
        <f>[9]Fevereiro!$D$26</f>
        <v>22</v>
      </c>
      <c r="X13" s="107">
        <f>[9]Fevereiro!$D$27</f>
        <v>22.7</v>
      </c>
      <c r="Y13" s="107">
        <f>[9]Fevereiro!$D$28</f>
        <v>22.5</v>
      </c>
      <c r="Z13" s="107">
        <f>[9]Fevereiro!$D$29</f>
        <v>22.4</v>
      </c>
      <c r="AA13" s="107">
        <f>[9]Fevereiro!$D$30</f>
        <v>22.5</v>
      </c>
      <c r="AB13" s="107">
        <f>[9]Fevereiro!$D$31</f>
        <v>23.5</v>
      </c>
      <c r="AC13" s="107">
        <f>[9]Fevereiro!$D$32</f>
        <v>23.5</v>
      </c>
      <c r="AD13" s="107">
        <f>[9]Fevereiro!$D$33</f>
        <v>23.5</v>
      </c>
      <c r="AE13" s="114">
        <f t="shared" si="1"/>
        <v>19</v>
      </c>
      <c r="AF13" s="113">
        <f t="shared" si="2"/>
        <v>22.041379310344826</v>
      </c>
    </row>
    <row r="14" spans="1:35" x14ac:dyDescent="0.2">
      <c r="A14" s="48" t="s">
        <v>147</v>
      </c>
      <c r="B14" s="109" t="str">
        <f>[10]Fevereiro!$D$5</f>
        <v>*</v>
      </c>
      <c r="C14" s="109" t="str">
        <f>[10]Fevereiro!$D$5</f>
        <v>*</v>
      </c>
      <c r="D14" s="109" t="str">
        <f>[10]Fevereiro!$D$5</f>
        <v>*</v>
      </c>
      <c r="E14" s="109" t="str">
        <f>[10]Fevereiro!$D$5</f>
        <v>*</v>
      </c>
      <c r="F14" s="109" t="str">
        <f>[10]Fevereiro!$D$5</f>
        <v>*</v>
      </c>
      <c r="G14" s="109" t="str">
        <f>[10]Fevereiro!$D$5</f>
        <v>*</v>
      </c>
      <c r="H14" s="109" t="str">
        <f>[10]Fevereiro!$D$5</f>
        <v>*</v>
      </c>
      <c r="I14" s="109" t="str">
        <f>[10]Fevereiro!$D$5</f>
        <v>*</v>
      </c>
      <c r="J14" s="109" t="str">
        <f>[10]Fevereiro!$D$5</f>
        <v>*</v>
      </c>
      <c r="K14" s="109" t="str">
        <f>[10]Fevereiro!$D$5</f>
        <v>*</v>
      </c>
      <c r="L14" s="109" t="str">
        <f>[10]Fevereiro!$D$5</f>
        <v>*</v>
      </c>
      <c r="M14" s="109" t="str">
        <f>[10]Fevereiro!$D$5</f>
        <v>*</v>
      </c>
      <c r="N14" s="109" t="str">
        <f>[10]Fevereiro!$D$5</f>
        <v>*</v>
      </c>
      <c r="O14" s="109" t="str">
        <f>[10]Fevereiro!$D$5</f>
        <v>*</v>
      </c>
      <c r="P14" s="109" t="str">
        <f>[10]Fevereiro!$D$5</f>
        <v>*</v>
      </c>
      <c r="Q14" s="109" t="str">
        <f>[10]Fevereiro!$D$5</f>
        <v>*</v>
      </c>
      <c r="R14" s="109" t="str">
        <f>[10]Fevereiro!$D$5</f>
        <v>*</v>
      </c>
      <c r="S14" s="109" t="str">
        <f>[10]Fevereiro!$D$5</f>
        <v>*</v>
      </c>
      <c r="T14" s="109" t="str">
        <f>[10]Fevereiro!$D$5</f>
        <v>*</v>
      </c>
      <c r="U14" s="109" t="str">
        <f>[10]Fevereiro!$D$5</f>
        <v>*</v>
      </c>
      <c r="V14" s="109" t="str">
        <f>[10]Fevereiro!$D$5</f>
        <v>*</v>
      </c>
      <c r="W14" s="109" t="str">
        <f>[10]Fevereiro!$D$5</f>
        <v>*</v>
      </c>
      <c r="X14" s="109" t="str">
        <f>[10]Fevereiro!$D$5</f>
        <v>*</v>
      </c>
      <c r="Y14" s="107">
        <f>[10]Fevereiro!$D$28</f>
        <v>22.3</v>
      </c>
      <c r="Z14" s="107">
        <f>[10]Fevereiro!$D$29</f>
        <v>21.2</v>
      </c>
      <c r="AA14" s="107">
        <f>[10]Fevereiro!$D$30</f>
        <v>22.4</v>
      </c>
      <c r="AB14" s="107">
        <f>[10]Fevereiro!$D$31</f>
        <v>22.8</v>
      </c>
      <c r="AC14" s="107">
        <f>[10]Fevereiro!$D$32</f>
        <v>22.1</v>
      </c>
      <c r="AD14" s="107">
        <f>[10]Fevereiro!$D$33</f>
        <v>22.1</v>
      </c>
      <c r="AE14" s="114">
        <f t="shared" si="1"/>
        <v>21.2</v>
      </c>
      <c r="AF14" s="113">
        <f t="shared" si="2"/>
        <v>22.150000000000002</v>
      </c>
      <c r="AH14" s="127"/>
      <c r="AI14" s="125"/>
    </row>
    <row r="15" spans="1:35" x14ac:dyDescent="0.2">
      <c r="A15" s="48" t="s">
        <v>2</v>
      </c>
      <c r="B15" s="109">
        <f>[11]Fevereiro!$D$5</f>
        <v>20.100000000000001</v>
      </c>
      <c r="C15" s="109">
        <f>[11]Fevereiro!$D$6</f>
        <v>21.6</v>
      </c>
      <c r="D15" s="109">
        <f>[11]Fevereiro!$D$7</f>
        <v>21.9</v>
      </c>
      <c r="E15" s="109">
        <f>[11]Fevereiro!$D$8</f>
        <v>21.6</v>
      </c>
      <c r="F15" s="109">
        <f>[11]Fevereiro!$D$9</f>
        <v>22</v>
      </c>
      <c r="G15" s="109">
        <f>[11]Fevereiro!$D$10</f>
        <v>20.7</v>
      </c>
      <c r="H15" s="109">
        <f>[11]Fevereiro!$D$11</f>
        <v>22.1</v>
      </c>
      <c r="I15" s="109">
        <f>[11]Fevereiro!$D$12</f>
        <v>20.5</v>
      </c>
      <c r="J15" s="109">
        <f>[11]Fevereiro!$D$13</f>
        <v>20.7</v>
      </c>
      <c r="K15" s="109">
        <f>[11]Fevereiro!$D$14</f>
        <v>23</v>
      </c>
      <c r="L15" s="109">
        <f>[11]Fevereiro!$D$15</f>
        <v>23</v>
      </c>
      <c r="M15" s="109">
        <f>[11]Fevereiro!$D$16</f>
        <v>22.4</v>
      </c>
      <c r="N15" s="109">
        <f>[11]Fevereiro!$D$17</f>
        <v>21.4</v>
      </c>
      <c r="O15" s="109">
        <f>[11]Fevereiro!$D$18</f>
        <v>22.8</v>
      </c>
      <c r="P15" s="109">
        <f>[11]Fevereiro!$D$19</f>
        <v>23.1</v>
      </c>
      <c r="Q15" s="109">
        <f>[11]Fevereiro!$D$20</f>
        <v>21.9</v>
      </c>
      <c r="R15" s="109">
        <f>[11]Fevereiro!$D$21</f>
        <v>21.7</v>
      </c>
      <c r="S15" s="109">
        <f>[11]Fevereiro!$D$22</f>
        <v>22.5</v>
      </c>
      <c r="T15" s="109">
        <f>[11]Fevereiro!$D$23</f>
        <v>20.7</v>
      </c>
      <c r="U15" s="109">
        <f>[11]Fevereiro!$D$24</f>
        <v>21.1</v>
      </c>
      <c r="V15" s="109">
        <f>[11]Fevereiro!$D$25</f>
        <v>19.8</v>
      </c>
      <c r="W15" s="109">
        <f>[11]Fevereiro!$D$26</f>
        <v>21.6</v>
      </c>
      <c r="X15" s="107">
        <f>[11]Fevereiro!$D$27</f>
        <v>23</v>
      </c>
      <c r="Y15" s="107">
        <f>[11]Fevereiro!$D$28</f>
        <v>22.4</v>
      </c>
      <c r="Z15" s="107">
        <f>[11]Fevereiro!$D$29</f>
        <v>20.399999999999999</v>
      </c>
      <c r="AA15" s="107">
        <f>[11]Fevereiro!$D$30</f>
        <v>22.4</v>
      </c>
      <c r="AB15" s="107">
        <f>[11]Fevereiro!$D$31</f>
        <v>21.8</v>
      </c>
      <c r="AC15" s="107">
        <f>[11]Fevereiro!$D$32</f>
        <v>21.7</v>
      </c>
      <c r="AD15" s="107">
        <f>[11]Fevereiro!$D$33</f>
        <v>21.8</v>
      </c>
      <c r="AE15" s="114">
        <f t="shared" si="1"/>
        <v>19.8</v>
      </c>
      <c r="AF15" s="113">
        <f t="shared" si="2"/>
        <v>21.713793103448275</v>
      </c>
      <c r="AH15" s="12" t="s">
        <v>35</v>
      </c>
    </row>
    <row r="16" spans="1:35" x14ac:dyDescent="0.2">
      <c r="A16" s="48" t="s">
        <v>3</v>
      </c>
      <c r="B16" s="109">
        <f>[12]Fevereiro!$D$5</f>
        <v>19.399999999999999</v>
      </c>
      <c r="C16" s="109">
        <f>[12]Fevereiro!$D$6</f>
        <v>19.7</v>
      </c>
      <c r="D16" s="109">
        <f>[12]Fevereiro!$D$7</f>
        <v>20.9</v>
      </c>
      <c r="E16" s="109">
        <f>[12]Fevereiro!$D$8</f>
        <v>21.1</v>
      </c>
      <c r="F16" s="109">
        <f>[12]Fevereiro!$D$9</f>
        <v>21</v>
      </c>
      <c r="G16" s="109">
        <f>[12]Fevereiro!$D$10</f>
        <v>21.2</v>
      </c>
      <c r="H16" s="109">
        <f>[12]Fevereiro!$D$11</f>
        <v>22.4</v>
      </c>
      <c r="I16" s="109">
        <f>[12]Fevereiro!$D$12</f>
        <v>20.7</v>
      </c>
      <c r="J16" s="109">
        <f>[12]Fevereiro!$D$13</f>
        <v>19.7</v>
      </c>
      <c r="K16" s="109">
        <f>[12]Fevereiro!$D$14</f>
        <v>22.3</v>
      </c>
      <c r="L16" s="109">
        <f>[12]Fevereiro!$D$15</f>
        <v>21.5</v>
      </c>
      <c r="M16" s="109">
        <f>[12]Fevereiro!$D$16</f>
        <v>22.2</v>
      </c>
      <c r="N16" s="109">
        <f>[12]Fevereiro!$D$17</f>
        <v>22.4</v>
      </c>
      <c r="O16" s="109">
        <f>[12]Fevereiro!$D$18</f>
        <v>23.1</v>
      </c>
      <c r="P16" s="109">
        <f>[12]Fevereiro!$D$19</f>
        <v>21.9</v>
      </c>
      <c r="Q16" s="109">
        <f>[12]Fevereiro!$D$20</f>
        <v>22.2</v>
      </c>
      <c r="R16" s="109">
        <f>[12]Fevereiro!$D$21</f>
        <v>20.8</v>
      </c>
      <c r="S16" s="109">
        <f>[12]Fevereiro!$D$22</f>
        <v>20.100000000000001</v>
      </c>
      <c r="T16" s="109">
        <f>[12]Fevereiro!$D$23</f>
        <v>21.1</v>
      </c>
      <c r="U16" s="109">
        <f>[12]Fevereiro!$D$24</f>
        <v>22</v>
      </c>
      <c r="V16" s="109">
        <f>[12]Fevereiro!$D$25</f>
        <v>20.3</v>
      </c>
      <c r="W16" s="109">
        <f>[12]Fevereiro!$D$26</f>
        <v>20.5</v>
      </c>
      <c r="X16" s="107">
        <f>[12]Fevereiro!$D$27</f>
        <v>22.7</v>
      </c>
      <c r="Y16" s="107">
        <f>[12]Fevereiro!$D$28</f>
        <v>21.6</v>
      </c>
      <c r="Z16" s="107">
        <f>[12]Fevereiro!$D$29</f>
        <v>21.9</v>
      </c>
      <c r="AA16" s="107">
        <f>[12]Fevereiro!$D$30</f>
        <v>23.1</v>
      </c>
      <c r="AB16" s="107">
        <f>[12]Fevereiro!$D$31</f>
        <v>23.2</v>
      </c>
      <c r="AC16" s="107">
        <f>[12]Fevereiro!$D$32</f>
        <v>20.5</v>
      </c>
      <c r="AD16" s="107">
        <f>[12]Fevereiro!$D$33</f>
        <v>21.9</v>
      </c>
      <c r="AE16" s="114">
        <f t="shared" si="1"/>
        <v>19.399999999999999</v>
      </c>
      <c r="AF16" s="113">
        <f t="shared" si="2"/>
        <v>21.427586206896557</v>
      </c>
      <c r="AH16" s="12"/>
    </row>
    <row r="17" spans="1:37" x14ac:dyDescent="0.2">
      <c r="A17" s="48" t="s">
        <v>4</v>
      </c>
      <c r="B17" s="109">
        <f>[13]Fevereiro!$D$5</f>
        <v>19.399999999999999</v>
      </c>
      <c r="C17" s="109">
        <f>[13]Fevereiro!$D$6</f>
        <v>20</v>
      </c>
      <c r="D17" s="109">
        <f>[13]Fevereiro!$D$7</f>
        <v>18.899999999999999</v>
      </c>
      <c r="E17" s="109">
        <f>[13]Fevereiro!$D$8</f>
        <v>19.600000000000001</v>
      </c>
      <c r="F17" s="109">
        <f>[13]Fevereiro!$D$9</f>
        <v>20.2</v>
      </c>
      <c r="G17" s="109">
        <f>[13]Fevereiro!$D$10</f>
        <v>19.8</v>
      </c>
      <c r="H17" s="109">
        <f>[13]Fevereiro!$D$11</f>
        <v>20.7</v>
      </c>
      <c r="I17" s="109">
        <f>[13]Fevereiro!$D$12</f>
        <v>19.8</v>
      </c>
      <c r="J17" s="109">
        <f>[13]Fevereiro!$D$13</f>
        <v>19.2</v>
      </c>
      <c r="K17" s="109">
        <f>[13]Fevereiro!$D$14</f>
        <v>20.6</v>
      </c>
      <c r="L17" s="109">
        <f>[13]Fevereiro!$D$15</f>
        <v>19.8</v>
      </c>
      <c r="M17" s="109">
        <f>[13]Fevereiro!$D$16</f>
        <v>20.8</v>
      </c>
      <c r="N17" s="109">
        <f>[13]Fevereiro!$D$17</f>
        <v>20.6</v>
      </c>
      <c r="O17" s="109">
        <f>[13]Fevereiro!$D$18</f>
        <v>21.7</v>
      </c>
      <c r="P17" s="109">
        <f>[13]Fevereiro!$D$19</f>
        <v>21.1</v>
      </c>
      <c r="Q17" s="109">
        <f>[13]Fevereiro!$D$20</f>
        <v>21.1</v>
      </c>
      <c r="R17" s="109">
        <f>[13]Fevereiro!$D$21</f>
        <v>21.2</v>
      </c>
      <c r="S17" s="109">
        <f>[13]Fevereiro!$D$22</f>
        <v>19</v>
      </c>
      <c r="T17" s="109">
        <f>[13]Fevereiro!$D$23</f>
        <v>19.7</v>
      </c>
      <c r="U17" s="109">
        <f>[13]Fevereiro!$D$24</f>
        <v>20.5</v>
      </c>
      <c r="V17" s="109">
        <f>[13]Fevereiro!$D$25</f>
        <v>18.7</v>
      </c>
      <c r="W17" s="109">
        <f>[13]Fevereiro!$D$26</f>
        <v>20.399999999999999</v>
      </c>
      <c r="X17" s="107">
        <f>[13]Fevereiro!$D$27</f>
        <v>19.399999999999999</v>
      </c>
      <c r="Y17" s="107">
        <f>[13]Fevereiro!$D$28</f>
        <v>21.4</v>
      </c>
      <c r="Z17" s="107">
        <f>[13]Fevereiro!$D$29</f>
        <v>19.8</v>
      </c>
      <c r="AA17" s="107">
        <f>[13]Fevereiro!$D$30</f>
        <v>22</v>
      </c>
      <c r="AB17" s="107">
        <f>[13]Fevereiro!$D$31</f>
        <v>22</v>
      </c>
      <c r="AC17" s="107">
        <f>[13]Fevereiro!$D$32</f>
        <v>21.5</v>
      </c>
      <c r="AD17" s="107">
        <f>[13]Fevereiro!$D$33</f>
        <v>22.7</v>
      </c>
      <c r="AE17" s="114">
        <f t="shared" si="1"/>
        <v>18.7</v>
      </c>
      <c r="AF17" s="113">
        <f t="shared" si="2"/>
        <v>20.400000000000002</v>
      </c>
    </row>
    <row r="18" spans="1:37" x14ac:dyDescent="0.2">
      <c r="A18" s="48" t="s">
        <v>5</v>
      </c>
      <c r="B18" s="109">
        <f>[14]Fevereiro!$D$5</f>
        <v>25</v>
      </c>
      <c r="C18" s="109">
        <f>[14]Fevereiro!$D$6</f>
        <v>22.2</v>
      </c>
      <c r="D18" s="109">
        <f>[14]Fevereiro!$D$7</f>
        <v>24.6</v>
      </c>
      <c r="E18" s="109">
        <f>[14]Fevereiro!$D$8</f>
        <v>25.7</v>
      </c>
      <c r="F18" s="109">
        <f>[14]Fevereiro!$D$9</f>
        <v>25.3</v>
      </c>
      <c r="G18" s="109">
        <f>[14]Fevereiro!$D$10</f>
        <v>25.5</v>
      </c>
      <c r="H18" s="109">
        <f>[14]Fevereiro!$D$11</f>
        <v>24.5</v>
      </c>
      <c r="I18" s="109">
        <f>[14]Fevereiro!$D$12</f>
        <v>24.7</v>
      </c>
      <c r="J18" s="109">
        <f>[14]Fevereiro!$D$13</f>
        <v>25.5</v>
      </c>
      <c r="K18" s="109">
        <f>[14]Fevereiro!$D$14</f>
        <v>23.6</v>
      </c>
      <c r="L18" s="109">
        <f>[14]Fevereiro!$D$15</f>
        <v>24.8</v>
      </c>
      <c r="M18" s="109">
        <f>[14]Fevereiro!$D$16</f>
        <v>25.5</v>
      </c>
      <c r="N18" s="109">
        <f>[14]Fevereiro!$D$17</f>
        <v>25.1</v>
      </c>
      <c r="O18" s="109">
        <f>[14]Fevereiro!$D$18</f>
        <v>24.1</v>
      </c>
      <c r="P18" s="109">
        <f>[14]Fevereiro!$D$19</f>
        <v>23.3</v>
      </c>
      <c r="Q18" s="109">
        <f>[14]Fevereiro!$D$20</f>
        <v>25.7</v>
      </c>
      <c r="R18" s="109">
        <f>[14]Fevereiro!$D$21</f>
        <v>24.5</v>
      </c>
      <c r="S18" s="109">
        <f>[14]Fevereiro!$D$22</f>
        <v>24.5</v>
      </c>
      <c r="T18" s="109">
        <f>[14]Fevereiro!$D$23</f>
        <v>22.8</v>
      </c>
      <c r="U18" s="109">
        <f>[14]Fevereiro!$D$24</f>
        <v>23.7</v>
      </c>
      <c r="V18" s="109">
        <f>[14]Fevereiro!$D$25</f>
        <v>22.4</v>
      </c>
      <c r="W18" s="109">
        <f>[14]Fevereiro!$D$26</f>
        <v>23.9</v>
      </c>
      <c r="X18" s="107">
        <f>[14]Fevereiro!$D$27</f>
        <v>25.4</v>
      </c>
      <c r="Y18" s="107">
        <f>[14]Fevereiro!$D$28</f>
        <v>25.1</v>
      </c>
      <c r="Z18" s="107">
        <f>[14]Fevereiro!$D$29</f>
        <v>25.4</v>
      </c>
      <c r="AA18" s="107">
        <f>[14]Fevereiro!$D$30</f>
        <v>24</v>
      </c>
      <c r="AB18" s="107">
        <f>[14]Fevereiro!$D$31</f>
        <v>25.2</v>
      </c>
      <c r="AC18" s="107">
        <f>[14]Fevereiro!$D$32</f>
        <v>23.5</v>
      </c>
      <c r="AD18" s="107">
        <f>[14]Fevereiro!$D$33</f>
        <v>26.4</v>
      </c>
      <c r="AE18" s="114">
        <f t="shared" si="1"/>
        <v>22.2</v>
      </c>
      <c r="AF18" s="113">
        <f t="shared" si="2"/>
        <v>24.548275862068966</v>
      </c>
      <c r="AG18" s="12" t="s">
        <v>35</v>
      </c>
      <c r="AJ18" t="s">
        <v>35</v>
      </c>
    </row>
    <row r="19" spans="1:37" x14ac:dyDescent="0.2">
      <c r="A19" s="48" t="s">
        <v>33</v>
      </c>
      <c r="B19" s="109">
        <f>[15]Fevereiro!$D$5</f>
        <v>20.3</v>
      </c>
      <c r="C19" s="109">
        <f>[15]Fevereiro!$D$6</f>
        <v>19.7</v>
      </c>
      <c r="D19" s="109">
        <f>[15]Fevereiro!$D$7</f>
        <v>19.100000000000001</v>
      </c>
      <c r="E19" s="109">
        <f>[15]Fevereiro!$D$8</f>
        <v>19.899999999999999</v>
      </c>
      <c r="F19" s="109">
        <f>[15]Fevereiro!$D$9</f>
        <v>20.6</v>
      </c>
      <c r="G19" s="109">
        <f>[15]Fevereiro!$D$10</f>
        <v>20.100000000000001</v>
      </c>
      <c r="H19" s="109">
        <f>[15]Fevereiro!$D$11</f>
        <v>21.1</v>
      </c>
      <c r="I19" s="109">
        <f>[15]Fevereiro!$D$12</f>
        <v>20.2</v>
      </c>
      <c r="J19" s="109">
        <f>[15]Fevereiro!$D$13</f>
        <v>19.2</v>
      </c>
      <c r="K19" s="109">
        <f>[15]Fevereiro!$D$14</f>
        <v>21.5</v>
      </c>
      <c r="L19" s="109">
        <f>[15]Fevereiro!$D$15</f>
        <v>20.6</v>
      </c>
      <c r="M19" s="109">
        <f>[15]Fevereiro!$D$16</f>
        <v>21</v>
      </c>
      <c r="N19" s="109">
        <f>[15]Fevereiro!$D$17</f>
        <v>19.3</v>
      </c>
      <c r="O19" s="109">
        <f>[15]Fevereiro!$D$18</f>
        <v>20.6</v>
      </c>
      <c r="P19" s="109">
        <f>[15]Fevereiro!$D$19</f>
        <v>21.1</v>
      </c>
      <c r="Q19" s="109">
        <f>[15]Fevereiro!$D$20</f>
        <v>20.9</v>
      </c>
      <c r="R19" s="109">
        <f>[15]Fevereiro!$D$21</f>
        <v>21.2</v>
      </c>
      <c r="S19" s="109">
        <f>[15]Fevereiro!$D$22</f>
        <v>19.8</v>
      </c>
      <c r="T19" s="109">
        <f>[15]Fevereiro!$D$23</f>
        <v>19.600000000000001</v>
      </c>
      <c r="U19" s="109">
        <f>[15]Fevereiro!$D$24</f>
        <v>20.3</v>
      </c>
      <c r="V19" s="109">
        <f>[15]Fevereiro!$D$25</f>
        <v>19.3</v>
      </c>
      <c r="W19" s="109">
        <f>[15]Fevereiro!$D$26</f>
        <v>20.5</v>
      </c>
      <c r="X19" s="107">
        <f>[15]Fevereiro!$D$27</f>
        <v>20.6</v>
      </c>
      <c r="Y19" s="107">
        <f>[15]Fevereiro!$D$28</f>
        <v>20.5</v>
      </c>
      <c r="Z19" s="107">
        <f>[15]Fevereiro!$D$29</f>
        <v>20</v>
      </c>
      <c r="AA19" s="107">
        <f>[15]Fevereiro!$D$30</f>
        <v>21</v>
      </c>
      <c r="AB19" s="107">
        <f>[15]Fevereiro!$D$31</f>
        <v>19.8</v>
      </c>
      <c r="AC19" s="107">
        <f>[15]Fevereiro!$D$32</f>
        <v>21.2</v>
      </c>
      <c r="AD19" s="107">
        <f>[15]Fevereiro!$D$33</f>
        <v>21</v>
      </c>
      <c r="AE19" s="114">
        <f t="shared" si="1"/>
        <v>19.100000000000001</v>
      </c>
      <c r="AF19" s="113">
        <f t="shared" si="2"/>
        <v>20.344827586206897</v>
      </c>
      <c r="AH19" t="s">
        <v>35</v>
      </c>
    </row>
    <row r="20" spans="1:37" x14ac:dyDescent="0.2">
      <c r="A20" s="48" t="s">
        <v>6</v>
      </c>
      <c r="B20" s="109">
        <f>[16]Fevereiro!$D$5</f>
        <v>21.6</v>
      </c>
      <c r="C20" s="109">
        <f>[16]Fevereiro!$D$6</f>
        <v>22.1</v>
      </c>
      <c r="D20" s="109">
        <f>[16]Fevereiro!$D$7</f>
        <v>21.7</v>
      </c>
      <c r="E20" s="109">
        <f>[16]Fevereiro!$D$8</f>
        <v>21.9</v>
      </c>
      <c r="F20" s="109">
        <f>[16]Fevereiro!$D$9</f>
        <v>22.9</v>
      </c>
      <c r="G20" s="109">
        <f>[16]Fevereiro!$D$10</f>
        <v>22.2</v>
      </c>
      <c r="H20" s="109">
        <f>[16]Fevereiro!$D$11</f>
        <v>22.9</v>
      </c>
      <c r="I20" s="109">
        <f>[16]Fevereiro!$D$12</f>
        <v>22.6</v>
      </c>
      <c r="J20" s="109">
        <f>[16]Fevereiro!$D$13</f>
        <v>21.7</v>
      </c>
      <c r="K20" s="109">
        <f>[16]Fevereiro!$D$14</f>
        <v>22.8</v>
      </c>
      <c r="L20" s="109">
        <f>[16]Fevereiro!$D$15</f>
        <v>22.5</v>
      </c>
      <c r="M20" s="109">
        <f>[16]Fevereiro!$D$16</f>
        <v>23.5</v>
      </c>
      <c r="N20" s="109">
        <f>[16]Fevereiro!$D$17</f>
        <v>22</v>
      </c>
      <c r="O20" s="109">
        <f>[16]Fevereiro!$D$18</f>
        <v>23.3</v>
      </c>
      <c r="P20" s="109">
        <f>[16]Fevereiro!$D$19</f>
        <v>23.1</v>
      </c>
      <c r="Q20" s="109">
        <f>[16]Fevereiro!$D$20</f>
        <v>22.3</v>
      </c>
      <c r="R20" s="109">
        <f>[16]Fevereiro!$D$21</f>
        <v>23</v>
      </c>
      <c r="S20" s="109">
        <f>[16]Fevereiro!$D$22</f>
        <v>22.6</v>
      </c>
      <c r="T20" s="109">
        <f>[16]Fevereiro!$D$23</f>
        <v>21.5</v>
      </c>
      <c r="U20" s="109">
        <f>[16]Fevereiro!$D$24</f>
        <v>23.8</v>
      </c>
      <c r="V20" s="109">
        <f>[16]Fevereiro!$D$25</f>
        <v>21.3</v>
      </c>
      <c r="W20" s="109">
        <f>[16]Fevereiro!$D$26</f>
        <v>21.8</v>
      </c>
      <c r="X20" s="107">
        <f>[16]Fevereiro!$D$27</f>
        <v>23</v>
      </c>
      <c r="Y20" s="107">
        <f>[16]Fevereiro!$D$28</f>
        <v>24</v>
      </c>
      <c r="Z20" s="107">
        <f>[16]Fevereiro!$D$29</f>
        <v>22.5</v>
      </c>
      <c r="AA20" s="107">
        <f>[16]Fevereiro!$D$30</f>
        <v>23.4</v>
      </c>
      <c r="AB20" s="107">
        <f>[16]Fevereiro!$D$31</f>
        <v>23.7</v>
      </c>
      <c r="AC20" s="107">
        <f>[16]Fevereiro!$D$32</f>
        <v>22</v>
      </c>
      <c r="AD20" s="107">
        <f>[16]Fevereiro!$D$33</f>
        <v>23.6</v>
      </c>
      <c r="AE20" s="114">
        <f t="shared" si="1"/>
        <v>21.3</v>
      </c>
      <c r="AF20" s="113">
        <f t="shared" si="2"/>
        <v>22.596551724137939</v>
      </c>
      <c r="AH20" t="s">
        <v>35</v>
      </c>
      <c r="AJ20" t="s">
        <v>35</v>
      </c>
    </row>
    <row r="21" spans="1:37" x14ac:dyDescent="0.2">
      <c r="A21" s="48" t="s">
        <v>7</v>
      </c>
      <c r="B21" s="109">
        <f>[17]Fevereiro!$D$5</f>
        <v>18.100000000000001</v>
      </c>
      <c r="C21" s="109">
        <f>[17]Fevereiro!$D$6</f>
        <v>23</v>
      </c>
      <c r="D21" s="109">
        <f>[17]Fevereiro!$D$7</f>
        <v>22.2</v>
      </c>
      <c r="E21" s="109">
        <f>[17]Fevereiro!$D$8</f>
        <v>21.3</v>
      </c>
      <c r="F21" s="109">
        <f>[17]Fevereiro!$D$9</f>
        <v>22.2</v>
      </c>
      <c r="G21" s="109">
        <f>[17]Fevereiro!$D$10</f>
        <v>22.6</v>
      </c>
      <c r="H21" s="109">
        <f>[17]Fevereiro!$D$11</f>
        <v>22.7</v>
      </c>
      <c r="I21" s="109">
        <f>[17]Fevereiro!$D$12</f>
        <v>22.1</v>
      </c>
      <c r="J21" s="109">
        <f>[17]Fevereiro!$D$13</f>
        <v>21.4</v>
      </c>
      <c r="K21" s="109">
        <f>[17]Fevereiro!$D$14</f>
        <v>23.2</v>
      </c>
      <c r="L21" s="109">
        <f>[17]Fevereiro!$D$15</f>
        <v>23.5</v>
      </c>
      <c r="M21" s="109">
        <f>[17]Fevereiro!$D$16</f>
        <v>23.4</v>
      </c>
      <c r="N21" s="109">
        <f>[17]Fevereiro!$D$17</f>
        <v>22.2</v>
      </c>
      <c r="O21" s="109">
        <f>[17]Fevereiro!$D$18</f>
        <v>23</v>
      </c>
      <c r="P21" s="109">
        <f>[17]Fevereiro!$D$19</f>
        <v>20.9</v>
      </c>
      <c r="Q21" s="109">
        <f>[17]Fevereiro!$D$20</f>
        <v>21.5</v>
      </c>
      <c r="R21" s="109">
        <f>[17]Fevereiro!$D$21</f>
        <v>21.6</v>
      </c>
      <c r="S21" s="109">
        <f>[17]Fevereiro!$D$22</f>
        <v>20.9</v>
      </c>
      <c r="T21" s="109">
        <f>[17]Fevereiro!$D$23</f>
        <v>20.8</v>
      </c>
      <c r="U21" s="109">
        <f>[17]Fevereiro!$D$24</f>
        <v>19.7</v>
      </c>
      <c r="V21" s="109">
        <f>[17]Fevereiro!$D$25</f>
        <v>18.600000000000001</v>
      </c>
      <c r="W21" s="109">
        <f>[17]Fevereiro!$D$26</f>
        <v>22</v>
      </c>
      <c r="X21" s="107">
        <f>[17]Fevereiro!$D$27</f>
        <v>22.2</v>
      </c>
      <c r="Y21" s="107">
        <f>[17]Fevereiro!$D$28</f>
        <v>21.6</v>
      </c>
      <c r="Z21" s="107">
        <f>[17]Fevereiro!$D$29</f>
        <v>21.5</v>
      </c>
      <c r="AA21" s="107">
        <f>[17]Fevereiro!$D$30</f>
        <v>22.3</v>
      </c>
      <c r="AB21" s="107">
        <f>[17]Fevereiro!$D$31</f>
        <v>24.5</v>
      </c>
      <c r="AC21" s="107">
        <f>[17]Fevereiro!$D$32</f>
        <v>22.8</v>
      </c>
      <c r="AD21" s="107">
        <f>[17]Fevereiro!$D$33</f>
        <v>23.3</v>
      </c>
      <c r="AE21" s="114">
        <f t="shared" si="1"/>
        <v>18.100000000000001</v>
      </c>
      <c r="AF21" s="113">
        <f t="shared" si="2"/>
        <v>21.899999999999991</v>
      </c>
      <c r="AH21" t="s">
        <v>35</v>
      </c>
      <c r="AI21" t="s">
        <v>35</v>
      </c>
      <c r="AJ21" t="s">
        <v>35</v>
      </c>
    </row>
    <row r="22" spans="1:37" x14ac:dyDescent="0.2">
      <c r="A22" s="48" t="s">
        <v>148</v>
      </c>
      <c r="B22" s="109">
        <f>[18]Fevereiro!$D$5</f>
        <v>18.8</v>
      </c>
      <c r="C22" s="109">
        <f>[18]Fevereiro!$D$6</f>
        <v>22.1</v>
      </c>
      <c r="D22" s="109">
        <f>[18]Fevereiro!$D$7</f>
        <v>22.3</v>
      </c>
      <c r="E22" s="109">
        <f>[18]Fevereiro!$D$8</f>
        <v>21.2</v>
      </c>
      <c r="F22" s="109">
        <f>[18]Fevereiro!$D$9</f>
        <v>21.3</v>
      </c>
      <c r="G22" s="109">
        <f>[18]Fevereiro!$D$10</f>
        <v>22.1</v>
      </c>
      <c r="H22" s="109">
        <f>[18]Fevereiro!$D$11</f>
        <v>24</v>
      </c>
      <c r="I22" s="109">
        <f>[18]Fevereiro!$D$12</f>
        <v>22.5</v>
      </c>
      <c r="J22" s="109">
        <f>[18]Fevereiro!$D$13</f>
        <v>21.3</v>
      </c>
      <c r="K22" s="109">
        <f>[18]Fevereiro!$D$14</f>
        <v>22.6</v>
      </c>
      <c r="L22" s="109">
        <f>[18]Fevereiro!$D$15</f>
        <v>22.6</v>
      </c>
      <c r="M22" s="109">
        <f>[18]Fevereiro!$D$16</f>
        <v>23</v>
      </c>
      <c r="N22" s="109">
        <f>[18]Fevereiro!$D$17</f>
        <v>22.9</v>
      </c>
      <c r="O22" s="109">
        <f>[18]Fevereiro!$D$18</f>
        <v>23.3</v>
      </c>
      <c r="P22" s="109">
        <f>[18]Fevereiro!$D$19</f>
        <v>22.7</v>
      </c>
      <c r="Q22" s="109">
        <f>[18]Fevereiro!$D$20</f>
        <v>22.3</v>
      </c>
      <c r="R22" s="109">
        <f>[18]Fevereiro!$D$21</f>
        <v>20.3</v>
      </c>
      <c r="S22" s="109">
        <f>[18]Fevereiro!$D$22</f>
        <v>22.8</v>
      </c>
      <c r="T22" s="109">
        <f>[18]Fevereiro!$D$23</f>
        <v>20.3</v>
      </c>
      <c r="U22" s="109">
        <f>[18]Fevereiro!$D$24</f>
        <v>20.100000000000001</v>
      </c>
      <c r="V22" s="109">
        <f>[18]Fevereiro!$D$25</f>
        <v>19.8</v>
      </c>
      <c r="W22" s="109">
        <f>[18]Fevereiro!$D$26</f>
        <v>21.9</v>
      </c>
      <c r="X22" s="107">
        <f>[18]Fevereiro!$D$27</f>
        <v>23</v>
      </c>
      <c r="Y22" s="107">
        <f>[18]Fevereiro!$D$28</f>
        <v>23</v>
      </c>
      <c r="Z22" s="107">
        <f>[18]Fevereiro!$D$29</f>
        <v>22.5</v>
      </c>
      <c r="AA22" s="107">
        <f>[18]Fevereiro!$D$30</f>
        <v>24.3</v>
      </c>
      <c r="AB22" s="107">
        <f>[18]Fevereiro!$D$31</f>
        <v>23.7</v>
      </c>
      <c r="AC22" s="107">
        <f>[18]Fevereiro!$D$32</f>
        <v>22.9</v>
      </c>
      <c r="AD22" s="107">
        <f>[18]Fevereiro!$D$33</f>
        <v>23.8</v>
      </c>
      <c r="AE22" s="114">
        <f t="shared" si="1"/>
        <v>18.8</v>
      </c>
      <c r="AF22" s="113">
        <f t="shared" si="2"/>
        <v>22.186206896551724</v>
      </c>
      <c r="AH22" t="s">
        <v>35</v>
      </c>
      <c r="AK22" t="s">
        <v>35</v>
      </c>
    </row>
    <row r="23" spans="1:37" x14ac:dyDescent="0.2">
      <c r="A23" s="48" t="s">
        <v>149</v>
      </c>
      <c r="B23" s="109">
        <f>[19]Fevereiro!$D$5</f>
        <v>18.5</v>
      </c>
      <c r="C23" s="109">
        <f>[19]Fevereiro!$D$6</f>
        <v>20.2</v>
      </c>
      <c r="D23" s="109">
        <f>[19]Fevereiro!$D$7</f>
        <v>20.8</v>
      </c>
      <c r="E23" s="109">
        <f>[19]Fevereiro!$D$8</f>
        <v>20.2</v>
      </c>
      <c r="F23" s="109">
        <f>[19]Fevereiro!$D$9</f>
        <v>20.3</v>
      </c>
      <c r="G23" s="109">
        <f>[19]Fevereiro!$D$10</f>
        <v>20.399999999999999</v>
      </c>
      <c r="H23" s="109">
        <f>[19]Fevereiro!$D$11</f>
        <v>21.2</v>
      </c>
      <c r="I23" s="109">
        <f>[19]Fevereiro!$D$12</f>
        <v>19.600000000000001</v>
      </c>
      <c r="J23" s="109">
        <f>[19]Fevereiro!$D$13</f>
        <v>21.5</v>
      </c>
      <c r="K23" s="109">
        <f>[19]Fevereiro!$D$14</f>
        <v>22.3</v>
      </c>
      <c r="L23" s="109">
        <f>[19]Fevereiro!$D$15</f>
        <v>22.9</v>
      </c>
      <c r="M23" s="109">
        <f>[19]Fevereiro!$D$16</f>
        <v>21.7</v>
      </c>
      <c r="N23" s="109">
        <f>[19]Fevereiro!$D$17</f>
        <v>23.8</v>
      </c>
      <c r="O23" s="109">
        <f>[19]Fevereiro!$D$18</f>
        <v>21.5</v>
      </c>
      <c r="P23" s="109">
        <f>[19]Fevereiro!$D$19</f>
        <v>24.7</v>
      </c>
      <c r="Q23" s="109" t="str">
        <f>[19]Fevereiro!$D$20</f>
        <v>*</v>
      </c>
      <c r="R23" s="109" t="str">
        <f>[19]Fevereiro!$D$20</f>
        <v>*</v>
      </c>
      <c r="S23" s="109" t="str">
        <f>[19]Fevereiro!$D$20</f>
        <v>*</v>
      </c>
      <c r="T23" s="109" t="str">
        <f>[19]Fevereiro!$D$20</f>
        <v>*</v>
      </c>
      <c r="U23" s="109" t="str">
        <f>[19]Fevereiro!$D$20</f>
        <v>*</v>
      </c>
      <c r="V23" s="109" t="str">
        <f>[19]Fevereiro!$D$20</f>
        <v>*</v>
      </c>
      <c r="W23" s="109" t="str">
        <f>[19]Fevereiro!$D$20</f>
        <v>*</v>
      </c>
      <c r="X23" s="109" t="str">
        <f>[19]Fevereiro!$D$20</f>
        <v>*</v>
      </c>
      <c r="Y23" s="109" t="str">
        <f>[19]Fevereiro!$D$20</f>
        <v>*</v>
      </c>
      <c r="Z23" s="109" t="str">
        <f>[19]Fevereiro!$D$20</f>
        <v>*</v>
      </c>
      <c r="AA23" s="109" t="str">
        <f>[19]Fevereiro!$D$20</f>
        <v>*</v>
      </c>
      <c r="AB23" s="109" t="str">
        <f>[19]Fevereiro!$D$20</f>
        <v>*</v>
      </c>
      <c r="AC23" s="109" t="str">
        <f>[19]Fevereiro!$D$20</f>
        <v>*</v>
      </c>
      <c r="AD23" s="109" t="str">
        <f>[19]Fevereiro!$D$20</f>
        <v>*</v>
      </c>
      <c r="AE23" s="114">
        <f t="shared" si="1"/>
        <v>18.5</v>
      </c>
      <c r="AF23" s="113">
        <f t="shared" si="2"/>
        <v>21.306666666666665</v>
      </c>
      <c r="AG23" s="12" t="s">
        <v>35</v>
      </c>
      <c r="AH23" t="s">
        <v>35</v>
      </c>
      <c r="AJ23" t="s">
        <v>35</v>
      </c>
      <c r="AK23" t="s">
        <v>35</v>
      </c>
    </row>
    <row r="24" spans="1:37" x14ac:dyDescent="0.2">
      <c r="A24" s="48" t="s">
        <v>150</v>
      </c>
      <c r="B24" s="109">
        <f>[20]Fevereiro!$D$5</f>
        <v>18.5</v>
      </c>
      <c r="C24" s="109">
        <f>[20]Fevereiro!$D$6</f>
        <v>22.4</v>
      </c>
      <c r="D24" s="109">
        <f>[20]Fevereiro!$D$7</f>
        <v>21.9</v>
      </c>
      <c r="E24" s="109">
        <f>[20]Fevereiro!$D$8</f>
        <v>21.2</v>
      </c>
      <c r="F24" s="109">
        <f>[20]Fevereiro!$D$9</f>
        <v>21.9</v>
      </c>
      <c r="G24" s="109">
        <f>[20]Fevereiro!$D$10</f>
        <v>21.6</v>
      </c>
      <c r="H24" s="109">
        <f>[20]Fevereiro!$D$11</f>
        <v>23.3</v>
      </c>
      <c r="I24" s="109">
        <f>[20]Fevereiro!$D$12</f>
        <v>22</v>
      </c>
      <c r="J24" s="109">
        <f>[20]Fevereiro!$D$13</f>
        <v>22</v>
      </c>
      <c r="K24" s="109">
        <f>[20]Fevereiro!$D$14</f>
        <v>23.3</v>
      </c>
      <c r="L24" s="109">
        <f>[20]Fevereiro!$D$15</f>
        <v>22.2</v>
      </c>
      <c r="M24" s="109">
        <f>[20]Fevereiro!$D$16</f>
        <v>22.2</v>
      </c>
      <c r="N24" s="109">
        <f>[20]Fevereiro!$D$17</f>
        <v>23</v>
      </c>
      <c r="O24" s="109">
        <f>[20]Fevereiro!$D$18</f>
        <v>23.1</v>
      </c>
      <c r="P24" s="109">
        <f>[20]Fevereiro!$D$19</f>
        <v>22</v>
      </c>
      <c r="Q24" s="109">
        <f>[20]Fevereiro!$D$20</f>
        <v>21.5</v>
      </c>
      <c r="R24" s="109">
        <f>[20]Fevereiro!$D$21</f>
        <v>19.600000000000001</v>
      </c>
      <c r="S24" s="109">
        <f>[20]Fevereiro!$D$22</f>
        <v>21.5</v>
      </c>
      <c r="T24" s="109">
        <f>[20]Fevereiro!$D$23</f>
        <v>20.8</v>
      </c>
      <c r="U24" s="109">
        <f>[20]Fevereiro!$D$24</f>
        <v>20.6</v>
      </c>
      <c r="V24" s="109">
        <f>[20]Fevereiro!$D$25</f>
        <v>18.7</v>
      </c>
      <c r="W24" s="109">
        <f>[20]Fevereiro!$D$26</f>
        <v>22.4</v>
      </c>
      <c r="X24" s="107">
        <f>[20]Fevereiro!$D$27</f>
        <v>22.8</v>
      </c>
      <c r="Y24" s="107">
        <f>[20]Fevereiro!$D$28</f>
        <v>22.8</v>
      </c>
      <c r="Z24" s="107">
        <f>[20]Fevereiro!$D$29</f>
        <v>21.9</v>
      </c>
      <c r="AA24" s="107">
        <f>[20]Fevereiro!$D$30</f>
        <v>22.4</v>
      </c>
      <c r="AB24" s="107">
        <f>[20]Fevereiro!$D$31</f>
        <v>23.6</v>
      </c>
      <c r="AC24" s="107">
        <f>[20]Fevereiro!$D$32</f>
        <v>22.9</v>
      </c>
      <c r="AD24" s="107">
        <f>[20]Fevereiro!$D$33</f>
        <v>23.2</v>
      </c>
      <c r="AE24" s="114">
        <f t="shared" si="1"/>
        <v>18.5</v>
      </c>
      <c r="AF24" s="113">
        <f t="shared" si="2"/>
        <v>21.906896551724142</v>
      </c>
      <c r="AH24" t="s">
        <v>35</v>
      </c>
      <c r="AK24" t="s">
        <v>35</v>
      </c>
    </row>
    <row r="25" spans="1:37" x14ac:dyDescent="0.2">
      <c r="A25" s="48" t="s">
        <v>8</v>
      </c>
      <c r="B25" s="109">
        <f>[21]Fevereiro!$D$5</f>
        <v>19.2</v>
      </c>
      <c r="C25" s="109">
        <f>[21]Fevereiro!$D$6</f>
        <v>21.5</v>
      </c>
      <c r="D25" s="109">
        <f>[21]Fevereiro!$D$7</f>
        <v>21.4</v>
      </c>
      <c r="E25" s="109">
        <f>[21]Fevereiro!$D$8</f>
        <v>20.9</v>
      </c>
      <c r="F25" s="109">
        <f>[21]Fevereiro!$D$9</f>
        <v>21.5</v>
      </c>
      <c r="G25" s="109">
        <f>[21]Fevereiro!$D$10</f>
        <v>21.6</v>
      </c>
      <c r="H25" s="109">
        <f>[21]Fevereiro!$D$11</f>
        <v>21.5</v>
      </c>
      <c r="I25" s="109">
        <f>[21]Fevereiro!$D$12</f>
        <v>20.3</v>
      </c>
      <c r="J25" s="109">
        <f>[21]Fevereiro!$D$13</f>
        <v>21.4</v>
      </c>
      <c r="K25" s="109">
        <f>[21]Fevereiro!$D$14</f>
        <v>22.8</v>
      </c>
      <c r="L25" s="109">
        <f>[21]Fevereiro!$D$15</f>
        <v>22.9</v>
      </c>
      <c r="M25" s="109">
        <f>[21]Fevereiro!$D$16</f>
        <v>23.3</v>
      </c>
      <c r="N25" s="109">
        <f>[21]Fevereiro!$D$17</f>
        <v>22.5</v>
      </c>
      <c r="O25" s="109">
        <f>[21]Fevereiro!$D$18</f>
        <v>23.1</v>
      </c>
      <c r="P25" s="109">
        <f>[21]Fevereiro!$D$19</f>
        <v>22.4</v>
      </c>
      <c r="Q25" s="109">
        <f>[21]Fevereiro!$D$20</f>
        <v>22</v>
      </c>
      <c r="R25" s="109">
        <f>[21]Fevereiro!$D$21</f>
        <v>21.2</v>
      </c>
      <c r="S25" s="109">
        <f>[21]Fevereiro!$D$22</f>
        <v>22.3</v>
      </c>
      <c r="T25" s="109">
        <f>[21]Fevereiro!$D$23</f>
        <v>20.5</v>
      </c>
      <c r="U25" s="109">
        <f>[21]Fevereiro!$D$24</f>
        <v>20</v>
      </c>
      <c r="V25" s="109">
        <f>[21]Fevereiro!$D$25</f>
        <v>18.399999999999999</v>
      </c>
      <c r="W25" s="109">
        <f>[21]Fevereiro!$D$26</f>
        <v>20.7</v>
      </c>
      <c r="X25" s="107">
        <f>[21]Fevereiro!$D$27</f>
        <v>22</v>
      </c>
      <c r="Y25" s="107">
        <f>[21]Fevereiro!$D$28</f>
        <v>21.7</v>
      </c>
      <c r="Z25" s="107">
        <f>[21]Fevereiro!$D$29</f>
        <v>22.2</v>
      </c>
      <c r="AA25" s="107">
        <f>[21]Fevereiro!$D$30</f>
        <v>24</v>
      </c>
      <c r="AB25" s="107">
        <f>[21]Fevereiro!$D$31</f>
        <v>22.1</v>
      </c>
      <c r="AC25" s="107">
        <f>[21]Fevereiro!$D$32</f>
        <v>23.3</v>
      </c>
      <c r="AD25" s="107">
        <f>[21]Fevereiro!$D$33</f>
        <v>21.6</v>
      </c>
      <c r="AE25" s="114">
        <f t="shared" si="1"/>
        <v>18.399999999999999</v>
      </c>
      <c r="AF25" s="113">
        <f t="shared" si="2"/>
        <v>21.665517241379312</v>
      </c>
      <c r="AH25" t="s">
        <v>35</v>
      </c>
      <c r="AJ25" t="s">
        <v>35</v>
      </c>
    </row>
    <row r="26" spans="1:37" x14ac:dyDescent="0.2">
      <c r="A26" s="48" t="s">
        <v>9</v>
      </c>
      <c r="B26" s="109">
        <f>[22]Fevereiro!$D$5</f>
        <v>20.3</v>
      </c>
      <c r="C26" s="109">
        <f>[22]Fevereiro!$D$6</f>
        <v>22.9</v>
      </c>
      <c r="D26" s="109">
        <f>[22]Fevereiro!$D$7</f>
        <v>22.3</v>
      </c>
      <c r="E26" s="109">
        <f>[22]Fevereiro!$D$8</f>
        <v>21.4</v>
      </c>
      <c r="F26" s="109">
        <f>[22]Fevereiro!$D$9</f>
        <v>23</v>
      </c>
      <c r="G26" s="109">
        <f>[22]Fevereiro!$D$10</f>
        <v>23.2</v>
      </c>
      <c r="H26" s="109">
        <f>[22]Fevereiro!$D$11</f>
        <v>24</v>
      </c>
      <c r="I26" s="109">
        <f>[22]Fevereiro!$D$12</f>
        <v>22.5</v>
      </c>
      <c r="J26" s="109">
        <f>[22]Fevereiro!$D$13</f>
        <v>21.4</v>
      </c>
      <c r="K26" s="109">
        <f>[22]Fevereiro!$D$14</f>
        <v>22.7</v>
      </c>
      <c r="L26" s="109">
        <f>[22]Fevereiro!$D$15</f>
        <v>23.7</v>
      </c>
      <c r="M26" s="109">
        <f>[22]Fevereiro!$D$16</f>
        <v>24</v>
      </c>
      <c r="N26" s="109">
        <f>[22]Fevereiro!$D$17</f>
        <v>24.4</v>
      </c>
      <c r="O26" s="109">
        <f>[22]Fevereiro!$D$18</f>
        <v>24.7</v>
      </c>
      <c r="P26" s="109">
        <f>[22]Fevereiro!$D$19</f>
        <v>24.1</v>
      </c>
      <c r="Q26" s="109">
        <f>[22]Fevereiro!$D$20</f>
        <v>23.7</v>
      </c>
      <c r="R26" s="109">
        <f>[22]Fevereiro!$D$21</f>
        <v>23.3</v>
      </c>
      <c r="S26" s="109">
        <f>[22]Fevereiro!$D$22</f>
        <v>23.4</v>
      </c>
      <c r="T26" s="109">
        <f>[22]Fevereiro!$D$23</f>
        <v>21.5</v>
      </c>
      <c r="U26" s="109">
        <f>[22]Fevereiro!$D$24</f>
        <v>21.9</v>
      </c>
      <c r="V26" s="109">
        <f>[22]Fevereiro!$D$25</f>
        <v>20.7</v>
      </c>
      <c r="W26" s="109">
        <f>[22]Fevereiro!$D$26</f>
        <v>22.1</v>
      </c>
      <c r="X26" s="107">
        <f>[22]Fevereiro!$D$27</f>
        <v>23.1</v>
      </c>
      <c r="Y26" s="107">
        <f>[22]Fevereiro!$D$28</f>
        <v>23</v>
      </c>
      <c r="Z26" s="107">
        <f>[22]Fevereiro!$D$29</f>
        <v>22.6</v>
      </c>
      <c r="AA26" s="107">
        <f>[22]Fevereiro!$D$30</f>
        <v>25.1</v>
      </c>
      <c r="AB26" s="107">
        <f>[22]Fevereiro!$D$31</f>
        <v>25.9</v>
      </c>
      <c r="AC26" s="107">
        <f>[22]Fevereiro!$D$32</f>
        <v>24</v>
      </c>
      <c r="AD26" s="107">
        <f>[22]Fevereiro!$D$33</f>
        <v>24.2</v>
      </c>
      <c r="AE26" s="114">
        <f t="shared" si="1"/>
        <v>20.3</v>
      </c>
      <c r="AF26" s="113">
        <f t="shared" si="2"/>
        <v>23.072413793103451</v>
      </c>
      <c r="AJ26" t="s">
        <v>35</v>
      </c>
      <c r="AK26" t="s">
        <v>35</v>
      </c>
    </row>
    <row r="27" spans="1:37" x14ac:dyDescent="0.2">
      <c r="A27" s="48" t="s">
        <v>32</v>
      </c>
      <c r="B27" s="109">
        <f>[23]Fevereiro!$D$5</f>
        <v>20.2</v>
      </c>
      <c r="C27" s="109">
        <f>[23]Fevereiro!$D$6</f>
        <v>20.9</v>
      </c>
      <c r="D27" s="109">
        <f>[23]Fevereiro!$D$7</f>
        <v>22</v>
      </c>
      <c r="E27" s="109">
        <f>[23]Fevereiro!$D$8</f>
        <v>22.4</v>
      </c>
      <c r="F27" s="109">
        <f>[23]Fevereiro!$D$9</f>
        <v>24</v>
      </c>
      <c r="G27" s="109">
        <f>[23]Fevereiro!$D$10</f>
        <v>23.1</v>
      </c>
      <c r="H27" s="109">
        <f>[23]Fevereiro!$D$11</f>
        <v>22.7</v>
      </c>
      <c r="I27" s="109">
        <f>[23]Fevereiro!$D$12</f>
        <v>23.6</v>
      </c>
      <c r="J27" s="109">
        <f>[23]Fevereiro!$D$13</f>
        <v>23.1</v>
      </c>
      <c r="K27" s="109">
        <f>[23]Fevereiro!$D$14</f>
        <v>24.3</v>
      </c>
      <c r="L27" s="109">
        <f>[23]Fevereiro!$D$15</f>
        <v>24.4</v>
      </c>
      <c r="M27" s="109">
        <f>[23]Fevereiro!$D$16</f>
        <v>23.6</v>
      </c>
      <c r="N27" s="109">
        <f>[23]Fevereiro!$D$17</f>
        <v>24</v>
      </c>
      <c r="O27" s="109">
        <f>[23]Fevereiro!$D$18</f>
        <v>23.5</v>
      </c>
      <c r="P27" s="109">
        <f>[23]Fevereiro!$D$19</f>
        <v>21.7</v>
      </c>
      <c r="Q27" s="109">
        <f>[23]Fevereiro!$D$20</f>
        <v>22</v>
      </c>
      <c r="R27" s="109">
        <f>[23]Fevereiro!$D$21</f>
        <v>23.2</v>
      </c>
      <c r="S27" s="109">
        <f>[23]Fevereiro!$D$22</f>
        <v>22.1</v>
      </c>
      <c r="T27" s="109">
        <f>[23]Fevereiro!$D$23</f>
        <v>21.8</v>
      </c>
      <c r="U27" s="109">
        <f>[23]Fevereiro!$D$24</f>
        <v>22</v>
      </c>
      <c r="V27" s="109">
        <f>[23]Fevereiro!$D$25</f>
        <v>21.2</v>
      </c>
      <c r="W27" s="109">
        <f>[23]Fevereiro!$D$26</f>
        <v>22.4</v>
      </c>
      <c r="X27" s="107">
        <f>[23]Fevereiro!$D$27</f>
        <v>23.9</v>
      </c>
      <c r="Y27" s="107">
        <f>[23]Fevereiro!$D$28</f>
        <v>24.6</v>
      </c>
      <c r="Z27" s="107">
        <f>[23]Fevereiro!$D$29</f>
        <v>22.4</v>
      </c>
      <c r="AA27" s="107">
        <f>[23]Fevereiro!$D$30</f>
        <v>22.7</v>
      </c>
      <c r="AB27" s="107">
        <f>[23]Fevereiro!$D$31</f>
        <v>24.4</v>
      </c>
      <c r="AC27" s="107">
        <f>[23]Fevereiro!$D$32</f>
        <v>23.8</v>
      </c>
      <c r="AD27" s="107">
        <f>[23]Fevereiro!$D$33</f>
        <v>24.8</v>
      </c>
      <c r="AE27" s="114">
        <f t="shared" si="1"/>
        <v>20.2</v>
      </c>
      <c r="AF27" s="113">
        <f t="shared" si="2"/>
        <v>22.92413793103448</v>
      </c>
    </row>
    <row r="28" spans="1:37" x14ac:dyDescent="0.2">
      <c r="A28" s="48" t="s">
        <v>10</v>
      </c>
      <c r="B28" s="109">
        <f>[24]Fevereiro!$D$5</f>
        <v>19.5</v>
      </c>
      <c r="C28" s="109">
        <f>[24]Fevereiro!$D$6</f>
        <v>21.3</v>
      </c>
      <c r="D28" s="109">
        <f>[24]Fevereiro!$D$7</f>
        <v>22.3</v>
      </c>
      <c r="E28" s="109">
        <f>[24]Fevereiro!$D$8</f>
        <v>22.2</v>
      </c>
      <c r="F28" s="109">
        <f>[24]Fevereiro!$D$9</f>
        <v>22.5</v>
      </c>
      <c r="G28" s="109">
        <f>[24]Fevereiro!$D$10</f>
        <v>22.7</v>
      </c>
      <c r="H28" s="109">
        <f>[24]Fevereiro!$D$11</f>
        <v>22.2</v>
      </c>
      <c r="I28" s="109">
        <f>[24]Fevereiro!$D$12</f>
        <v>22.3</v>
      </c>
      <c r="J28" s="109">
        <f>[24]Fevereiro!$D$13</f>
        <v>21.9</v>
      </c>
      <c r="K28" s="109">
        <f>[24]Fevereiro!$D$14</f>
        <v>23.9</v>
      </c>
      <c r="L28" s="109">
        <f>[24]Fevereiro!$D$15</f>
        <v>23.4</v>
      </c>
      <c r="M28" s="109">
        <f>[24]Fevereiro!$D$16</f>
        <v>23.4</v>
      </c>
      <c r="N28" s="109">
        <f>[24]Fevereiro!$D$17</f>
        <v>23.7</v>
      </c>
      <c r="O28" s="109">
        <f>[24]Fevereiro!$D$18</f>
        <v>23.3</v>
      </c>
      <c r="P28" s="109">
        <f>[24]Fevereiro!$D$19</f>
        <v>22</v>
      </c>
      <c r="Q28" s="109">
        <f>[24]Fevereiro!$D$20</f>
        <v>22.3</v>
      </c>
      <c r="R28" s="109">
        <f>[24]Fevereiro!$D$21</f>
        <v>20.6</v>
      </c>
      <c r="S28" s="109">
        <f>[24]Fevereiro!$D$22</f>
        <v>23.2</v>
      </c>
      <c r="T28" s="109">
        <f>[24]Fevereiro!$D$23</f>
        <v>20.5</v>
      </c>
      <c r="U28" s="109">
        <f>[24]Fevereiro!$D$24</f>
        <v>20.6</v>
      </c>
      <c r="V28" s="109">
        <f>[24]Fevereiro!$D$25</f>
        <v>18.600000000000001</v>
      </c>
      <c r="W28" s="109">
        <f>[24]Fevereiro!$D$26</f>
        <v>20.399999999999999</v>
      </c>
      <c r="X28" s="107">
        <f>[24]Fevereiro!$D$27</f>
        <v>22.7</v>
      </c>
      <c r="Y28" s="107">
        <f>[24]Fevereiro!$D$28</f>
        <v>23.1</v>
      </c>
      <c r="Z28" s="107">
        <f>[24]Fevereiro!$D$29</f>
        <v>22.8</v>
      </c>
      <c r="AA28" s="107">
        <f>[24]Fevereiro!$D$30</f>
        <v>23.2</v>
      </c>
      <c r="AB28" s="107">
        <f>[24]Fevereiro!$D$31</f>
        <v>24.2</v>
      </c>
      <c r="AC28" s="107">
        <f>[24]Fevereiro!$D$32</f>
        <v>23.8</v>
      </c>
      <c r="AD28" s="107">
        <f>[24]Fevereiro!$D$33</f>
        <v>23.6</v>
      </c>
      <c r="AE28" s="114">
        <f t="shared" si="1"/>
        <v>18.600000000000001</v>
      </c>
      <c r="AF28" s="113">
        <f t="shared" si="2"/>
        <v>22.282758620689656</v>
      </c>
      <c r="AJ28" t="s">
        <v>35</v>
      </c>
    </row>
    <row r="29" spans="1:37" x14ac:dyDescent="0.2">
      <c r="A29" s="48" t="s">
        <v>151</v>
      </c>
      <c r="B29" s="109">
        <f>[25]Fevereiro!$D$5</f>
        <v>16.7</v>
      </c>
      <c r="C29" s="109">
        <f>[25]Fevereiro!$D$6</f>
        <v>21</v>
      </c>
      <c r="D29" s="109">
        <f>[25]Fevereiro!$D$7</f>
        <v>20.9</v>
      </c>
      <c r="E29" s="109">
        <f>[25]Fevereiro!$D$8</f>
        <v>20.6</v>
      </c>
      <c r="F29" s="109">
        <f>[25]Fevereiro!$D$9</f>
        <v>20.7</v>
      </c>
      <c r="G29" s="109">
        <f>[25]Fevereiro!$D$10</f>
        <v>21</v>
      </c>
      <c r="H29" s="109">
        <f>[25]Fevereiro!$D$11</f>
        <v>22.3</v>
      </c>
      <c r="I29" s="109">
        <f>[25]Fevereiro!$D$12</f>
        <v>21</v>
      </c>
      <c r="J29" s="109">
        <f>[25]Fevereiro!$D$13</f>
        <v>20.7</v>
      </c>
      <c r="K29" s="109">
        <f>[25]Fevereiro!$D$14</f>
        <v>22.5</v>
      </c>
      <c r="L29" s="109">
        <f>[25]Fevereiro!$D$15</f>
        <v>21.2</v>
      </c>
      <c r="M29" s="109">
        <f>[25]Fevereiro!$D$16</f>
        <v>22</v>
      </c>
      <c r="N29" s="109">
        <f>[25]Fevereiro!$D$17</f>
        <v>22.6</v>
      </c>
      <c r="O29" s="109">
        <f>[25]Fevereiro!$D$18</f>
        <v>22.1</v>
      </c>
      <c r="P29" s="109">
        <f>[25]Fevereiro!$D$19</f>
        <v>20</v>
      </c>
      <c r="Q29" s="109">
        <f>[25]Fevereiro!$D$20</f>
        <v>20.399999999999999</v>
      </c>
      <c r="R29" s="109">
        <f>[25]Fevereiro!$D$21</f>
        <v>20.7</v>
      </c>
      <c r="S29" s="109">
        <f>[25]Fevereiro!$D$22</f>
        <v>20.9</v>
      </c>
      <c r="T29" s="109">
        <f>[25]Fevereiro!$D$23</f>
        <v>20</v>
      </c>
      <c r="U29" s="109">
        <f>[25]Fevereiro!$D$24</f>
        <v>20.9</v>
      </c>
      <c r="V29" s="109">
        <f>[25]Fevereiro!$D$25</f>
        <v>18.2</v>
      </c>
      <c r="W29" s="109">
        <f>[25]Fevereiro!$D$26</f>
        <v>20.8</v>
      </c>
      <c r="X29" s="107">
        <f>[25]Fevereiro!$D$27</f>
        <v>21.6</v>
      </c>
      <c r="Y29" s="107">
        <f>[25]Fevereiro!$D$28</f>
        <v>21.7</v>
      </c>
      <c r="Z29" s="107">
        <f>[25]Fevereiro!$D$29</f>
        <v>21.7</v>
      </c>
      <c r="AA29" s="107">
        <f>[25]Fevereiro!$D$30</f>
        <v>22.9</v>
      </c>
      <c r="AB29" s="107">
        <f>[25]Fevereiro!$D$31</f>
        <v>23.5</v>
      </c>
      <c r="AC29" s="107">
        <f>[25]Fevereiro!$D$32</f>
        <v>22.9</v>
      </c>
      <c r="AD29" s="107">
        <f>[25]Fevereiro!$D$33</f>
        <v>23.2</v>
      </c>
      <c r="AE29" s="114">
        <f t="shared" si="1"/>
        <v>16.7</v>
      </c>
      <c r="AF29" s="113">
        <f t="shared" si="2"/>
        <v>21.19655172413793</v>
      </c>
      <c r="AG29" s="12" t="s">
        <v>35</v>
      </c>
      <c r="AH29" t="s">
        <v>35</v>
      </c>
      <c r="AJ29" t="s">
        <v>35</v>
      </c>
      <c r="AK29" t="s">
        <v>35</v>
      </c>
    </row>
    <row r="30" spans="1:37" x14ac:dyDescent="0.2">
      <c r="A30" s="48" t="s">
        <v>11</v>
      </c>
      <c r="B30" s="109">
        <f>[26]Fevereiro!$D$5</f>
        <v>17.5</v>
      </c>
      <c r="C30" s="109">
        <f>[26]Fevereiro!$D$6</f>
        <v>18.8</v>
      </c>
      <c r="D30" s="109">
        <f>[26]Fevereiro!$D$7</f>
        <v>19.2</v>
      </c>
      <c r="E30" s="109">
        <f>[26]Fevereiro!$D$8</f>
        <v>19.3</v>
      </c>
      <c r="F30" s="109">
        <f>[26]Fevereiro!$D$9</f>
        <v>20.399999999999999</v>
      </c>
      <c r="G30" s="109">
        <f>[26]Fevereiro!$D$10</f>
        <v>20.100000000000001</v>
      </c>
      <c r="H30" s="109">
        <f>[26]Fevereiro!$D$11</f>
        <v>21.4</v>
      </c>
      <c r="I30" s="109">
        <f>[26]Fevereiro!$D$12</f>
        <v>22.3</v>
      </c>
      <c r="J30" s="109">
        <f>[26]Fevereiro!$D$13</f>
        <v>19.3</v>
      </c>
      <c r="K30" s="109">
        <f>[26]Fevereiro!$D$14</f>
        <v>21.3</v>
      </c>
      <c r="L30" s="109">
        <f>[26]Fevereiro!$D$15</f>
        <v>21.4</v>
      </c>
      <c r="M30" s="109">
        <f>[26]Fevereiro!$D$16</f>
        <v>21.6</v>
      </c>
      <c r="N30" s="109">
        <f>[26]Fevereiro!$D$17</f>
        <v>21.6</v>
      </c>
      <c r="O30" s="109">
        <f>[26]Fevereiro!$D$18</f>
        <v>22.4</v>
      </c>
      <c r="P30" s="109">
        <f>[26]Fevereiro!$D$19</f>
        <v>20.9</v>
      </c>
      <c r="Q30" s="109">
        <f>[26]Fevereiro!$D$20</f>
        <v>20.8</v>
      </c>
      <c r="R30" s="109">
        <f>[26]Fevereiro!$D$21</f>
        <v>19.7</v>
      </c>
      <c r="S30" s="109">
        <f>[26]Fevereiro!$D$22</f>
        <v>20.6</v>
      </c>
      <c r="T30" s="109">
        <f>[26]Fevereiro!$D$23</f>
        <v>20.8</v>
      </c>
      <c r="U30" s="109">
        <f>[26]Fevereiro!$D$24</f>
        <v>19.899999999999999</v>
      </c>
      <c r="V30" s="109">
        <f>[26]Fevereiro!$D$25</f>
        <v>18.399999999999999</v>
      </c>
      <c r="W30" s="109">
        <f>[26]Fevereiro!$D$26</f>
        <v>20.3</v>
      </c>
      <c r="X30" s="107">
        <f>[26]Fevereiro!$D$27</f>
        <v>21.9</v>
      </c>
      <c r="Y30" s="107">
        <f>[26]Fevereiro!$D$28</f>
        <v>23.1</v>
      </c>
      <c r="Z30" s="107">
        <f>[26]Fevereiro!$D$29</f>
        <v>21.4</v>
      </c>
      <c r="AA30" s="107">
        <f>[26]Fevereiro!$D$30</f>
        <v>21.1</v>
      </c>
      <c r="AB30" s="107">
        <f>[26]Fevereiro!$D$31</f>
        <v>22.6</v>
      </c>
      <c r="AC30" s="107">
        <f>[26]Fevereiro!$D$32</f>
        <v>22.4</v>
      </c>
      <c r="AD30" s="107">
        <f>[26]Fevereiro!$D$33</f>
        <v>21.8</v>
      </c>
      <c r="AE30" s="114">
        <f t="shared" si="1"/>
        <v>17.5</v>
      </c>
      <c r="AF30" s="113">
        <f t="shared" si="2"/>
        <v>20.768965517241377</v>
      </c>
    </row>
    <row r="31" spans="1:37" s="5" customFormat="1" x14ac:dyDescent="0.2">
      <c r="A31" s="48" t="s">
        <v>12</v>
      </c>
      <c r="B31" s="109">
        <f>[27]Fevereiro!$D$5</f>
        <v>21.2</v>
      </c>
      <c r="C31" s="109">
        <f>[27]Fevereiro!$D$6</f>
        <v>21.2</v>
      </c>
      <c r="D31" s="109">
        <f>[27]Fevereiro!$D$7</f>
        <v>22.6</v>
      </c>
      <c r="E31" s="109">
        <f>[27]Fevereiro!$D$8</f>
        <v>22.4</v>
      </c>
      <c r="F31" s="109">
        <f>[27]Fevereiro!$D$9</f>
        <v>23.1</v>
      </c>
      <c r="G31" s="109">
        <f>[27]Fevereiro!$D$10</f>
        <v>22.8</v>
      </c>
      <c r="H31" s="109">
        <f>[27]Fevereiro!$D$11</f>
        <v>23.7</v>
      </c>
      <c r="I31" s="109">
        <f>[27]Fevereiro!$D$12</f>
        <v>20.9</v>
      </c>
      <c r="J31" s="109">
        <f>[27]Fevereiro!$D$13</f>
        <v>23.7</v>
      </c>
      <c r="K31" s="109">
        <f>[27]Fevereiro!$D$14</f>
        <v>24.3</v>
      </c>
      <c r="L31" s="109">
        <f>[27]Fevereiro!$D$15</f>
        <v>24.1</v>
      </c>
      <c r="M31" s="109">
        <f>[27]Fevereiro!$D$16</f>
        <v>23.1</v>
      </c>
      <c r="N31" s="109">
        <f>[27]Fevereiro!$D$17</f>
        <v>23.4</v>
      </c>
      <c r="O31" s="109">
        <f>[27]Fevereiro!$D$18</f>
        <v>23.5</v>
      </c>
      <c r="P31" s="109">
        <f>[27]Fevereiro!$D$19</f>
        <v>23.1</v>
      </c>
      <c r="Q31" s="109">
        <f>[27]Fevereiro!$D$20</f>
        <v>23.6</v>
      </c>
      <c r="R31" s="109">
        <f>[27]Fevereiro!$D$21</f>
        <v>25</v>
      </c>
      <c r="S31" s="109">
        <f>[27]Fevereiro!$D$22</f>
        <v>23.7</v>
      </c>
      <c r="T31" s="109">
        <f>[27]Fevereiro!$D$23</f>
        <v>23.5</v>
      </c>
      <c r="U31" s="109">
        <f>[27]Fevereiro!$D$24</f>
        <v>22.3</v>
      </c>
      <c r="V31" s="109">
        <f>[27]Fevereiro!$D$25</f>
        <v>22.8</v>
      </c>
      <c r="W31" s="109">
        <f>[27]Fevereiro!$D$26</f>
        <v>22.1</v>
      </c>
      <c r="X31" s="107">
        <f>[27]Fevereiro!$D$27</f>
        <v>24.3</v>
      </c>
      <c r="Y31" s="107">
        <f>[27]Fevereiro!$D$28</f>
        <v>25</v>
      </c>
      <c r="Z31" s="107">
        <f>[27]Fevereiro!$D$29</f>
        <v>23.4</v>
      </c>
      <c r="AA31" s="107">
        <f>[27]Fevereiro!$D$30</f>
        <v>24.2</v>
      </c>
      <c r="AB31" s="107">
        <f>[27]Fevereiro!$D$31</f>
        <v>24.2</v>
      </c>
      <c r="AC31" s="107">
        <f>[27]Fevereiro!$D$32</f>
        <v>23</v>
      </c>
      <c r="AD31" s="107">
        <f>[27]Fevereiro!$D$33</f>
        <v>23.7</v>
      </c>
      <c r="AE31" s="114">
        <f t="shared" si="1"/>
        <v>20.9</v>
      </c>
      <c r="AF31" s="113">
        <f t="shared" si="2"/>
        <v>23.237931034482767</v>
      </c>
      <c r="AJ31" s="5" t="s">
        <v>35</v>
      </c>
    </row>
    <row r="32" spans="1:37" x14ac:dyDescent="0.2">
      <c r="A32" s="48" t="s">
        <v>13</v>
      </c>
      <c r="B32" s="109">
        <f>[28]Fevereiro!$D$5</f>
        <v>21.9</v>
      </c>
      <c r="C32" s="109">
        <f>[28]Fevereiro!$D$6</f>
        <v>21.6</v>
      </c>
      <c r="D32" s="109">
        <f>[28]Fevereiro!$D$7</f>
        <v>23.7</v>
      </c>
      <c r="E32" s="109">
        <f>[28]Fevereiro!$D$8</f>
        <v>22.5</v>
      </c>
      <c r="F32" s="109">
        <f>[28]Fevereiro!$D$9</f>
        <v>24.1</v>
      </c>
      <c r="G32" s="109">
        <f>[28]Fevereiro!$D$10</f>
        <v>23.5</v>
      </c>
      <c r="H32" s="109">
        <f>[28]Fevereiro!$D$11</f>
        <v>23.9</v>
      </c>
      <c r="I32" s="109">
        <f>[28]Fevereiro!$D$12</f>
        <v>23</v>
      </c>
      <c r="J32" s="109">
        <f>[28]Fevereiro!$D$13</f>
        <v>23.1</v>
      </c>
      <c r="K32" s="109">
        <f>[28]Fevereiro!$D$14</f>
        <v>22.2</v>
      </c>
      <c r="L32" s="109">
        <f>[28]Fevereiro!$D$15</f>
        <v>24.1</v>
      </c>
      <c r="M32" s="109">
        <f>[28]Fevereiro!$D$16</f>
        <v>24.6</v>
      </c>
      <c r="N32" s="109">
        <f>[28]Fevereiro!$D$17</f>
        <v>23.9</v>
      </c>
      <c r="O32" s="109">
        <f>[28]Fevereiro!$D$18</f>
        <v>23.3</v>
      </c>
      <c r="P32" s="109">
        <f>[28]Fevereiro!$D$19</f>
        <v>22.8</v>
      </c>
      <c r="Q32" s="109">
        <f>[28]Fevereiro!$D$20</f>
        <v>24.2</v>
      </c>
      <c r="R32" s="109">
        <f>[28]Fevereiro!$D$21</f>
        <v>23.6</v>
      </c>
      <c r="S32" s="109">
        <f>[28]Fevereiro!$D$22</f>
        <v>22.2</v>
      </c>
      <c r="T32" s="109">
        <f>[28]Fevereiro!$D$23</f>
        <v>23.8</v>
      </c>
      <c r="U32" s="109">
        <f>[28]Fevereiro!$D$24</f>
        <v>23.3</v>
      </c>
      <c r="V32" s="109">
        <f>[28]Fevereiro!$D$25</f>
        <v>23.1</v>
      </c>
      <c r="W32" s="109">
        <f>[28]Fevereiro!$D$26</f>
        <v>23.6</v>
      </c>
      <c r="X32" s="107">
        <f>[28]Fevereiro!$D$27</f>
        <v>24.4</v>
      </c>
      <c r="Y32" s="107">
        <f>[28]Fevereiro!$D$28</f>
        <v>24.2</v>
      </c>
      <c r="Z32" s="107">
        <f>[28]Fevereiro!$D$29</f>
        <v>23.9</v>
      </c>
      <c r="AA32" s="107">
        <f>[28]Fevereiro!$D$30</f>
        <v>23.5</v>
      </c>
      <c r="AB32" s="107">
        <f>[28]Fevereiro!$D$31</f>
        <v>24.2</v>
      </c>
      <c r="AC32" s="107">
        <f>[28]Fevereiro!$D$32</f>
        <v>22.5</v>
      </c>
      <c r="AD32" s="107">
        <f>[28]Fevereiro!$D$33</f>
        <v>24</v>
      </c>
      <c r="AE32" s="114">
        <f t="shared" si="1"/>
        <v>21.6</v>
      </c>
      <c r="AF32" s="113">
        <f t="shared" si="2"/>
        <v>23.403448275862072</v>
      </c>
      <c r="AH32" t="s">
        <v>35</v>
      </c>
      <c r="AI32" t="s">
        <v>35</v>
      </c>
    </row>
    <row r="33" spans="1:37" x14ac:dyDescent="0.2">
      <c r="A33" s="48" t="s">
        <v>152</v>
      </c>
      <c r="B33" s="109">
        <f>[29]Fevereiro!$D$5</f>
        <v>18.399999999999999</v>
      </c>
      <c r="C33" s="109">
        <f>[29]Fevereiro!$D$6</f>
        <v>21.2</v>
      </c>
      <c r="D33" s="109">
        <f>[29]Fevereiro!$D$7</f>
        <v>21.3</v>
      </c>
      <c r="E33" s="109">
        <f>[29]Fevereiro!$D$8</f>
        <v>20.5</v>
      </c>
      <c r="F33" s="109">
        <f>[29]Fevereiro!$D$9</f>
        <v>20.399999999999999</v>
      </c>
      <c r="G33" s="109">
        <f>[29]Fevereiro!$D$10</f>
        <v>20.2</v>
      </c>
      <c r="H33" s="109">
        <f>[29]Fevereiro!$D$11</f>
        <v>22.1</v>
      </c>
      <c r="I33" s="109">
        <f>[29]Fevereiro!$D$12</f>
        <v>21.9</v>
      </c>
      <c r="J33" s="109">
        <f>[29]Fevereiro!$D$13</f>
        <v>21.2</v>
      </c>
      <c r="K33" s="109">
        <f>[29]Fevereiro!$D$14</f>
        <v>21.8</v>
      </c>
      <c r="L33" s="109">
        <f>[29]Fevereiro!$D$15</f>
        <v>21.7</v>
      </c>
      <c r="M33" s="109">
        <f>[29]Fevereiro!$D$16</f>
        <v>22.8</v>
      </c>
      <c r="N33" s="109">
        <f>[29]Fevereiro!$D$17</f>
        <v>22.5</v>
      </c>
      <c r="O33" s="109">
        <f>[29]Fevereiro!$D$18</f>
        <v>22.6</v>
      </c>
      <c r="P33" s="109">
        <f>[29]Fevereiro!$D$19</f>
        <v>22.9</v>
      </c>
      <c r="Q33" s="109">
        <f>[29]Fevereiro!$D$20</f>
        <v>20.9</v>
      </c>
      <c r="R33" s="109">
        <f>[29]Fevereiro!$D$21</f>
        <v>19.600000000000001</v>
      </c>
      <c r="S33" s="109">
        <f>[29]Fevereiro!$D$22</f>
        <v>21.4</v>
      </c>
      <c r="T33" s="109">
        <f>[29]Fevereiro!$D$23</f>
        <v>20.9</v>
      </c>
      <c r="U33" s="109">
        <f>[29]Fevereiro!$D$24</f>
        <v>20.6</v>
      </c>
      <c r="V33" s="109">
        <f>[29]Fevereiro!$D$25</f>
        <v>18.3</v>
      </c>
      <c r="W33" s="109">
        <f>[29]Fevereiro!$D$26</f>
        <v>21.3</v>
      </c>
      <c r="X33" s="107">
        <f>[29]Fevereiro!$D$27</f>
        <v>23</v>
      </c>
      <c r="Y33" s="107">
        <f>[29]Fevereiro!$D$28</f>
        <v>22.7</v>
      </c>
      <c r="Z33" s="107">
        <f>[29]Fevereiro!$D$29</f>
        <v>22</v>
      </c>
      <c r="AA33" s="107">
        <f>[29]Fevereiro!$D$30</f>
        <v>21.9</v>
      </c>
      <c r="AB33" s="107">
        <f>[29]Fevereiro!$D$31</f>
        <v>22.4</v>
      </c>
      <c r="AC33" s="107">
        <f>[29]Fevereiro!$D$32</f>
        <v>22.3</v>
      </c>
      <c r="AD33" s="107">
        <f>[29]Fevereiro!$D$33</f>
        <v>21.7</v>
      </c>
      <c r="AE33" s="114">
        <f t="shared" si="1"/>
        <v>18.3</v>
      </c>
      <c r="AF33" s="113">
        <f t="shared" si="2"/>
        <v>21.396551724137932</v>
      </c>
      <c r="AI33" t="s">
        <v>35</v>
      </c>
    </row>
    <row r="34" spans="1:37" x14ac:dyDescent="0.2">
      <c r="A34" s="48" t="s">
        <v>123</v>
      </c>
      <c r="B34" s="109">
        <f>[30]Fevereiro!$D$5</f>
        <v>19.899999999999999</v>
      </c>
      <c r="C34" s="109">
        <f>[30]Fevereiro!$D$6</f>
        <v>22.6</v>
      </c>
      <c r="D34" s="109">
        <f>[30]Fevereiro!$D$7</f>
        <v>22.2</v>
      </c>
      <c r="E34" s="109">
        <f>[30]Fevereiro!$D$8</f>
        <v>21.7</v>
      </c>
      <c r="F34" s="109">
        <f>[30]Fevereiro!$D$9</f>
        <v>21.3</v>
      </c>
      <c r="G34" s="109">
        <f>[30]Fevereiro!$D$10</f>
        <v>21.6</v>
      </c>
      <c r="H34" s="109">
        <f>[30]Fevereiro!$D$11</f>
        <v>23.1</v>
      </c>
      <c r="I34" s="109">
        <f>[30]Fevereiro!$D$12</f>
        <v>22.5</v>
      </c>
      <c r="J34" s="109">
        <f>[30]Fevereiro!$D$13</f>
        <v>21.3</v>
      </c>
      <c r="K34" s="109">
        <f>[30]Fevereiro!$D$14</f>
        <v>22.2</v>
      </c>
      <c r="L34" s="109">
        <f>[30]Fevereiro!$D$15</f>
        <v>22.3</v>
      </c>
      <c r="M34" s="109">
        <f>[30]Fevereiro!$D$16</f>
        <v>23.9</v>
      </c>
      <c r="N34" s="109">
        <f>[30]Fevereiro!$D$17</f>
        <v>23.1</v>
      </c>
      <c r="O34" s="109">
        <f>[30]Fevereiro!$D$18</f>
        <v>22.7</v>
      </c>
      <c r="P34" s="109">
        <f>[30]Fevereiro!$D$19</f>
        <v>23.4</v>
      </c>
      <c r="Q34" s="109">
        <f>[30]Fevereiro!$D$20</f>
        <v>22.9</v>
      </c>
      <c r="R34" s="109">
        <f>[30]Fevereiro!$D$21</f>
        <v>23.6</v>
      </c>
      <c r="S34" s="109">
        <f>[30]Fevereiro!$D$22</f>
        <v>22.4</v>
      </c>
      <c r="T34" s="109">
        <f>[30]Fevereiro!$D$23</f>
        <v>20.5</v>
      </c>
      <c r="U34" s="109">
        <f>[30]Fevereiro!$D$24</f>
        <v>20.3</v>
      </c>
      <c r="V34" s="109">
        <f>[30]Fevereiro!$D$25</f>
        <v>18.5</v>
      </c>
      <c r="W34" s="109">
        <f>[30]Fevereiro!$D$26</f>
        <v>21.9</v>
      </c>
      <c r="X34" s="107">
        <f>[30]Fevereiro!$D$27</f>
        <v>22.3</v>
      </c>
      <c r="Y34" s="107">
        <f>[30]Fevereiro!$D$28</f>
        <v>23.6</v>
      </c>
      <c r="Z34" s="107">
        <f>[30]Fevereiro!$D$29</f>
        <v>21.8</v>
      </c>
      <c r="AA34" s="107">
        <f>[30]Fevereiro!$D$30</f>
        <v>24.1</v>
      </c>
      <c r="AB34" s="107">
        <f>[30]Fevereiro!$D$31</f>
        <v>23.7</v>
      </c>
      <c r="AC34" s="107">
        <f>[30]Fevereiro!$D$32</f>
        <v>22.6</v>
      </c>
      <c r="AD34" s="107">
        <f>[30]Fevereiro!$D$33</f>
        <v>22.6</v>
      </c>
      <c r="AE34" s="114">
        <f t="shared" si="1"/>
        <v>18.5</v>
      </c>
      <c r="AF34" s="113">
        <f t="shared" si="2"/>
        <v>22.227586206896554</v>
      </c>
      <c r="AH34" t="s">
        <v>35</v>
      </c>
    </row>
    <row r="35" spans="1:37" x14ac:dyDescent="0.2">
      <c r="A35" s="48" t="s">
        <v>14</v>
      </c>
      <c r="B35" s="109">
        <f>[31]Fevereiro!$D$5</f>
        <v>20.6</v>
      </c>
      <c r="C35" s="109">
        <f>[31]Fevereiro!$D$6</f>
        <v>22</v>
      </c>
      <c r="D35" s="109">
        <f>[31]Fevereiro!$D$7</f>
        <v>21.9</v>
      </c>
      <c r="E35" s="109">
        <f>[31]Fevereiro!$D$8</f>
        <v>22.3</v>
      </c>
      <c r="F35" s="109">
        <f>[31]Fevereiro!$D$9</f>
        <v>23.1</v>
      </c>
      <c r="G35" s="109">
        <f>[31]Fevereiro!$D$10</f>
        <v>23.1</v>
      </c>
      <c r="H35" s="109">
        <f>[31]Fevereiro!$D$11</f>
        <v>23.2</v>
      </c>
      <c r="I35" s="109">
        <f>[31]Fevereiro!$D$12</f>
        <v>21.7</v>
      </c>
      <c r="J35" s="109">
        <f>[31]Fevereiro!$D$13</f>
        <v>20.8</v>
      </c>
      <c r="K35" s="109">
        <f>[31]Fevereiro!$D$14</f>
        <v>22.6</v>
      </c>
      <c r="L35" s="109">
        <f>[31]Fevereiro!$D$15</f>
        <v>23.9</v>
      </c>
      <c r="M35" s="109">
        <f>[31]Fevereiro!$D$16</f>
        <v>23</v>
      </c>
      <c r="N35" s="109">
        <f>[31]Fevereiro!$D$17</f>
        <v>22.7</v>
      </c>
      <c r="O35" s="109">
        <f>[31]Fevereiro!$D$18</f>
        <v>23.3</v>
      </c>
      <c r="P35" s="109">
        <f>[31]Fevereiro!$D$19</f>
        <v>21.7</v>
      </c>
      <c r="Q35" s="109">
        <f>[31]Fevereiro!$D$20</f>
        <v>22.7</v>
      </c>
      <c r="R35" s="109">
        <f>[31]Fevereiro!$D$21</f>
        <v>23.1</v>
      </c>
      <c r="S35" s="109">
        <f>[31]Fevereiro!$D$22</f>
        <v>21.5</v>
      </c>
      <c r="T35" s="109">
        <f>[31]Fevereiro!$D$23</f>
        <v>23.3</v>
      </c>
      <c r="U35" s="109">
        <f>[31]Fevereiro!$D$24</f>
        <v>23.1</v>
      </c>
      <c r="V35" s="109">
        <f>[31]Fevereiro!$D$25</f>
        <v>22.1</v>
      </c>
      <c r="W35" s="109">
        <f>[31]Fevereiro!$D$26</f>
        <v>22</v>
      </c>
      <c r="X35" s="107">
        <f>[31]Fevereiro!$D$27</f>
        <v>24</v>
      </c>
      <c r="Y35" s="107">
        <f>[31]Fevereiro!$D$28</f>
        <v>22.8</v>
      </c>
      <c r="Z35" s="107">
        <f>[31]Fevereiro!$D$29</f>
        <v>22.2</v>
      </c>
      <c r="AA35" s="107">
        <f>[31]Fevereiro!$D$30</f>
        <v>24.8</v>
      </c>
      <c r="AB35" s="107">
        <f>[31]Fevereiro!$D$31</f>
        <v>24.4</v>
      </c>
      <c r="AC35" s="107">
        <f>[31]Fevereiro!$D$32</f>
        <v>22</v>
      </c>
      <c r="AD35" s="107">
        <f>[31]Fevereiro!$D$33</f>
        <v>22.8</v>
      </c>
      <c r="AE35" s="114">
        <f t="shared" si="1"/>
        <v>20.6</v>
      </c>
      <c r="AF35" s="113">
        <f t="shared" si="2"/>
        <v>22.644827586206894</v>
      </c>
    </row>
    <row r="36" spans="1:37" x14ac:dyDescent="0.2">
      <c r="A36" s="48" t="s">
        <v>153</v>
      </c>
      <c r="B36" s="109">
        <f>[32]Fevereiro!$D$5</f>
        <v>22.8</v>
      </c>
      <c r="C36" s="109">
        <f>[32]Fevereiro!$D$6</f>
        <v>21.4</v>
      </c>
      <c r="D36" s="109">
        <f>[32]Fevereiro!$D$7</f>
        <v>22.7</v>
      </c>
      <c r="E36" s="109">
        <f>[32]Fevereiro!$D$8</f>
        <v>22.4</v>
      </c>
      <c r="F36" s="109">
        <f>[32]Fevereiro!$D$9</f>
        <v>22.3</v>
      </c>
      <c r="G36" s="109">
        <f>[32]Fevereiro!$D$10</f>
        <v>22.1</v>
      </c>
      <c r="H36" s="109">
        <f>[32]Fevereiro!$D$11</f>
        <v>23.3</v>
      </c>
      <c r="I36" s="109">
        <f>[32]Fevereiro!$D$12</f>
        <v>22.8</v>
      </c>
      <c r="J36" s="109">
        <f>[32]Fevereiro!$D$13</f>
        <v>21.7</v>
      </c>
      <c r="K36" s="109">
        <f>[32]Fevereiro!$D$14</f>
        <v>23.6</v>
      </c>
      <c r="L36" s="109">
        <f>[32]Fevereiro!$D$15</f>
        <v>22.8</v>
      </c>
      <c r="M36" s="109">
        <f>[32]Fevereiro!$D$16</f>
        <v>23.7</v>
      </c>
      <c r="N36" s="109">
        <f>[32]Fevereiro!$D$17</f>
        <v>22.1</v>
      </c>
      <c r="O36" s="109">
        <f>[32]Fevereiro!$D$18</f>
        <v>23.2</v>
      </c>
      <c r="P36" s="109">
        <f>[32]Fevereiro!$D$19</f>
        <v>23</v>
      </c>
      <c r="Q36" s="109">
        <f>[32]Fevereiro!$D$20</f>
        <v>22</v>
      </c>
      <c r="R36" s="109">
        <f>[32]Fevereiro!$D$21</f>
        <v>24.8</v>
      </c>
      <c r="S36" s="109">
        <f>[32]Fevereiro!$D$22</f>
        <v>22.6</v>
      </c>
      <c r="T36" s="109">
        <f>[32]Fevereiro!$D$23</f>
        <v>21.5</v>
      </c>
      <c r="U36" s="109">
        <f>[32]Fevereiro!$D$24</f>
        <v>22.9</v>
      </c>
      <c r="V36" s="109">
        <f>[32]Fevereiro!$D$25</f>
        <v>21.7</v>
      </c>
      <c r="W36" s="109">
        <f>[32]Fevereiro!$D$26</f>
        <v>22.8</v>
      </c>
      <c r="X36" s="107">
        <f>[32]Fevereiro!$D$27</f>
        <v>23.3</v>
      </c>
      <c r="Y36" s="107">
        <f>[32]Fevereiro!$D$28</f>
        <v>23.9</v>
      </c>
      <c r="Z36" s="107">
        <f>[32]Fevereiro!$D$29</f>
        <v>23.4</v>
      </c>
      <c r="AA36" s="107">
        <f>[32]Fevereiro!$D$30</f>
        <v>23.1</v>
      </c>
      <c r="AB36" s="107">
        <f>[32]Fevereiro!$D$31</f>
        <v>23.3</v>
      </c>
      <c r="AC36" s="107">
        <f>[32]Fevereiro!$D$32</f>
        <v>22.7</v>
      </c>
      <c r="AD36" s="107">
        <f>[32]Fevereiro!$D$33</f>
        <v>23.6</v>
      </c>
      <c r="AE36" s="114">
        <f t="shared" si="1"/>
        <v>21.4</v>
      </c>
      <c r="AF36" s="113">
        <f t="shared" si="2"/>
        <v>22.810344827586206</v>
      </c>
      <c r="AH36" t="s">
        <v>35</v>
      </c>
      <c r="AJ36" t="s">
        <v>35</v>
      </c>
    </row>
    <row r="37" spans="1:37" x14ac:dyDescent="0.2">
      <c r="A37" s="48" t="s">
        <v>15</v>
      </c>
      <c r="B37" s="109">
        <f>[33]Fevereiro!$D$5</f>
        <v>19</v>
      </c>
      <c r="C37" s="109">
        <f>[33]Fevereiro!$D$6</f>
        <v>21.5</v>
      </c>
      <c r="D37" s="109">
        <f>[33]Fevereiro!$D$7</f>
        <v>20.6</v>
      </c>
      <c r="E37" s="109">
        <f>[33]Fevereiro!$D$8</f>
        <v>20.100000000000001</v>
      </c>
      <c r="F37" s="109">
        <f>[33]Fevereiro!$D$9</f>
        <v>21.1</v>
      </c>
      <c r="G37" s="109">
        <f>[33]Fevereiro!$D$10</f>
        <v>20.3</v>
      </c>
      <c r="H37" s="109">
        <f>[33]Fevereiro!$D$11</f>
        <v>21.2</v>
      </c>
      <c r="I37" s="109">
        <f>[33]Fevereiro!$D$12</f>
        <v>20.9</v>
      </c>
      <c r="J37" s="109">
        <f>[33]Fevereiro!$D$13</f>
        <v>19.899999999999999</v>
      </c>
      <c r="K37" s="109">
        <f>[33]Fevereiro!$D$14</f>
        <v>21.1</v>
      </c>
      <c r="L37" s="109">
        <f>[33]Fevereiro!$D$15</f>
        <v>22.1</v>
      </c>
      <c r="M37" s="109">
        <f>[33]Fevereiro!$D$16</f>
        <v>21.9</v>
      </c>
      <c r="N37" s="109">
        <f>[33]Fevereiro!$D$17</f>
        <v>22.5</v>
      </c>
      <c r="O37" s="109">
        <f>[33]Fevereiro!$D$18</f>
        <v>22.7</v>
      </c>
      <c r="P37" s="109">
        <f>[33]Fevereiro!$D$19</f>
        <v>20.6</v>
      </c>
      <c r="Q37" s="109">
        <f>[33]Fevereiro!$D$20</f>
        <v>20.3</v>
      </c>
      <c r="R37" s="109">
        <f>[33]Fevereiro!$D$21</f>
        <v>22.1</v>
      </c>
      <c r="S37" s="109">
        <f>[33]Fevereiro!$D$22</f>
        <v>20.3</v>
      </c>
      <c r="T37" s="109">
        <f>[33]Fevereiro!$D$23</f>
        <v>19.2</v>
      </c>
      <c r="U37" s="109">
        <f>[33]Fevereiro!$D$24</f>
        <v>21</v>
      </c>
      <c r="V37" s="109">
        <f>[33]Fevereiro!$D$25</f>
        <v>19.2</v>
      </c>
      <c r="W37" s="109">
        <f>[33]Fevereiro!$D$26</f>
        <v>20</v>
      </c>
      <c r="X37" s="107">
        <f>[33]Fevereiro!$D$27</f>
        <v>21.2</v>
      </c>
      <c r="Y37" s="107">
        <f>[33]Fevereiro!$D$28</f>
        <v>21.8</v>
      </c>
      <c r="Z37" s="107">
        <f>[33]Fevereiro!$D$29</f>
        <v>21.3</v>
      </c>
      <c r="AA37" s="107">
        <f>[33]Fevereiro!$D$30</f>
        <v>23.2</v>
      </c>
      <c r="AB37" s="107">
        <f>[33]Fevereiro!$D$31</f>
        <v>24.7</v>
      </c>
      <c r="AC37" s="107">
        <f>[33]Fevereiro!$D$32</f>
        <v>23.1</v>
      </c>
      <c r="AD37" s="107">
        <f>[33]Fevereiro!$D$33</f>
        <v>23.3</v>
      </c>
      <c r="AE37" s="114">
        <f t="shared" si="1"/>
        <v>19</v>
      </c>
      <c r="AF37" s="113">
        <f t="shared" si="2"/>
        <v>21.248275862068972</v>
      </c>
      <c r="AG37" s="12" t="s">
        <v>35</v>
      </c>
      <c r="AH37" t="s">
        <v>35</v>
      </c>
      <c r="AJ37" t="s">
        <v>35</v>
      </c>
    </row>
    <row r="38" spans="1:37" hidden="1" x14ac:dyDescent="0.2">
      <c r="A38" s="48" t="s">
        <v>16</v>
      </c>
      <c r="B38" s="109" t="s">
        <v>197</v>
      </c>
      <c r="C38" s="109" t="s">
        <v>197</v>
      </c>
      <c r="D38" s="109" t="s">
        <v>197</v>
      </c>
      <c r="E38" s="109" t="s">
        <v>197</v>
      </c>
      <c r="F38" s="109" t="s">
        <v>197</v>
      </c>
      <c r="G38" s="109" t="s">
        <v>197</v>
      </c>
      <c r="H38" s="109" t="s">
        <v>197</v>
      </c>
      <c r="I38" s="109" t="s">
        <v>197</v>
      </c>
      <c r="J38" s="109" t="s">
        <v>197</v>
      </c>
      <c r="K38" s="109" t="s">
        <v>197</v>
      </c>
      <c r="L38" s="109" t="s">
        <v>197</v>
      </c>
      <c r="M38" s="109" t="s">
        <v>197</v>
      </c>
      <c r="N38" s="109" t="s">
        <v>197</v>
      </c>
      <c r="O38" s="109" t="s">
        <v>197</v>
      </c>
      <c r="P38" s="109" t="s">
        <v>197</v>
      </c>
      <c r="Q38" s="109" t="s">
        <v>197</v>
      </c>
      <c r="R38" s="109" t="s">
        <v>197</v>
      </c>
      <c r="S38" s="109" t="s">
        <v>197</v>
      </c>
      <c r="T38" s="109" t="s">
        <v>197</v>
      </c>
      <c r="U38" s="109" t="s">
        <v>197</v>
      </c>
      <c r="V38" s="109" t="s">
        <v>197</v>
      </c>
      <c r="W38" s="109" t="s">
        <v>197</v>
      </c>
      <c r="X38" s="107" t="s">
        <v>197</v>
      </c>
      <c r="Y38" s="107" t="s">
        <v>197</v>
      </c>
      <c r="Z38" s="107" t="s">
        <v>197</v>
      </c>
      <c r="AA38" s="107" t="s">
        <v>197</v>
      </c>
      <c r="AB38" s="107" t="s">
        <v>197</v>
      </c>
      <c r="AC38" s="107" t="s">
        <v>197</v>
      </c>
      <c r="AD38" s="107" t="s">
        <v>197</v>
      </c>
      <c r="AE38" s="114">
        <f t="shared" si="1"/>
        <v>0</v>
      </c>
      <c r="AF38" s="113" t="e">
        <f t="shared" si="2"/>
        <v>#DIV/0!</v>
      </c>
      <c r="AH38" t="s">
        <v>35</v>
      </c>
      <c r="AI38" t="s">
        <v>35</v>
      </c>
    </row>
    <row r="39" spans="1:37" x14ac:dyDescent="0.2">
      <c r="A39" s="48" t="s">
        <v>154</v>
      </c>
      <c r="B39" s="109">
        <f>[35]Fevereiro!$D$5</f>
        <v>18.899999999999999</v>
      </c>
      <c r="C39" s="109">
        <f>[35]Fevereiro!$D$6</f>
        <v>20.3</v>
      </c>
      <c r="D39" s="109">
        <f>[35]Fevereiro!$D$7</f>
        <v>22.1</v>
      </c>
      <c r="E39" s="109">
        <f>[35]Fevereiro!$D$8</f>
        <v>21.6</v>
      </c>
      <c r="F39" s="109">
        <f>[35]Fevereiro!$D$9</f>
        <v>22.4</v>
      </c>
      <c r="G39" s="109">
        <f>[35]Fevereiro!$D$10</f>
        <v>21.2</v>
      </c>
      <c r="H39" s="109">
        <f>[35]Fevereiro!$D$11</f>
        <v>23.3</v>
      </c>
      <c r="I39" s="109">
        <f>[35]Fevereiro!$D$12</f>
        <v>21</v>
      </c>
      <c r="J39" s="109">
        <f>[35]Fevereiro!$D$13</f>
        <v>20.7</v>
      </c>
      <c r="K39" s="109">
        <f>[35]Fevereiro!$D$14</f>
        <v>22.8</v>
      </c>
      <c r="L39" s="109">
        <f>[35]Fevereiro!$D$15</f>
        <v>22.9</v>
      </c>
      <c r="M39" s="109">
        <f>[35]Fevereiro!$D$16</f>
        <v>23.5</v>
      </c>
      <c r="N39" s="109">
        <f>[35]Fevereiro!$D$17</f>
        <v>22.8</v>
      </c>
      <c r="O39" s="109">
        <f>[35]Fevereiro!$D$18</f>
        <v>23.6</v>
      </c>
      <c r="P39" s="109">
        <f>[35]Fevereiro!$D$19</f>
        <v>23.5</v>
      </c>
      <c r="Q39" s="109">
        <f>[35]Fevereiro!$D$20</f>
        <v>22.7</v>
      </c>
      <c r="R39" s="109">
        <f>[35]Fevereiro!$D$21</f>
        <v>22.2</v>
      </c>
      <c r="S39" s="109">
        <f>[35]Fevereiro!$D$22</f>
        <v>22.8</v>
      </c>
      <c r="T39" s="109">
        <f>[35]Fevereiro!$D$23</f>
        <v>23</v>
      </c>
      <c r="U39" s="109">
        <f>[35]Fevereiro!$D$24</f>
        <v>21.8</v>
      </c>
      <c r="V39" s="109">
        <f>[35]Fevereiro!$D$25</f>
        <v>20</v>
      </c>
      <c r="W39" s="109">
        <f>[35]Fevereiro!$D$26</f>
        <v>21.2</v>
      </c>
      <c r="X39" s="107">
        <f>[35]Fevereiro!$D$27</f>
        <v>22.5</v>
      </c>
      <c r="Y39" s="107">
        <f>[35]Fevereiro!$D$28</f>
        <v>23.6</v>
      </c>
      <c r="Z39" s="107">
        <f>[35]Fevereiro!$D$29</f>
        <v>22.4</v>
      </c>
      <c r="AA39" s="107">
        <f>[35]Fevereiro!$D$30</f>
        <v>23.4</v>
      </c>
      <c r="AB39" s="107">
        <f>[35]Fevereiro!$D$31</f>
        <v>24.6</v>
      </c>
      <c r="AC39" s="107">
        <f>[35]Fevereiro!$D$32</f>
        <v>23</v>
      </c>
      <c r="AD39" s="107">
        <f>[35]Fevereiro!$D$33</f>
        <v>23.2</v>
      </c>
      <c r="AE39" s="114">
        <f t="shared" si="1"/>
        <v>18.899999999999999</v>
      </c>
      <c r="AF39" s="113">
        <f t="shared" si="2"/>
        <v>22.31034482758621</v>
      </c>
      <c r="AJ39" t="s">
        <v>35</v>
      </c>
    </row>
    <row r="40" spans="1:37" x14ac:dyDescent="0.2">
      <c r="A40" s="48" t="s">
        <v>17</v>
      </c>
      <c r="B40" s="109">
        <f>[36]Fevereiro!$D$5</f>
        <v>18.5</v>
      </c>
      <c r="C40" s="109">
        <f>[36]Fevereiro!$D$6</f>
        <v>20.100000000000001</v>
      </c>
      <c r="D40" s="109">
        <f>[36]Fevereiro!$D$7</f>
        <v>21.3</v>
      </c>
      <c r="E40" s="109">
        <f>[36]Fevereiro!$D$8</f>
        <v>21.1</v>
      </c>
      <c r="F40" s="109">
        <f>[36]Fevereiro!$D$9</f>
        <v>20.8</v>
      </c>
      <c r="G40" s="109">
        <f>[36]Fevereiro!$D$10</f>
        <v>21.1</v>
      </c>
      <c r="H40" s="109">
        <f>[36]Fevereiro!$D$11</f>
        <v>22.3</v>
      </c>
      <c r="I40" s="109">
        <f>[36]Fevereiro!$D$12</f>
        <v>22</v>
      </c>
      <c r="J40" s="109">
        <f>[36]Fevereiro!$D$13</f>
        <v>22</v>
      </c>
      <c r="K40" s="109">
        <f>[36]Fevereiro!$D$14</f>
        <v>22.7</v>
      </c>
      <c r="L40" s="109">
        <f>[36]Fevereiro!$D$15</f>
        <v>21.7</v>
      </c>
      <c r="M40" s="109">
        <f>[36]Fevereiro!$D$16</f>
        <v>22.4</v>
      </c>
      <c r="N40" s="109">
        <f>[36]Fevereiro!$D$17</f>
        <v>22.2</v>
      </c>
      <c r="O40" s="109">
        <f>[36]Fevereiro!$D$18</f>
        <v>22.7</v>
      </c>
      <c r="P40" s="109">
        <f>[36]Fevereiro!$D$19</f>
        <v>23</v>
      </c>
      <c r="Q40" s="109">
        <f>[36]Fevereiro!$D$20</f>
        <v>21.4</v>
      </c>
      <c r="R40" s="109">
        <f>[36]Fevereiro!$D$21</f>
        <v>19.600000000000001</v>
      </c>
      <c r="S40" s="109">
        <f>[36]Fevereiro!$D$22</f>
        <v>21.8</v>
      </c>
      <c r="T40" s="109">
        <f>[36]Fevereiro!$D$23</f>
        <v>21.2</v>
      </c>
      <c r="U40" s="109">
        <f>[36]Fevereiro!$D$24</f>
        <v>21.1</v>
      </c>
      <c r="V40" s="109">
        <f>[36]Fevereiro!$D$25</f>
        <v>18.3</v>
      </c>
      <c r="W40" s="109">
        <f>[36]Fevereiro!$D$26</f>
        <v>21.8</v>
      </c>
      <c r="X40" s="107">
        <f>[36]Fevereiro!$D$27</f>
        <v>21.6</v>
      </c>
      <c r="Y40" s="107">
        <f>[36]Fevereiro!$D$28</f>
        <v>21.7</v>
      </c>
      <c r="Z40" s="107">
        <f>[36]Fevereiro!$D$29</f>
        <v>21.5</v>
      </c>
      <c r="AA40" s="107">
        <f>[36]Fevereiro!$D$30</f>
        <v>22.2</v>
      </c>
      <c r="AB40" s="107">
        <f>[36]Fevereiro!$D$31</f>
        <v>22.8</v>
      </c>
      <c r="AC40" s="107">
        <f>[36]Fevereiro!$D$32</f>
        <v>22.6</v>
      </c>
      <c r="AD40" s="107">
        <f>[36]Fevereiro!$D$33</f>
        <v>22.3</v>
      </c>
      <c r="AE40" s="114">
        <f t="shared" si="1"/>
        <v>18.3</v>
      </c>
      <c r="AF40" s="113">
        <f t="shared" si="2"/>
        <v>21.510344827586209</v>
      </c>
      <c r="AH40" t="s">
        <v>35</v>
      </c>
      <c r="AI40" t="s">
        <v>35</v>
      </c>
      <c r="AJ40" t="s">
        <v>35</v>
      </c>
    </row>
    <row r="41" spans="1:37" hidden="1" x14ac:dyDescent="0.2">
      <c r="A41" s="48" t="s">
        <v>136</v>
      </c>
      <c r="B41" s="109">
        <f>[37]Fevereiro!$D$5</f>
        <v>21.5</v>
      </c>
      <c r="C41" s="109">
        <f>[37]Fevereiro!$D$6</f>
        <v>21.8</v>
      </c>
      <c r="D41" s="109">
        <f>[37]Fevereiro!$D$7</f>
        <v>20.2</v>
      </c>
      <c r="E41" s="109">
        <f>[37]Fevereiro!$D$8</f>
        <v>20.100000000000001</v>
      </c>
      <c r="F41" s="109">
        <f>[37]Fevereiro!$D$9</f>
        <v>20.7</v>
      </c>
      <c r="G41" s="109">
        <f>[37]Fevereiro!$D$10</f>
        <v>20.6</v>
      </c>
      <c r="H41" s="109">
        <f>[37]Fevereiro!$D$11</f>
        <v>22.5</v>
      </c>
      <c r="I41" s="109">
        <f>[37]Fevereiro!$D$12</f>
        <v>21.1</v>
      </c>
      <c r="J41" s="109">
        <f>[37]Fevereiro!$D$13</f>
        <v>21.7</v>
      </c>
      <c r="K41" s="109">
        <f>[37]Fevereiro!$D$14</f>
        <v>21.5</v>
      </c>
      <c r="L41" s="109">
        <f>[37]Fevereiro!$D$15</f>
        <v>20.9</v>
      </c>
      <c r="M41" s="109">
        <f>[37]Fevereiro!$D$16</f>
        <v>21.8</v>
      </c>
      <c r="N41" s="109">
        <f>[37]Fevereiro!$D$17</f>
        <v>21.2</v>
      </c>
      <c r="O41" s="109">
        <f>[37]Fevereiro!$D$18</f>
        <v>21.6</v>
      </c>
      <c r="P41" s="109">
        <f>[37]Fevereiro!$D$19</f>
        <v>22.9</v>
      </c>
      <c r="Q41" s="109">
        <f>[37]Fevereiro!$D$20</f>
        <v>21.3</v>
      </c>
      <c r="R41" s="109">
        <f>[37]Fevereiro!$D$21</f>
        <v>20.7</v>
      </c>
      <c r="S41" s="109">
        <f>[37]Fevereiro!$D$22</f>
        <v>19.2</v>
      </c>
      <c r="T41" s="109">
        <f>[37]Fevereiro!$D$23</f>
        <v>20.2</v>
      </c>
      <c r="U41" s="109">
        <f>[37]Fevereiro!$D$24</f>
        <v>20.399999999999999</v>
      </c>
      <c r="V41" s="109">
        <f>[37]Fevereiro!$D$25</f>
        <v>21.4</v>
      </c>
      <c r="W41" s="109">
        <f>[37]Fevereiro!$D$26</f>
        <v>21.6</v>
      </c>
      <c r="X41" s="107">
        <f>[37]Fevereiro!$D$27</f>
        <v>20.7</v>
      </c>
      <c r="Y41" s="107">
        <f>[37]Fevereiro!$D$28</f>
        <v>19.899999999999999</v>
      </c>
      <c r="Z41" s="107">
        <f>[37]Fevereiro!$D$29</f>
        <v>16.5</v>
      </c>
      <c r="AA41" s="107">
        <f>[37]Fevereiro!$D$30</f>
        <v>21</v>
      </c>
      <c r="AB41" s="107">
        <f>[37]Fevereiro!$D$31</f>
        <v>19.8</v>
      </c>
      <c r="AC41" s="107">
        <f>[37]Fevereiro!$D$32</f>
        <v>22.7</v>
      </c>
      <c r="AD41" s="107">
        <f>[37]Fevereiro!$D$33</f>
        <v>16.5</v>
      </c>
      <c r="AE41" s="114">
        <f t="shared" si="1"/>
        <v>16.5</v>
      </c>
      <c r="AF41" s="113">
        <f t="shared" si="2"/>
        <v>20.758620689655171</v>
      </c>
      <c r="AH41" t="s">
        <v>35</v>
      </c>
    </row>
    <row r="42" spans="1:37" x14ac:dyDescent="0.2">
      <c r="A42" s="48" t="s">
        <v>18</v>
      </c>
      <c r="B42" s="109">
        <f>[38]Fevereiro!$D$5</f>
        <v>18.899999999999999</v>
      </c>
      <c r="C42" s="109">
        <f>[38]Fevereiro!$D$6</f>
        <v>18.899999999999999</v>
      </c>
      <c r="D42" s="109">
        <f>[38]Fevereiro!$D$7</f>
        <v>20.5</v>
      </c>
      <c r="E42" s="109">
        <f>[38]Fevereiro!$D$8</f>
        <v>20.3</v>
      </c>
      <c r="F42" s="109">
        <f>[38]Fevereiro!$D$9</f>
        <v>21.4</v>
      </c>
      <c r="G42" s="109">
        <f>[38]Fevereiro!$D$10</f>
        <v>20.7</v>
      </c>
      <c r="H42" s="109">
        <f>[38]Fevereiro!$D$11</f>
        <v>21.8</v>
      </c>
      <c r="I42" s="109">
        <f>[38]Fevereiro!$D$12</f>
        <v>19</v>
      </c>
      <c r="J42" s="109">
        <f>[38]Fevereiro!$D$13</f>
        <v>20</v>
      </c>
      <c r="K42" s="109">
        <f>[38]Fevereiro!$D$14</f>
        <v>21.1</v>
      </c>
      <c r="L42" s="109">
        <f>[38]Fevereiro!$D$15</f>
        <v>21.5</v>
      </c>
      <c r="M42" s="109">
        <f>[38]Fevereiro!$D$16</f>
        <v>21.9</v>
      </c>
      <c r="N42" s="109">
        <f>[38]Fevereiro!$D$17</f>
        <v>20.399999999999999</v>
      </c>
      <c r="O42" s="109">
        <f>[38]Fevereiro!$D$18</f>
        <v>21.4</v>
      </c>
      <c r="P42" s="109">
        <f>[38]Fevereiro!$D$19</f>
        <v>21.9</v>
      </c>
      <c r="Q42" s="109">
        <f>[38]Fevereiro!$D$20</f>
        <v>20.5</v>
      </c>
      <c r="R42" s="109">
        <f>[38]Fevereiro!$D$21</f>
        <v>23.4</v>
      </c>
      <c r="S42" s="109">
        <f>[38]Fevereiro!$D$22</f>
        <v>20</v>
      </c>
      <c r="T42" s="109">
        <f>[38]Fevereiro!$D$23</f>
        <v>20.399999999999999</v>
      </c>
      <c r="U42" s="109">
        <f>[38]Fevereiro!$D$24</f>
        <v>21.6</v>
      </c>
      <c r="V42" s="109">
        <f>[38]Fevereiro!$D$25</f>
        <v>20.2</v>
      </c>
      <c r="W42" s="109">
        <f>[38]Fevereiro!$D$26</f>
        <v>19.899999999999999</v>
      </c>
      <c r="X42" s="107">
        <f>[38]Fevereiro!$D$27</f>
        <v>21.5</v>
      </c>
      <c r="Y42" s="107">
        <f>[38]Fevereiro!$D$28</f>
        <v>22.1</v>
      </c>
      <c r="Z42" s="107">
        <f>[38]Fevereiro!$D$29</f>
        <v>19.5</v>
      </c>
      <c r="AA42" s="107">
        <f>[38]Fevereiro!$D$30</f>
        <v>22.6</v>
      </c>
      <c r="AB42" s="107">
        <f>[38]Fevereiro!$D$31</f>
        <v>22.2</v>
      </c>
      <c r="AC42" s="107">
        <f>[38]Fevereiro!$D$32</f>
        <v>22</v>
      </c>
      <c r="AD42" s="107">
        <f>[38]Fevereiro!$D$33</f>
        <v>21</v>
      </c>
      <c r="AE42" s="114">
        <f t="shared" si="1"/>
        <v>18.899999999999999</v>
      </c>
      <c r="AF42" s="113">
        <f t="shared" si="2"/>
        <v>20.917241379310347</v>
      </c>
      <c r="AH42" t="s">
        <v>35</v>
      </c>
      <c r="AJ42" s="12" t="s">
        <v>35</v>
      </c>
    </row>
    <row r="43" spans="1:37" hidden="1" x14ac:dyDescent="0.2">
      <c r="A43" s="48" t="s">
        <v>141</v>
      </c>
      <c r="B43" s="109" t="s">
        <v>197</v>
      </c>
      <c r="C43" s="109" t="s">
        <v>197</v>
      </c>
      <c r="D43" s="109" t="s">
        <v>197</v>
      </c>
      <c r="E43" s="109" t="s">
        <v>197</v>
      </c>
      <c r="F43" s="109" t="s">
        <v>197</v>
      </c>
      <c r="G43" s="109" t="s">
        <v>197</v>
      </c>
      <c r="H43" s="109" t="s">
        <v>197</v>
      </c>
      <c r="I43" s="109" t="s">
        <v>197</v>
      </c>
      <c r="J43" s="109" t="s">
        <v>197</v>
      </c>
      <c r="K43" s="109" t="s">
        <v>197</v>
      </c>
      <c r="L43" s="109" t="s">
        <v>197</v>
      </c>
      <c r="M43" s="109" t="s">
        <v>197</v>
      </c>
      <c r="N43" s="109" t="s">
        <v>197</v>
      </c>
      <c r="O43" s="109" t="s">
        <v>197</v>
      </c>
      <c r="P43" s="109" t="s">
        <v>197</v>
      </c>
      <c r="Q43" s="109"/>
      <c r="R43" s="109"/>
      <c r="S43" s="109"/>
      <c r="T43" s="109"/>
      <c r="U43" s="109"/>
      <c r="V43" s="109"/>
      <c r="W43" s="109"/>
      <c r="X43" s="107"/>
      <c r="Y43" s="107"/>
      <c r="Z43" s="107"/>
      <c r="AA43" s="107"/>
      <c r="AB43" s="107"/>
      <c r="AC43" s="107"/>
      <c r="AD43" s="107"/>
      <c r="AE43" s="112" t="s">
        <v>197</v>
      </c>
      <c r="AF43" s="113" t="s">
        <v>197</v>
      </c>
      <c r="AJ43" t="s">
        <v>35</v>
      </c>
      <c r="AK43" t="s">
        <v>35</v>
      </c>
    </row>
    <row r="44" spans="1:37" x14ac:dyDescent="0.2">
      <c r="A44" s="48" t="s">
        <v>19</v>
      </c>
      <c r="B44" s="109">
        <f>[39]Fevereiro!$D$5</f>
        <v>19.5</v>
      </c>
      <c r="C44" s="109">
        <f>[39]Fevereiro!$D$6</f>
        <v>21</v>
      </c>
      <c r="D44" s="109">
        <f>[39]Fevereiro!$D$7</f>
        <v>21.3</v>
      </c>
      <c r="E44" s="109">
        <f>[39]Fevereiro!$D$8</f>
        <v>21</v>
      </c>
      <c r="F44" s="109">
        <f>[39]Fevereiro!$D$9</f>
        <v>20.8</v>
      </c>
      <c r="G44" s="109">
        <f>[39]Fevereiro!$D$10</f>
        <v>21.1</v>
      </c>
      <c r="H44" s="109">
        <f>[39]Fevereiro!$D$11</f>
        <v>20.8</v>
      </c>
      <c r="I44" s="109">
        <f>[39]Fevereiro!$D$12</f>
        <v>19.8</v>
      </c>
      <c r="J44" s="109">
        <f>[39]Fevereiro!$D$13</f>
        <v>21.1</v>
      </c>
      <c r="K44" s="109">
        <f>[39]Fevereiro!$D$14</f>
        <v>22.5</v>
      </c>
      <c r="L44" s="109">
        <f>[39]Fevereiro!$D$15</f>
        <v>22.3</v>
      </c>
      <c r="M44" s="109">
        <f>[39]Fevereiro!$D$16</f>
        <v>22.2</v>
      </c>
      <c r="N44" s="109">
        <f>[39]Fevereiro!$D$17</f>
        <v>22.6</v>
      </c>
      <c r="O44" s="109">
        <f>[39]Fevereiro!$D$18</f>
        <v>21.9</v>
      </c>
      <c r="P44" s="109">
        <f>[39]Fevereiro!$D$19</f>
        <v>21.7</v>
      </c>
      <c r="Q44" s="109">
        <f>[39]Fevereiro!$D$20</f>
        <v>18.8</v>
      </c>
      <c r="R44" s="109">
        <f>[39]Fevereiro!$D$21</f>
        <v>19.5</v>
      </c>
      <c r="S44" s="109">
        <f>[39]Fevereiro!$D$22</f>
        <v>21</v>
      </c>
      <c r="T44" s="109">
        <f>[39]Fevereiro!$D$23</f>
        <v>19.899999999999999</v>
      </c>
      <c r="U44" s="109">
        <f>[39]Fevereiro!$D$24</f>
        <v>18.8</v>
      </c>
      <c r="V44" s="109">
        <f>[39]Fevereiro!$D$25</f>
        <v>18.100000000000001</v>
      </c>
      <c r="W44" s="109">
        <f>[39]Fevereiro!$D$26</f>
        <v>20.100000000000001</v>
      </c>
      <c r="X44" s="107">
        <f>[39]Fevereiro!$D$27</f>
        <v>19.7</v>
      </c>
      <c r="Y44" s="107">
        <f>[39]Fevereiro!$D$28</f>
        <v>21.6</v>
      </c>
      <c r="Z44" s="107">
        <f>[39]Fevereiro!$D$29</f>
        <v>21.9</v>
      </c>
      <c r="AA44" s="107">
        <f>[39]Fevereiro!$D$30</f>
        <v>22.7</v>
      </c>
      <c r="AB44" s="107">
        <f>[39]Fevereiro!$D$31</f>
        <v>23.5</v>
      </c>
      <c r="AC44" s="107">
        <f>[39]Fevereiro!$D$32</f>
        <v>23.1</v>
      </c>
      <c r="AD44" s="107">
        <f>[39]Fevereiro!$D$33</f>
        <v>19.899999999999999</v>
      </c>
      <c r="AE44" s="114">
        <f>MIN(B44:AD44)</f>
        <v>18.100000000000001</v>
      </c>
      <c r="AF44" s="113">
        <f>AVERAGE(B44:AD44)</f>
        <v>20.972413793103449</v>
      </c>
      <c r="AG44" s="12" t="s">
        <v>35</v>
      </c>
      <c r="AH44" t="s">
        <v>35</v>
      </c>
    </row>
    <row r="45" spans="1:37" x14ac:dyDescent="0.2">
      <c r="A45" s="48" t="s">
        <v>23</v>
      </c>
      <c r="B45" s="109">
        <f>[40]Fevereiro!$D$5</f>
        <v>18.600000000000001</v>
      </c>
      <c r="C45" s="109">
        <f>[40]Fevereiro!$D$6</f>
        <v>20.7</v>
      </c>
      <c r="D45" s="109">
        <f>[40]Fevereiro!$D$7</f>
        <v>20.9</v>
      </c>
      <c r="E45" s="109">
        <f>[40]Fevereiro!$D$8</f>
        <v>21.8</v>
      </c>
      <c r="F45" s="109">
        <f>[40]Fevereiro!$D$9</f>
        <v>22.5</v>
      </c>
      <c r="G45" s="109">
        <f>[40]Fevereiro!$D$10</f>
        <v>21.5</v>
      </c>
      <c r="H45" s="109">
        <f>[40]Fevereiro!$D$11</f>
        <v>22.2</v>
      </c>
      <c r="I45" s="109">
        <f>[40]Fevereiro!$D$12</f>
        <v>21.1</v>
      </c>
      <c r="J45" s="109">
        <f>[40]Fevereiro!$D$13</f>
        <v>21</v>
      </c>
      <c r="K45" s="109">
        <f>[40]Fevereiro!$D$14</f>
        <v>22.9</v>
      </c>
      <c r="L45" s="109">
        <f>[40]Fevereiro!$D$15</f>
        <v>22.7</v>
      </c>
      <c r="M45" s="109">
        <f>[40]Fevereiro!$D$16</f>
        <v>22.7</v>
      </c>
      <c r="N45" s="109">
        <f>[40]Fevereiro!$D$17</f>
        <v>22.8</v>
      </c>
      <c r="O45" s="109">
        <f>[40]Fevereiro!$D$18</f>
        <v>23.4</v>
      </c>
      <c r="P45" s="109">
        <f>[40]Fevereiro!$D$19</f>
        <v>22.8</v>
      </c>
      <c r="Q45" s="109">
        <f>[40]Fevereiro!$D$20</f>
        <v>22.3</v>
      </c>
      <c r="R45" s="109">
        <f>[40]Fevereiro!$D$21</f>
        <v>21.4</v>
      </c>
      <c r="S45" s="109">
        <f>[40]Fevereiro!$D$22</f>
        <v>20.9</v>
      </c>
      <c r="T45" s="109">
        <f>[40]Fevereiro!$D$23</f>
        <v>21.3</v>
      </c>
      <c r="U45" s="109">
        <f>[40]Fevereiro!$D$24</f>
        <v>21.6</v>
      </c>
      <c r="V45" s="109">
        <f>[40]Fevereiro!$D$25</f>
        <v>20.7</v>
      </c>
      <c r="W45" s="109">
        <f>[40]Fevereiro!$D$26</f>
        <v>21.1</v>
      </c>
      <c r="X45" s="107">
        <f>[40]Fevereiro!$D$27</f>
        <v>23.1</v>
      </c>
      <c r="Y45" s="107">
        <f>[40]Fevereiro!$D$28</f>
        <v>23.9</v>
      </c>
      <c r="Z45" s="107">
        <f>[40]Fevereiro!$D$29</f>
        <v>20.7</v>
      </c>
      <c r="AA45" s="107">
        <f>[40]Fevereiro!$D$30</f>
        <v>22</v>
      </c>
      <c r="AB45" s="107">
        <f>[40]Fevereiro!$D$31</f>
        <v>23.7</v>
      </c>
      <c r="AC45" s="107">
        <f>[40]Fevereiro!$D$32</f>
        <v>22.2</v>
      </c>
      <c r="AD45" s="107">
        <f>[40]Fevereiro!$D$33</f>
        <v>22.5</v>
      </c>
      <c r="AE45" s="114">
        <f>MIN(B45:AD45)</f>
        <v>18.600000000000001</v>
      </c>
      <c r="AF45" s="113">
        <f>AVERAGE(B45:AD45)</f>
        <v>21.896551724137936</v>
      </c>
    </row>
    <row r="46" spans="1:37" x14ac:dyDescent="0.2">
      <c r="A46" s="48" t="s">
        <v>34</v>
      </c>
      <c r="B46" s="109">
        <f>[41]Fevereiro!$D$5</f>
        <v>22.6</v>
      </c>
      <c r="C46" s="109">
        <f>[41]Fevereiro!$D$6</f>
        <v>20.399999999999999</v>
      </c>
      <c r="D46" s="109">
        <f>[41]Fevereiro!$D$7</f>
        <v>21</v>
      </c>
      <c r="E46" s="109">
        <f>[41]Fevereiro!$D$8</f>
        <v>21.3</v>
      </c>
      <c r="F46" s="109">
        <f>[41]Fevereiro!$D$9</f>
        <v>21.8</v>
      </c>
      <c r="G46" s="109">
        <f>[41]Fevereiro!$D$10</f>
        <v>22.2</v>
      </c>
      <c r="H46" s="109">
        <f>[41]Fevereiro!$D$11</f>
        <v>22.1</v>
      </c>
      <c r="I46" s="109">
        <f>[41]Fevereiro!$D$12</f>
        <v>22.5</v>
      </c>
      <c r="J46" s="109">
        <f>[41]Fevereiro!$D$13</f>
        <v>21.5</v>
      </c>
      <c r="K46" s="109">
        <f>[41]Fevereiro!$D$14</f>
        <v>22.5</v>
      </c>
      <c r="L46" s="109">
        <f>[41]Fevereiro!$D$15</f>
        <v>21.8</v>
      </c>
      <c r="M46" s="109">
        <f>[41]Fevereiro!$D$16</f>
        <v>22.5</v>
      </c>
      <c r="N46" s="109">
        <f>[41]Fevereiro!$D$17</f>
        <v>21.9</v>
      </c>
      <c r="O46" s="109">
        <f>[41]Fevereiro!$D$18</f>
        <v>22.1</v>
      </c>
      <c r="P46" s="109">
        <f>[41]Fevereiro!$D$19</f>
        <v>22.3</v>
      </c>
      <c r="Q46" s="109">
        <f>[41]Fevereiro!$D$20</f>
        <v>22</v>
      </c>
      <c r="R46" s="109">
        <f>[41]Fevereiro!$D$21</f>
        <v>22.6</v>
      </c>
      <c r="S46" s="109">
        <f>[41]Fevereiro!$D$22</f>
        <v>21.2</v>
      </c>
      <c r="T46" s="109">
        <f>[41]Fevereiro!$D$23</f>
        <v>20.9</v>
      </c>
      <c r="U46" s="109">
        <f>[41]Fevereiro!$D$24</f>
        <v>21.4</v>
      </c>
      <c r="V46" s="109">
        <f>[41]Fevereiro!$D$25</f>
        <v>21.4</v>
      </c>
      <c r="W46" s="109">
        <f>[41]Fevereiro!$D$26</f>
        <v>22.2</v>
      </c>
      <c r="X46" s="107">
        <f>[41]Fevereiro!$D$27</f>
        <v>23.2</v>
      </c>
      <c r="Y46" s="107">
        <f>[41]Fevereiro!$D$28</f>
        <v>22.9</v>
      </c>
      <c r="Z46" s="107">
        <f>[41]Fevereiro!$D$29</f>
        <v>22.1</v>
      </c>
      <c r="AA46" s="107">
        <f>[41]Fevereiro!$D$30</f>
        <v>22.5</v>
      </c>
      <c r="AB46" s="107">
        <f>[41]Fevereiro!$D$31</f>
        <v>22.3</v>
      </c>
      <c r="AC46" s="107">
        <f>[41]Fevereiro!$D$32</f>
        <v>22.1</v>
      </c>
      <c r="AD46" s="107">
        <f>[41]Fevereiro!$D$33</f>
        <v>23.4</v>
      </c>
      <c r="AE46" s="114">
        <f>MIN(B46:AD46)</f>
        <v>20.399999999999999</v>
      </c>
      <c r="AF46" s="113">
        <f>AVERAGE(B46:AD46)</f>
        <v>22.024137931034481</v>
      </c>
      <c r="AG46" s="12" t="s">
        <v>35</v>
      </c>
      <c r="AH46" t="s">
        <v>35</v>
      </c>
      <c r="AJ46" t="s">
        <v>35</v>
      </c>
    </row>
    <row r="47" spans="1:37" x14ac:dyDescent="0.2">
      <c r="A47" s="48" t="s">
        <v>20</v>
      </c>
      <c r="B47" s="109">
        <f>[42]Fevereiro!$D$5</f>
        <v>21.9</v>
      </c>
      <c r="C47" s="109">
        <f>[42]Fevereiro!$D$6</f>
        <v>22</v>
      </c>
      <c r="D47" s="109">
        <f>[42]Fevereiro!$D$7</f>
        <v>21.9</v>
      </c>
      <c r="E47" s="109">
        <f>[42]Fevereiro!$D$8</f>
        <v>21.8</v>
      </c>
      <c r="F47" s="109">
        <f>[42]Fevereiro!$D$9</f>
        <v>24.3</v>
      </c>
      <c r="G47" s="109">
        <f>[42]Fevereiro!$D$10</f>
        <v>23.4</v>
      </c>
      <c r="H47" s="109">
        <f>[42]Fevereiro!$D$11</f>
        <v>23.9</v>
      </c>
      <c r="I47" s="109">
        <f>[42]Fevereiro!$D$12</f>
        <v>22.8</v>
      </c>
      <c r="J47" s="109">
        <f>[42]Fevereiro!$D$13</f>
        <v>22.8</v>
      </c>
      <c r="K47" s="109">
        <f>[42]Fevereiro!$D$14</f>
        <v>23.5</v>
      </c>
      <c r="L47" s="109">
        <f>[42]Fevereiro!$D$15</f>
        <v>24.4</v>
      </c>
      <c r="M47" s="109">
        <f>[42]Fevereiro!$D$16</f>
        <v>23.9</v>
      </c>
      <c r="N47" s="109">
        <f>[42]Fevereiro!$D$17</f>
        <v>25</v>
      </c>
      <c r="O47" s="109">
        <f>[42]Fevereiro!$D$18</f>
        <v>22</v>
      </c>
      <c r="P47" s="109">
        <f>[42]Fevereiro!$D$19</f>
        <v>21.8</v>
      </c>
      <c r="Q47" s="109">
        <f>[42]Fevereiro!$D$20</f>
        <v>22.7</v>
      </c>
      <c r="R47" s="109">
        <f>[42]Fevereiro!$D$21</f>
        <v>23.8</v>
      </c>
      <c r="S47" s="109">
        <f>[42]Fevereiro!$D$22</f>
        <v>23.1</v>
      </c>
      <c r="T47" s="109">
        <f>[42]Fevereiro!$D$23</f>
        <v>22.8</v>
      </c>
      <c r="U47" s="109">
        <f>[42]Fevereiro!$D$24</f>
        <v>23.2</v>
      </c>
      <c r="V47" s="109">
        <f>[42]Fevereiro!$D$25</f>
        <v>22.3</v>
      </c>
      <c r="W47" s="109">
        <f>[42]Fevereiro!$D$26</f>
        <v>23.8</v>
      </c>
      <c r="X47" s="107">
        <f>[42]Fevereiro!$D$27</f>
        <v>24.6</v>
      </c>
      <c r="Y47" s="107">
        <f>[42]Fevereiro!$D$28</f>
        <v>25.3</v>
      </c>
      <c r="Z47" s="107">
        <f>[42]Fevereiro!$D$29</f>
        <v>22.8</v>
      </c>
      <c r="AA47" s="107">
        <f>[42]Fevereiro!$D$30</f>
        <v>24.9</v>
      </c>
      <c r="AB47" s="107">
        <f>[42]Fevereiro!$D$31</f>
        <v>25.4</v>
      </c>
      <c r="AC47" s="107">
        <f>[42]Fevereiro!$D$32</f>
        <v>25.7</v>
      </c>
      <c r="AD47" s="107">
        <f>[42]Fevereiro!$D$33</f>
        <v>25.4</v>
      </c>
      <c r="AE47" s="114">
        <f>MIN(B47:AD47)</f>
        <v>21.8</v>
      </c>
      <c r="AF47" s="113">
        <f>AVERAGE(B47:AD47)</f>
        <v>23.489655172413791</v>
      </c>
    </row>
    <row r="48" spans="1:37" s="5" customFormat="1" ht="17.100000000000001" customHeight="1" x14ac:dyDescent="0.2">
      <c r="A48" s="49" t="s">
        <v>199</v>
      </c>
      <c r="B48" s="110">
        <f>MIN(B5:B47)</f>
        <v>16.7</v>
      </c>
      <c r="C48" s="110">
        <f t="shared" ref="C48:AD48" si="3">MIN(C5:C47)</f>
        <v>18.399999999999999</v>
      </c>
      <c r="D48" s="110">
        <f t="shared" si="3"/>
        <v>18.899999999999999</v>
      </c>
      <c r="E48" s="110">
        <f t="shared" si="3"/>
        <v>19.3</v>
      </c>
      <c r="F48" s="110">
        <f t="shared" si="3"/>
        <v>20.100000000000001</v>
      </c>
      <c r="G48" s="110">
        <f t="shared" si="3"/>
        <v>19.8</v>
      </c>
      <c r="H48" s="110">
        <f t="shared" si="3"/>
        <v>20.7</v>
      </c>
      <c r="I48" s="110">
        <f t="shared" si="3"/>
        <v>19</v>
      </c>
      <c r="J48" s="110">
        <f t="shared" si="3"/>
        <v>19.2</v>
      </c>
      <c r="K48" s="110">
        <f t="shared" si="3"/>
        <v>20.6</v>
      </c>
      <c r="L48" s="110">
        <f t="shared" si="3"/>
        <v>19.8</v>
      </c>
      <c r="M48" s="110">
        <f t="shared" si="3"/>
        <v>20.8</v>
      </c>
      <c r="N48" s="110">
        <f t="shared" si="3"/>
        <v>19.3</v>
      </c>
      <c r="O48" s="110">
        <f t="shared" si="3"/>
        <v>20.6</v>
      </c>
      <c r="P48" s="110">
        <f t="shared" si="3"/>
        <v>20</v>
      </c>
      <c r="Q48" s="110">
        <f t="shared" si="3"/>
        <v>18.8</v>
      </c>
      <c r="R48" s="110">
        <f t="shared" si="3"/>
        <v>18.399999999999999</v>
      </c>
      <c r="S48" s="110">
        <f t="shared" si="3"/>
        <v>19</v>
      </c>
      <c r="T48" s="110">
        <f t="shared" si="3"/>
        <v>19.2</v>
      </c>
      <c r="U48" s="110">
        <f t="shared" si="3"/>
        <v>18.8</v>
      </c>
      <c r="V48" s="110">
        <f t="shared" si="3"/>
        <v>17.600000000000001</v>
      </c>
      <c r="W48" s="110">
        <f t="shared" si="3"/>
        <v>19.399999999999999</v>
      </c>
      <c r="X48" s="110">
        <f t="shared" si="3"/>
        <v>19.399999999999999</v>
      </c>
      <c r="Y48" s="110">
        <f t="shared" si="3"/>
        <v>19.899999999999999</v>
      </c>
      <c r="Z48" s="110">
        <f t="shared" si="3"/>
        <v>16.5</v>
      </c>
      <c r="AA48" s="110">
        <f t="shared" si="3"/>
        <v>21</v>
      </c>
      <c r="AB48" s="110">
        <f t="shared" si="3"/>
        <v>19.8</v>
      </c>
      <c r="AC48" s="110">
        <f t="shared" si="3"/>
        <v>20.5</v>
      </c>
      <c r="AD48" s="110">
        <f t="shared" si="3"/>
        <v>16.5</v>
      </c>
      <c r="AE48" s="130">
        <f>MIN(B48:AD48)</f>
        <v>16.5</v>
      </c>
      <c r="AF48" s="113" t="e">
        <f>AVERAGE(AF5:AF47)</f>
        <v>#DIV/0!</v>
      </c>
      <c r="AJ48" s="5" t="s">
        <v>35</v>
      </c>
    </row>
    <row r="49" spans="1:37" x14ac:dyDescent="0.2">
      <c r="A49" s="104" t="s">
        <v>227</v>
      </c>
      <c r="B49" s="39"/>
      <c r="C49" s="39"/>
      <c r="D49" s="39"/>
      <c r="E49" s="39"/>
      <c r="F49" s="39"/>
      <c r="G49" s="39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45"/>
      <c r="AE49" s="43"/>
      <c r="AF49" s="44"/>
    </row>
    <row r="50" spans="1:37" x14ac:dyDescent="0.2">
      <c r="A50" s="104" t="s">
        <v>228</v>
      </c>
      <c r="B50" s="40"/>
      <c r="C50" s="40"/>
      <c r="D50" s="40"/>
      <c r="E50" s="40"/>
      <c r="F50" s="40"/>
      <c r="G50" s="40"/>
      <c r="H50" s="40"/>
      <c r="I50" s="40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7"/>
      <c r="U50" s="97"/>
      <c r="V50" s="97"/>
      <c r="W50" s="97"/>
      <c r="X50" s="97"/>
      <c r="Y50" s="95"/>
      <c r="Z50" s="95"/>
      <c r="AA50" s="95"/>
      <c r="AB50" s="95"/>
      <c r="AC50" s="95"/>
      <c r="AD50" s="95"/>
      <c r="AE50" s="43"/>
      <c r="AF50" s="42"/>
      <c r="AJ50" t="s">
        <v>35</v>
      </c>
      <c r="AK50" t="s">
        <v>35</v>
      </c>
    </row>
    <row r="51" spans="1:37" x14ac:dyDescent="0.2">
      <c r="A51" s="41"/>
      <c r="B51" s="95"/>
      <c r="C51" s="95"/>
      <c r="D51" s="95"/>
      <c r="E51" s="95"/>
      <c r="F51" s="95"/>
      <c r="G51" s="95"/>
      <c r="H51" s="95"/>
      <c r="I51" s="95"/>
      <c r="J51" s="96"/>
      <c r="K51" s="96"/>
      <c r="L51" s="96"/>
      <c r="M51" s="96"/>
      <c r="N51" s="96"/>
      <c r="O51" s="96"/>
      <c r="P51" s="96"/>
      <c r="Q51" s="95"/>
      <c r="R51" s="95"/>
      <c r="S51" s="95"/>
      <c r="T51" s="98"/>
      <c r="U51" s="98"/>
      <c r="V51" s="98"/>
      <c r="W51" s="98"/>
      <c r="X51" s="98"/>
      <c r="Y51" s="95"/>
      <c r="Z51" s="95"/>
      <c r="AA51" s="95"/>
      <c r="AB51" s="95"/>
      <c r="AC51" s="95"/>
      <c r="AD51" s="45"/>
      <c r="AE51" s="43"/>
      <c r="AF51" s="42"/>
    </row>
    <row r="52" spans="1:37" x14ac:dyDescent="0.2">
      <c r="A52" s="134" t="s">
        <v>250</v>
      </c>
      <c r="B52" s="134"/>
      <c r="C52" s="134"/>
      <c r="D52" s="134"/>
      <c r="E52" s="134"/>
      <c r="F52" s="134"/>
      <c r="G52" s="134"/>
      <c r="H52" s="39"/>
      <c r="I52" s="39"/>
      <c r="J52" s="39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45"/>
      <c r="AE52" s="43"/>
      <c r="AF52" s="74"/>
    </row>
    <row r="53" spans="1:37" x14ac:dyDescent="0.2">
      <c r="A53" s="146"/>
      <c r="B53" s="146"/>
      <c r="C53" s="146"/>
      <c r="D53" s="146"/>
      <c r="E53" s="146"/>
      <c r="F53" s="146"/>
      <c r="G53" s="146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43"/>
      <c r="AF53" s="44"/>
      <c r="AI53" t="s">
        <v>35</v>
      </c>
      <c r="AJ53" t="s">
        <v>35</v>
      </c>
    </row>
    <row r="54" spans="1:37" x14ac:dyDescent="0.2">
      <c r="A54" s="41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43"/>
      <c r="AF54" s="44"/>
      <c r="AJ54" t="s">
        <v>35</v>
      </c>
    </row>
    <row r="55" spans="1:37" ht="13.5" thickBot="1" x14ac:dyDescent="0.25">
      <c r="A55" s="51"/>
      <c r="B55" s="52"/>
      <c r="C55" s="52"/>
      <c r="D55" s="52"/>
      <c r="E55" s="52"/>
      <c r="F55" s="52"/>
      <c r="G55" s="52" t="s">
        <v>35</v>
      </c>
      <c r="H55" s="52"/>
      <c r="I55" s="52"/>
      <c r="J55" s="52"/>
      <c r="K55" s="52"/>
      <c r="L55" s="52" t="s">
        <v>35</v>
      </c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3"/>
      <c r="AF55" s="75"/>
      <c r="AJ55" s="12" t="s">
        <v>35</v>
      </c>
    </row>
    <row r="56" spans="1:37" x14ac:dyDescent="0.2">
      <c r="AH56" t="s">
        <v>35</v>
      </c>
    </row>
    <row r="58" spans="1:37" x14ac:dyDescent="0.2">
      <c r="AD58" s="2" t="s">
        <v>35</v>
      </c>
    </row>
    <row r="59" spans="1:37" x14ac:dyDescent="0.2">
      <c r="AJ59" s="12" t="s">
        <v>35</v>
      </c>
    </row>
    <row r="60" spans="1:37" x14ac:dyDescent="0.2">
      <c r="AG60" s="12" t="s">
        <v>35</v>
      </c>
      <c r="AH60" t="s">
        <v>35</v>
      </c>
      <c r="AK60" s="12" t="s">
        <v>35</v>
      </c>
    </row>
    <row r="63" spans="1:37" x14ac:dyDescent="0.2">
      <c r="I63" s="2" t="s">
        <v>35</v>
      </c>
      <c r="Y63" s="2" t="s">
        <v>35</v>
      </c>
      <c r="AB63" s="2" t="s">
        <v>35</v>
      </c>
      <c r="AG63" t="s">
        <v>35</v>
      </c>
    </row>
    <row r="70" spans="33:37" x14ac:dyDescent="0.2">
      <c r="AG70" s="12" t="s">
        <v>35</v>
      </c>
      <c r="AK70" t="s">
        <v>35</v>
      </c>
    </row>
    <row r="71" spans="33:37" x14ac:dyDescent="0.2">
      <c r="AK71" s="12" t="s">
        <v>35</v>
      </c>
    </row>
  </sheetData>
  <mergeCells count="34">
    <mergeCell ref="A1:AF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F2"/>
    <mergeCell ref="S3:S4"/>
    <mergeCell ref="J3:J4"/>
    <mergeCell ref="Z3:Z4"/>
    <mergeCell ref="U3:U4"/>
    <mergeCell ref="T3:T4"/>
    <mergeCell ref="V3:V4"/>
    <mergeCell ref="C3:C4"/>
    <mergeCell ref="D3:D4"/>
    <mergeCell ref="N3:N4"/>
    <mergeCell ref="I3:I4"/>
    <mergeCell ref="K3:K4"/>
    <mergeCell ref="L3:L4"/>
    <mergeCell ref="M3:M4"/>
    <mergeCell ref="A52:G52"/>
    <mergeCell ref="A53:G53"/>
    <mergeCell ref="A2:A4"/>
    <mergeCell ref="G3:G4"/>
    <mergeCell ref="H3:H4"/>
    <mergeCell ref="B3:B4"/>
    <mergeCell ref="E3:E4"/>
    <mergeCell ref="F3: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zoomScale="90" zoomScaleNormal="90" workbookViewId="0">
      <selection activeCell="B3" sqref="B3:B4"/>
    </sheetView>
  </sheetViews>
  <sheetFormatPr defaultRowHeight="12.75" x14ac:dyDescent="0.2"/>
  <cols>
    <col min="1" max="1" width="19.7109375" style="2" bestFit="1" customWidth="1"/>
    <col min="2" max="2" width="6.85546875" style="2" bestFit="1" customWidth="1"/>
    <col min="3" max="5" width="5.42578125" style="2" bestFit="1" customWidth="1"/>
    <col min="6" max="6" width="6.85546875" style="2" bestFit="1" customWidth="1"/>
    <col min="7" max="25" width="5.42578125" style="2" bestFit="1" customWidth="1"/>
    <col min="26" max="26" width="6" style="2" customWidth="1"/>
    <col min="27" max="29" width="5.42578125" style="2" bestFit="1" customWidth="1"/>
    <col min="30" max="30" width="6.85546875" style="2" bestFit="1" customWidth="1"/>
    <col min="31" max="31" width="6.5703125" style="7" bestFit="1" customWidth="1"/>
  </cols>
  <sheetData>
    <row r="1" spans="1:35" ht="20.100000000000001" customHeight="1" x14ac:dyDescent="0.2">
      <c r="A1" s="139" t="s">
        <v>207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1"/>
    </row>
    <row r="2" spans="1:35" s="4" customFormat="1" ht="20.100000000000001" customHeight="1" x14ac:dyDescent="0.2">
      <c r="A2" s="142" t="s">
        <v>21</v>
      </c>
      <c r="B2" s="136" t="s">
        <v>254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7"/>
    </row>
    <row r="3" spans="1:35" s="5" customFormat="1" ht="20.100000000000001" customHeight="1" x14ac:dyDescent="0.2">
      <c r="A3" s="142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47" t="s">
        <v>26</v>
      </c>
    </row>
    <row r="4" spans="1:35" s="5" customFormat="1" ht="20.100000000000001" customHeight="1" x14ac:dyDescent="0.2">
      <c r="A4" s="14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47"/>
    </row>
    <row r="5" spans="1:35" s="5" customFormat="1" x14ac:dyDescent="0.2">
      <c r="A5" s="48" t="s">
        <v>30</v>
      </c>
      <c r="B5" s="107">
        <f>[1]Fevereiro!$E$5</f>
        <v>57</v>
      </c>
      <c r="C5" s="107">
        <f>[1]Fevereiro!$E$6</f>
        <v>65.416666666666671</v>
      </c>
      <c r="D5" s="107">
        <f>[1]Fevereiro!$E$7</f>
        <v>71.625</v>
      </c>
      <c r="E5" s="107">
        <f>[1]Fevereiro!$E$8</f>
        <v>78.75</v>
      </c>
      <c r="F5" s="107">
        <f>[1]Fevereiro!$E$9</f>
        <v>81.166666666666671</v>
      </c>
      <c r="G5" s="107">
        <f>[1]Fevereiro!$E$10</f>
        <v>80</v>
      </c>
      <c r="H5" s="107">
        <f>[1]Fevereiro!$E$11</f>
        <v>81.791666666666671</v>
      </c>
      <c r="I5" s="107">
        <f>[1]Fevereiro!$E$12</f>
        <v>88.166666666666671</v>
      </c>
      <c r="J5" s="107">
        <f>[1]Fevereiro!$E$13</f>
        <v>84</v>
      </c>
      <c r="K5" s="107">
        <f>[1]Fevereiro!$E$14</f>
        <v>81.875</v>
      </c>
      <c r="L5" s="107">
        <f>[1]Fevereiro!$E$15</f>
        <v>72.75</v>
      </c>
      <c r="M5" s="107">
        <f>[1]Fevereiro!$E$16</f>
        <v>72.333333333333329</v>
      </c>
      <c r="N5" s="107">
        <f>[1]Fevereiro!$E$17</f>
        <v>67.208333333333329</v>
      </c>
      <c r="O5" s="107">
        <f>[1]Fevereiro!$E$18</f>
        <v>70.083333333333329</v>
      </c>
      <c r="P5" s="107">
        <f>[1]Fevereiro!$E$19</f>
        <v>73.166666666666671</v>
      </c>
      <c r="Q5" s="107">
        <f>[1]Fevereiro!$E$20</f>
        <v>79.916666666666671</v>
      </c>
      <c r="R5" s="107">
        <f>[1]Fevereiro!$E$21</f>
        <v>78.041666666666671</v>
      </c>
      <c r="S5" s="107">
        <f>[1]Fevereiro!$E$22</f>
        <v>86.708333333333329</v>
      </c>
      <c r="T5" s="107">
        <f>[1]Fevereiro!$E$23</f>
        <v>81.708333333333329</v>
      </c>
      <c r="U5" s="107">
        <f>[1]Fevereiro!$E$24</f>
        <v>76.166666666666671</v>
      </c>
      <c r="V5" s="107">
        <f>[1]Fevereiro!$E$25</f>
        <v>78.458333333333329</v>
      </c>
      <c r="W5" s="107">
        <f>[1]Fevereiro!$E$26</f>
        <v>78.083333333333329</v>
      </c>
      <c r="X5" s="107">
        <f>[1]Fevereiro!$E$27</f>
        <v>74.333333333333329</v>
      </c>
      <c r="Y5" s="107">
        <f>[1]Fevereiro!$E$28</f>
        <v>70.458333333333329</v>
      </c>
      <c r="Z5" s="107">
        <f>[1]Fevereiro!$E$29</f>
        <v>79.416666666666671</v>
      </c>
      <c r="AA5" s="107">
        <f>[1]Fevereiro!$E$30</f>
        <v>77.375</v>
      </c>
      <c r="AB5" s="107">
        <f>[1]Fevereiro!$E$31</f>
        <v>69.75</v>
      </c>
      <c r="AC5" s="107">
        <f>[1]Fevereiro!$E$32</f>
        <v>68.166666666666671</v>
      </c>
      <c r="AD5" s="107">
        <f>[1]Fevereiro!$E$33</f>
        <v>65.958333333333329</v>
      </c>
      <c r="AE5" s="115">
        <f t="shared" ref="AE5:AE42" si="1">AVERAGE(B5:AD5)</f>
        <v>75.512931034482762</v>
      </c>
    </row>
    <row r="6" spans="1:35" x14ac:dyDescent="0.2">
      <c r="A6" s="48" t="s">
        <v>0</v>
      </c>
      <c r="B6" s="109">
        <f>[2]Fevereiro!$E$5</f>
        <v>67.083333333333329</v>
      </c>
      <c r="C6" s="109">
        <f>[2]Fevereiro!$E$6</f>
        <v>61.166666666666664</v>
      </c>
      <c r="D6" s="109">
        <f>[2]Fevereiro!$E$7</f>
        <v>60.125</v>
      </c>
      <c r="E6" s="109">
        <f>[2]Fevereiro!$E$8</f>
        <v>63.458333333333336</v>
      </c>
      <c r="F6" s="109">
        <f>[2]Fevereiro!$E$9</f>
        <v>61.291666666666664</v>
      </c>
      <c r="G6" s="109">
        <f>[2]Fevereiro!$E$10</f>
        <v>59.583333333333336</v>
      </c>
      <c r="H6" s="109">
        <f>[2]Fevereiro!$E$11</f>
        <v>76.291666666666671</v>
      </c>
      <c r="I6" s="109">
        <f>[2]Fevereiro!$E$12</f>
        <v>88.916666666666671</v>
      </c>
      <c r="J6" s="109">
        <f>[2]Fevereiro!$E$13</f>
        <v>89.55</v>
      </c>
      <c r="K6" s="109">
        <f>[2]Fevereiro!$E$14</f>
        <v>76.25</v>
      </c>
      <c r="L6" s="109">
        <f>[2]Fevereiro!$E$15</f>
        <v>72.416666666666671</v>
      </c>
      <c r="M6" s="109">
        <f>[2]Fevereiro!$E$16</f>
        <v>66.5</v>
      </c>
      <c r="N6" s="109">
        <f>[2]Fevereiro!$E$17</f>
        <v>70.625</v>
      </c>
      <c r="O6" s="109">
        <f>[2]Fevereiro!$E$18</f>
        <v>77.583333333333329</v>
      </c>
      <c r="P6" s="109">
        <f>[2]Fevereiro!$E$19</f>
        <v>73.25</v>
      </c>
      <c r="Q6" s="109">
        <f>[2]Fevereiro!$E$20</f>
        <v>66.125</v>
      </c>
      <c r="R6" s="109">
        <f>[2]Fevereiro!$E$21</f>
        <v>61.125</v>
      </c>
      <c r="S6" s="109">
        <f>[2]Fevereiro!$E$22</f>
        <v>78.958333333333329</v>
      </c>
      <c r="T6" s="109">
        <f>[2]Fevereiro!$E$23</f>
        <v>75.416666666666671</v>
      </c>
      <c r="U6" s="109">
        <f>[2]Fevereiro!$E$24</f>
        <v>65.875</v>
      </c>
      <c r="V6" s="109">
        <f>[2]Fevereiro!$E$25</f>
        <v>68.833333333333329</v>
      </c>
      <c r="W6" s="109">
        <f>[2]Fevereiro!$E$26</f>
        <v>65.666666666666671</v>
      </c>
      <c r="X6" s="109">
        <f>[2]Fevereiro!$E$27</f>
        <v>72.125</v>
      </c>
      <c r="Y6" s="109">
        <f>[2]Fevereiro!$E$28</f>
        <v>78.083333333333329</v>
      </c>
      <c r="Z6" s="109">
        <f>[2]Fevereiro!$E$29</f>
        <v>77.416666666666671</v>
      </c>
      <c r="AA6" s="109">
        <f>[2]Fevereiro!$E$30</f>
        <v>72.916666666666671</v>
      </c>
      <c r="AB6" s="109">
        <f>[2]Fevereiro!$E$31</f>
        <v>73.208333333333329</v>
      </c>
      <c r="AC6" s="109">
        <f>[2]Fevereiro!$E$32</f>
        <v>72.041666666666671</v>
      </c>
      <c r="AD6" s="109">
        <f>[2]Fevereiro!$E$33</f>
        <v>77.75</v>
      </c>
      <c r="AE6" s="115">
        <f t="shared" si="1"/>
        <v>71.36666666666666</v>
      </c>
    </row>
    <row r="7" spans="1:35" x14ac:dyDescent="0.2">
      <c r="A7" s="48" t="s">
        <v>85</v>
      </c>
      <c r="B7" s="109">
        <f>[3]Fevereiro!$E$5</f>
        <v>64.708333333333329</v>
      </c>
      <c r="C7" s="109">
        <f>[3]Fevereiro!$E$6</f>
        <v>56.666666666666664</v>
      </c>
      <c r="D7" s="109">
        <f>[3]Fevereiro!$E$7</f>
        <v>64.958333333333329</v>
      </c>
      <c r="E7" s="109">
        <f>[3]Fevereiro!$E$8</f>
        <v>68.083333333333329</v>
      </c>
      <c r="F7" s="109">
        <f>[3]Fevereiro!$E$9</f>
        <v>66.208333333333329</v>
      </c>
      <c r="G7" s="109">
        <f>[3]Fevereiro!$E$10</f>
        <v>70.375</v>
      </c>
      <c r="H7" s="109">
        <f>[3]Fevereiro!$E$11</f>
        <v>78.166666666666671</v>
      </c>
      <c r="I7" s="109">
        <f>[3]Fevereiro!$E$12</f>
        <v>92.958333333333329</v>
      </c>
      <c r="J7" s="109">
        <f>[3]Fevereiro!$E$13</f>
        <v>80.75</v>
      </c>
      <c r="K7" s="109">
        <f>[3]Fevereiro!$E$14</f>
        <v>77.708333333333329</v>
      </c>
      <c r="L7" s="109">
        <f>[3]Fevereiro!$E$15</f>
        <v>71.041666666666671</v>
      </c>
      <c r="M7" s="109">
        <f>[3]Fevereiro!$E$16</f>
        <v>67.5</v>
      </c>
      <c r="N7" s="109">
        <f>[3]Fevereiro!$E$17</f>
        <v>70.416666666666671</v>
      </c>
      <c r="O7" s="109">
        <f>[3]Fevereiro!$E$18</f>
        <v>69.666666666666671</v>
      </c>
      <c r="P7" s="109">
        <f>[3]Fevereiro!$E$19</f>
        <v>82.625</v>
      </c>
      <c r="Q7" s="109">
        <f>[3]Fevereiro!$E$20</f>
        <v>69.708333333333329</v>
      </c>
      <c r="R7" s="109">
        <f>[3]Fevereiro!$E$21</f>
        <v>67.75</v>
      </c>
      <c r="S7" s="109">
        <f>[3]Fevereiro!$E$22</f>
        <v>83.541666666666671</v>
      </c>
      <c r="T7" s="109">
        <f>[3]Fevereiro!$E$23</f>
        <v>74.583333333333329</v>
      </c>
      <c r="U7" s="109">
        <f>[3]Fevereiro!$E$24</f>
        <v>64.375</v>
      </c>
      <c r="V7" s="109">
        <f>[3]Fevereiro!$E$25</f>
        <v>74.041666666666671</v>
      </c>
      <c r="W7" s="109">
        <f>[3]Fevereiro!$E$26</f>
        <v>67.541666666666671</v>
      </c>
      <c r="X7" s="109">
        <f>[3]Fevereiro!$E$27</f>
        <v>74.666666666666671</v>
      </c>
      <c r="Y7" s="109">
        <f>[3]Fevereiro!$E$28</f>
        <v>83.125</v>
      </c>
      <c r="Z7" s="109">
        <f>[3]Fevereiro!$E$29</f>
        <v>79</v>
      </c>
      <c r="AA7" s="109">
        <f>[3]Fevereiro!$E$30</f>
        <v>72.916666666666671</v>
      </c>
      <c r="AB7" s="109">
        <f>[3]Fevereiro!$E$31</f>
        <v>71.375</v>
      </c>
      <c r="AC7" s="109">
        <f>[3]Fevereiro!$E$32</f>
        <v>73.75</v>
      </c>
      <c r="AD7" s="109">
        <f>[3]Fevereiro!$E$33</f>
        <v>70.291666666666671</v>
      </c>
      <c r="AE7" s="115">
        <f t="shared" si="1"/>
        <v>72.706896551724142</v>
      </c>
    </row>
    <row r="8" spans="1:35" x14ac:dyDescent="0.2">
      <c r="A8" s="48" t="s">
        <v>1</v>
      </c>
      <c r="B8" s="109">
        <f>[4]Fevereiro!$E$5</f>
        <v>58.25</v>
      </c>
      <c r="C8" s="109">
        <f>[4]Fevereiro!$E$6</f>
        <v>58.708333333333336</v>
      </c>
      <c r="D8" s="109">
        <f>[4]Fevereiro!$E$7</f>
        <v>57.208333333333336</v>
      </c>
      <c r="E8" s="109">
        <f>[4]Fevereiro!$E$8</f>
        <v>62.25</v>
      </c>
      <c r="F8" s="109">
        <f>[4]Fevereiro!$E$9</f>
        <v>62.125</v>
      </c>
      <c r="G8" s="109">
        <f>[4]Fevereiro!$E$10</f>
        <v>75.125</v>
      </c>
      <c r="H8" s="109">
        <f>[4]Fevereiro!$E$11</f>
        <v>74.75</v>
      </c>
      <c r="I8" s="109">
        <f>[4]Fevereiro!$E$12</f>
        <v>86.166666666666671</v>
      </c>
      <c r="J8" s="109">
        <f>[4]Fevereiro!$E$13</f>
        <v>82.458333333333329</v>
      </c>
      <c r="K8" s="109">
        <f>[4]Fevereiro!$E$14</f>
        <v>80.708333333333329</v>
      </c>
      <c r="L8" s="109">
        <f>[4]Fevereiro!$E$15</f>
        <v>80.333333333333329</v>
      </c>
      <c r="M8" s="109">
        <f>[4]Fevereiro!$E$16</f>
        <v>85.541666666666671</v>
      </c>
      <c r="N8" s="109">
        <f>[4]Fevereiro!$E$17</f>
        <v>75.75</v>
      </c>
      <c r="O8" s="109">
        <f>[4]Fevereiro!$E$18</f>
        <v>73.375</v>
      </c>
      <c r="P8" s="109">
        <f>[4]Fevereiro!$E$19</f>
        <v>70.166666666666671</v>
      </c>
      <c r="Q8" s="109">
        <f>[4]Fevereiro!$E$20</f>
        <v>70.916666666666671</v>
      </c>
      <c r="R8" s="109">
        <f>[4]Fevereiro!$E$21</f>
        <v>78.916666666666671</v>
      </c>
      <c r="S8" s="109">
        <f>[4]Fevereiro!$E$22</f>
        <v>86.541666666666671</v>
      </c>
      <c r="T8" s="109">
        <f>[4]Fevereiro!$E$23</f>
        <v>78.791666666666671</v>
      </c>
      <c r="U8" s="109">
        <f>[4]Fevereiro!$E$24</f>
        <v>77.25</v>
      </c>
      <c r="V8" s="109">
        <f>[4]Fevereiro!$E$25</f>
        <v>79.166666666666671</v>
      </c>
      <c r="W8" s="109">
        <f>[4]Fevereiro!$E$26</f>
        <v>74.125</v>
      </c>
      <c r="X8" s="109">
        <f>[4]Fevereiro!$E$27</f>
        <v>68.541666666666671</v>
      </c>
      <c r="Y8" s="109">
        <f>[4]Fevereiro!$E$28</f>
        <v>71.166666666666671</v>
      </c>
      <c r="Z8" s="109">
        <f>[4]Fevereiro!$E$29</f>
        <v>73.75</v>
      </c>
      <c r="AA8" s="109">
        <f>[4]Fevereiro!$E$30</f>
        <v>71.583333333333329</v>
      </c>
      <c r="AB8" s="109">
        <f>[4]Fevereiro!$E$31</f>
        <v>68.625</v>
      </c>
      <c r="AC8" s="109">
        <f>[4]Fevereiro!$E$32</f>
        <v>75.5</v>
      </c>
      <c r="AD8" s="109">
        <f>[4]Fevereiro!$E$33</f>
        <v>69.916666666666671</v>
      </c>
      <c r="AE8" s="115">
        <f t="shared" si="1"/>
        <v>73.369252873563227</v>
      </c>
    </row>
    <row r="9" spans="1:35" x14ac:dyDescent="0.2">
      <c r="A9" s="48" t="s">
        <v>146</v>
      </c>
      <c r="B9" s="109">
        <f>[5]Fevereiro!$E$5</f>
        <v>55.583333333333336</v>
      </c>
      <c r="C9" s="109">
        <f>[5]Fevereiro!$E$6</f>
        <v>54.083333333333336</v>
      </c>
      <c r="D9" s="109">
        <f>[5]Fevereiro!$E$7</f>
        <v>56.25</v>
      </c>
      <c r="E9" s="109">
        <f>[5]Fevereiro!$E$8</f>
        <v>62.043478260869563</v>
      </c>
      <c r="F9" s="109">
        <f>[5]Fevereiro!$E$9</f>
        <v>60.666666666666664</v>
      </c>
      <c r="G9" s="109">
        <f>[5]Fevereiro!$E$10</f>
        <v>64</v>
      </c>
      <c r="H9" s="109">
        <f>[5]Fevereiro!$E$11</f>
        <v>72.5</v>
      </c>
      <c r="I9" s="109">
        <f>[5]Fevereiro!$E$12</f>
        <v>91.217391304347828</v>
      </c>
      <c r="J9" s="109">
        <f>[5]Fevereiro!$E$13</f>
        <v>78.833333333333329</v>
      </c>
      <c r="K9" s="109">
        <f>[5]Fevereiro!$E$14</f>
        <v>74.333333333333329</v>
      </c>
      <c r="L9" s="109">
        <f>[5]Fevereiro!$E$15</f>
        <v>72.625</v>
      </c>
      <c r="M9" s="109">
        <f>[5]Fevereiro!$E$16</f>
        <v>64.166666666666671</v>
      </c>
      <c r="N9" s="109">
        <f>[5]Fevereiro!$E$17</f>
        <v>71</v>
      </c>
      <c r="O9" s="109">
        <f>[5]Fevereiro!$E$18</f>
        <v>84.608695652173907</v>
      </c>
      <c r="P9" s="109">
        <f>[5]Fevereiro!$E$19</f>
        <v>82.75</v>
      </c>
      <c r="Q9" s="109">
        <f>[5]Fevereiro!$E$20</f>
        <v>69.13636363636364</v>
      </c>
      <c r="R9" s="109">
        <f>[5]Fevereiro!$E$21</f>
        <v>46.692307692307693</v>
      </c>
      <c r="S9" s="109">
        <f>[5]Fevereiro!$E$22</f>
        <v>74.666666666666671</v>
      </c>
      <c r="T9" s="109">
        <f>[5]Fevereiro!$E$23</f>
        <v>79.913043478260875</v>
      </c>
      <c r="U9" s="109">
        <f>[5]Fevereiro!$E$24</f>
        <v>69.25</v>
      </c>
      <c r="V9" s="109">
        <f>[5]Fevereiro!$E$25</f>
        <v>65.75</v>
      </c>
      <c r="W9" s="109">
        <f>[5]Fevereiro!$E$26</f>
        <v>66.541666666666671</v>
      </c>
      <c r="X9" s="109">
        <f>[5]Fevereiro!$E$27</f>
        <v>70.875</v>
      </c>
      <c r="Y9" s="109">
        <f>[5]Fevereiro!$E$28</f>
        <v>76.958333333333329</v>
      </c>
      <c r="Z9" s="109">
        <f>[5]Fevereiro!$E$29</f>
        <v>72.333333333333329</v>
      </c>
      <c r="AA9" s="109">
        <f>[5]Fevereiro!$E$30</f>
        <v>62.958333333333336</v>
      </c>
      <c r="AB9" s="109">
        <f>[5]Fevereiro!$E$31</f>
        <v>58.166666666666664</v>
      </c>
      <c r="AC9" s="109">
        <f>[5]Fevereiro!$E$32</f>
        <v>72.75</v>
      </c>
      <c r="AD9" s="109">
        <f>[5]Fevereiro!$E$33</f>
        <v>76.826086956521735</v>
      </c>
      <c r="AE9" s="115">
        <f t="shared" si="1"/>
        <v>69.223414953362493</v>
      </c>
      <c r="AI9" t="s">
        <v>35</v>
      </c>
    </row>
    <row r="10" spans="1:35" x14ac:dyDescent="0.2">
      <c r="A10" s="48" t="s">
        <v>91</v>
      </c>
      <c r="B10" s="109">
        <f>[6]Fevereiro!$E$5</f>
        <v>71.416666666666671</v>
      </c>
      <c r="C10" s="109">
        <f>[6]Fevereiro!$E$6</f>
        <v>70.541666666666671</v>
      </c>
      <c r="D10" s="109">
        <f>[6]Fevereiro!$E$7</f>
        <v>75.583333333333329</v>
      </c>
      <c r="E10" s="109">
        <f>[6]Fevereiro!$E$8</f>
        <v>77.166666666666671</v>
      </c>
      <c r="F10" s="109">
        <f>[6]Fevereiro!$E$9</f>
        <v>83.791666666666671</v>
      </c>
      <c r="G10" s="109">
        <f>[6]Fevereiro!$E$10</f>
        <v>86.416666666666671</v>
      </c>
      <c r="H10" s="109">
        <f>[6]Fevereiro!$E$11</f>
        <v>83.541666666666671</v>
      </c>
      <c r="I10" s="109">
        <f>[6]Fevereiro!$E$12</f>
        <v>94.041666666666671</v>
      </c>
      <c r="J10" s="109">
        <f>[6]Fevereiro!$E$13</f>
        <v>87.458333333333329</v>
      </c>
      <c r="K10" s="109">
        <f>[6]Fevereiro!$E$14</f>
        <v>87.791666666666671</v>
      </c>
      <c r="L10" s="109">
        <f>[6]Fevereiro!$E$15</f>
        <v>85.166666666666671</v>
      </c>
      <c r="M10" s="109">
        <f>[6]Fevereiro!$E$16</f>
        <v>89.083333333333329</v>
      </c>
      <c r="N10" s="109">
        <f>[6]Fevereiro!$E$17</f>
        <v>81.708333333333329</v>
      </c>
      <c r="O10" s="109">
        <f>[6]Fevereiro!$E$18</f>
        <v>80.333333333333329</v>
      </c>
      <c r="P10" s="109">
        <f>[6]Fevereiro!$E$19</f>
        <v>78.708333333333329</v>
      </c>
      <c r="Q10" s="109">
        <f>[6]Fevereiro!$E$20</f>
        <v>81.166666666666671</v>
      </c>
      <c r="R10" s="109">
        <f>[6]Fevereiro!$E$21</f>
        <v>85.083333333333329</v>
      </c>
      <c r="S10" s="109">
        <f>[6]Fevereiro!$E$22</f>
        <v>92.916666666666671</v>
      </c>
      <c r="T10" s="109">
        <f>[6]Fevereiro!$E$23</f>
        <v>90</v>
      </c>
      <c r="U10" s="109">
        <f>[6]Fevereiro!$E$24</f>
        <v>87.541666666666671</v>
      </c>
      <c r="V10" s="109">
        <f>[6]Fevereiro!$E$25</f>
        <v>84.666666666666671</v>
      </c>
      <c r="W10" s="109">
        <f>[6]Fevereiro!$E$26</f>
        <v>85.458333333333329</v>
      </c>
      <c r="X10" s="109">
        <f>[6]Fevereiro!$E$27</f>
        <v>82.458333333333329</v>
      </c>
      <c r="Y10" s="109">
        <f>[6]Fevereiro!$E$28</f>
        <v>81.041666666666671</v>
      </c>
      <c r="Z10" s="109">
        <f>[6]Fevereiro!$E$29</f>
        <v>82.5</v>
      </c>
      <c r="AA10" s="109">
        <f>[6]Fevereiro!$E$30</f>
        <v>76.375</v>
      </c>
      <c r="AB10" s="109">
        <f>[6]Fevereiro!$E$31</f>
        <v>76.291666666666671</v>
      </c>
      <c r="AC10" s="109">
        <f>[6]Fevereiro!$E$32</f>
        <v>84.166666666666671</v>
      </c>
      <c r="AD10" s="109">
        <f>[6]Fevereiro!$E$33</f>
        <v>76.375</v>
      </c>
      <c r="AE10" s="115">
        <f t="shared" si="1"/>
        <v>82.716954022988489</v>
      </c>
    </row>
    <row r="11" spans="1:35" x14ac:dyDescent="0.2">
      <c r="A11" s="48" t="s">
        <v>49</v>
      </c>
      <c r="B11" s="109">
        <f>[7]Fevereiro!$E$5</f>
        <v>59.565217391304351</v>
      </c>
      <c r="C11" s="109">
        <f>[7]Fevereiro!$E$6</f>
        <v>57.291666666666664</v>
      </c>
      <c r="D11" s="109">
        <f>[7]Fevereiro!$E$7</f>
        <v>64</v>
      </c>
      <c r="E11" s="109">
        <f>[7]Fevereiro!$E$8</f>
        <v>73.291666666666671</v>
      </c>
      <c r="F11" s="109">
        <f>[7]Fevereiro!$E$9</f>
        <v>63.166666666666664</v>
      </c>
      <c r="G11" s="109">
        <f>[7]Fevereiro!$E$10</f>
        <v>64.849999999999994</v>
      </c>
      <c r="H11" s="109">
        <f>[7]Fevereiro!$E$11</f>
        <v>70.958333333333329</v>
      </c>
      <c r="I11" s="109">
        <f>[7]Fevereiro!$E$12</f>
        <v>65.75</v>
      </c>
      <c r="J11" s="109">
        <f>[7]Fevereiro!$E$13</f>
        <v>76.333333333333329</v>
      </c>
      <c r="K11" s="109">
        <f>[7]Fevereiro!$E$14</f>
        <v>53.833333333333336</v>
      </c>
      <c r="L11" s="109">
        <f>[7]Fevereiro!$E$15</f>
        <v>57.541666666666664</v>
      </c>
      <c r="M11" s="109">
        <f>[7]Fevereiro!$E$16</f>
        <v>62.5</v>
      </c>
      <c r="N11" s="109">
        <f>[7]Fevereiro!$E$17</f>
        <v>58.416666666666664</v>
      </c>
      <c r="O11" s="109">
        <f>[7]Fevereiro!$E$18</f>
        <v>58.166666666666664</v>
      </c>
      <c r="P11" s="109">
        <f>[7]Fevereiro!$E$19</f>
        <v>70.333333333333329</v>
      </c>
      <c r="Q11" s="109">
        <f>[7]Fevereiro!$E$20</f>
        <v>67.583333333333329</v>
      </c>
      <c r="R11" s="109">
        <f>[7]Fevereiro!$E$21</f>
        <v>60.357142857142854</v>
      </c>
      <c r="S11" s="109">
        <f>[7]Fevereiro!$E$22</f>
        <v>67.736842105263165</v>
      </c>
      <c r="T11" s="109">
        <f>[7]Fevereiro!$E$23</f>
        <v>69.0625</v>
      </c>
      <c r="U11" s="109">
        <f>[7]Fevereiro!$E$24</f>
        <v>62.705882352941174</v>
      </c>
      <c r="V11" s="109">
        <f>[7]Fevereiro!$E$25</f>
        <v>72.533333333333331</v>
      </c>
      <c r="W11" s="109">
        <f>[7]Fevereiro!$E$26</f>
        <v>64.400000000000006</v>
      </c>
      <c r="X11" s="109">
        <f>[7]Fevereiro!$E$27</f>
        <v>70.291666666666671</v>
      </c>
      <c r="Y11" s="109">
        <f>[7]Fevereiro!$E$28</f>
        <v>67.571428571428569</v>
      </c>
      <c r="Z11" s="109">
        <f>[7]Fevereiro!$E$29</f>
        <v>60.117647058823529</v>
      </c>
      <c r="AA11" s="109">
        <f>[7]Fevereiro!$E$30</f>
        <v>62.19047619047619</v>
      </c>
      <c r="AB11" s="109">
        <f>[7]Fevereiro!$E$31</f>
        <v>67.416666666666671</v>
      </c>
      <c r="AC11" s="109">
        <f>[7]Fevereiro!$E$32</f>
        <v>61.89473684210526</v>
      </c>
      <c r="AD11" s="109">
        <f>[7]Fevereiro!$E$33</f>
        <v>60.5</v>
      </c>
      <c r="AE11" s="115">
        <f t="shared" si="1"/>
        <v>64.495179541476503</v>
      </c>
    </row>
    <row r="12" spans="1:35" x14ac:dyDescent="0.2">
      <c r="A12" s="48" t="s">
        <v>94</v>
      </c>
      <c r="B12" s="109">
        <f>[8]Fevereiro!$E$5</f>
        <v>66.875</v>
      </c>
      <c r="C12" s="109">
        <f>[8]Fevereiro!$E$6</f>
        <v>61.375</v>
      </c>
      <c r="D12" s="109">
        <f>[8]Fevereiro!$E$7</f>
        <v>63.458333333333336</v>
      </c>
      <c r="E12" s="109">
        <f>[8]Fevereiro!$E$8</f>
        <v>63.5</v>
      </c>
      <c r="F12" s="109">
        <f>[8]Fevereiro!$E$9</f>
        <v>66.708333333333329</v>
      </c>
      <c r="G12" s="109">
        <f>[8]Fevereiro!$E$10</f>
        <v>84.217391304347828</v>
      </c>
      <c r="H12" s="109">
        <f>[8]Fevereiro!$E$11</f>
        <v>87.458333333333329</v>
      </c>
      <c r="I12" s="109">
        <f>[8]Fevereiro!$E$12</f>
        <v>90.708333333333329</v>
      </c>
      <c r="J12" s="109">
        <f>[8]Fevereiro!$E$13</f>
        <v>88.125</v>
      </c>
      <c r="K12" s="109">
        <f>[8]Fevereiro!$E$14</f>
        <v>80.75</v>
      </c>
      <c r="L12" s="109">
        <f>[8]Fevereiro!$E$15</f>
        <v>88.125</v>
      </c>
      <c r="M12" s="109">
        <f>[8]Fevereiro!$E$16</f>
        <v>91.291666666666671</v>
      </c>
      <c r="N12" s="109">
        <f>[8]Fevereiro!$E$17</f>
        <v>84</v>
      </c>
      <c r="O12" s="109">
        <f>[8]Fevereiro!$E$18</f>
        <v>83.541666666666671</v>
      </c>
      <c r="P12" s="109">
        <f>[8]Fevereiro!$E$19</f>
        <v>77.583333333333329</v>
      </c>
      <c r="Q12" s="109">
        <f>[8]Fevereiro!$E$20</f>
        <v>74.208333333333329</v>
      </c>
      <c r="R12" s="109">
        <f>[8]Fevereiro!$E$21</f>
        <v>80.791666666666671</v>
      </c>
      <c r="S12" s="109">
        <f>[8]Fevereiro!$E$22</f>
        <v>90.333333333333329</v>
      </c>
      <c r="T12" s="109">
        <f>[8]Fevereiro!$E$23</f>
        <v>81.434782608695656</v>
      </c>
      <c r="U12" s="109">
        <f>[8]Fevereiro!$E$24</f>
        <v>74</v>
      </c>
      <c r="V12" s="109">
        <f>[8]Fevereiro!$E$25</f>
        <v>79.666666666666671</v>
      </c>
      <c r="W12" s="109">
        <f>[8]Fevereiro!$E$26</f>
        <v>78.625</v>
      </c>
      <c r="X12" s="109">
        <f>[8]Fevereiro!$E$27</f>
        <v>81.666666666666671</v>
      </c>
      <c r="Y12" s="109">
        <f>[8]Fevereiro!$E$28</f>
        <v>82.875</v>
      </c>
      <c r="Z12" s="109">
        <f>[8]Fevereiro!$E$29</f>
        <v>87.125</v>
      </c>
      <c r="AA12" s="109">
        <f>[8]Fevereiro!$E$30</f>
        <v>79.666666666666671</v>
      </c>
      <c r="AB12" s="109">
        <f>[8]Fevereiro!$E$31</f>
        <v>77.75</v>
      </c>
      <c r="AC12" s="109">
        <f>[8]Fevereiro!$E$32</f>
        <v>75.625</v>
      </c>
      <c r="AD12" s="109">
        <f>[8]Fevereiro!$E$33</f>
        <v>72.333333333333329</v>
      </c>
      <c r="AE12" s="115">
        <f t="shared" si="1"/>
        <v>79.09720139930036</v>
      </c>
    </row>
    <row r="13" spans="1:35" x14ac:dyDescent="0.2">
      <c r="A13" s="48" t="s">
        <v>101</v>
      </c>
      <c r="B13" s="109">
        <f>[9]Fevereiro!$E$5</f>
        <v>63.333333333333336</v>
      </c>
      <c r="C13" s="109">
        <f>[9]Fevereiro!$E$6</f>
        <v>59.166666666666664</v>
      </c>
      <c r="D13" s="109">
        <f>[9]Fevereiro!$E$7</f>
        <v>58.583333333333336</v>
      </c>
      <c r="E13" s="109">
        <f>[9]Fevereiro!$E$8</f>
        <v>70.625</v>
      </c>
      <c r="F13" s="109">
        <f>[9]Fevereiro!$E$9</f>
        <v>63.625</v>
      </c>
      <c r="G13" s="109">
        <f>[9]Fevereiro!$E$10</f>
        <v>63.041666666666664</v>
      </c>
      <c r="H13" s="109">
        <f>[9]Fevereiro!$E$11</f>
        <v>86.25</v>
      </c>
      <c r="I13" s="109">
        <f>[9]Fevereiro!$E$12</f>
        <v>90.375</v>
      </c>
      <c r="J13" s="109">
        <f>[9]Fevereiro!$E$13</f>
        <v>80.916666666666671</v>
      </c>
      <c r="K13" s="109">
        <f>[9]Fevereiro!$E$14</f>
        <v>71.708333333333329</v>
      </c>
      <c r="L13" s="109">
        <f>[9]Fevereiro!$E$15</f>
        <v>71.375</v>
      </c>
      <c r="M13" s="109">
        <f>[9]Fevereiro!$E$16</f>
        <v>64.25</v>
      </c>
      <c r="N13" s="109">
        <f>[9]Fevereiro!$E$17</f>
        <v>71.416666666666671</v>
      </c>
      <c r="O13" s="109">
        <f>[9]Fevereiro!$E$18</f>
        <v>82.916666666666671</v>
      </c>
      <c r="P13" s="109">
        <f>[9]Fevereiro!$E$19</f>
        <v>79.541666666666671</v>
      </c>
      <c r="Q13" s="109">
        <f>[9]Fevereiro!$E$20</f>
        <v>65.375</v>
      </c>
      <c r="R13" s="109">
        <f>[9]Fevereiro!$E$21</f>
        <v>61.083333333333336</v>
      </c>
      <c r="S13" s="109">
        <f>[9]Fevereiro!$E$22</f>
        <v>78.125</v>
      </c>
      <c r="T13" s="109">
        <f>[9]Fevereiro!$E$23</f>
        <v>78.75</v>
      </c>
      <c r="U13" s="109">
        <f>[9]Fevereiro!$E$24</f>
        <v>73.708333333333329</v>
      </c>
      <c r="V13" s="109">
        <f>[9]Fevereiro!$E$25</f>
        <v>75.125</v>
      </c>
      <c r="W13" s="109">
        <f>[9]Fevereiro!$E$26</f>
        <v>67.041666666666671</v>
      </c>
      <c r="X13" s="109">
        <f>[9]Fevereiro!$E$27</f>
        <v>78.958333333333329</v>
      </c>
      <c r="Y13" s="109">
        <f>[9]Fevereiro!$E$28</f>
        <v>77.458333333333329</v>
      </c>
      <c r="Z13" s="109">
        <f>[9]Fevereiro!$E$29</f>
        <v>79.25</v>
      </c>
      <c r="AA13" s="109">
        <f>[9]Fevereiro!$E$30</f>
        <v>71.083333333333329</v>
      </c>
      <c r="AB13" s="109">
        <f>[9]Fevereiro!$E$31</f>
        <v>65.625</v>
      </c>
      <c r="AC13" s="109">
        <f>[9]Fevereiro!$E$32</f>
        <v>73.041666666666671</v>
      </c>
      <c r="AD13" s="109">
        <f>[9]Fevereiro!$E$33</f>
        <v>74.708333333333329</v>
      </c>
      <c r="AE13" s="115">
        <f t="shared" si="1"/>
        <v>72.291666666666657</v>
      </c>
      <c r="AI13" t="s">
        <v>35</v>
      </c>
    </row>
    <row r="14" spans="1:35" x14ac:dyDescent="0.2">
      <c r="A14" s="48" t="s">
        <v>147</v>
      </c>
      <c r="B14" s="109" t="str">
        <f>[10]Fevereiro!$D$5</f>
        <v>*</v>
      </c>
      <c r="C14" s="109" t="str">
        <f>[10]Fevereiro!$D$6</f>
        <v>*</v>
      </c>
      <c r="D14" s="109" t="str">
        <f>[10]Fevereiro!$D$7</f>
        <v>*</v>
      </c>
      <c r="E14" s="109" t="str">
        <f>[10]Fevereiro!$D$8</f>
        <v>*</v>
      </c>
      <c r="F14" s="109" t="str">
        <f>[10]Fevereiro!$D$9</f>
        <v>*</v>
      </c>
      <c r="G14" s="109" t="str">
        <f>[10]Fevereiro!$D$10</f>
        <v>*</v>
      </c>
      <c r="H14" s="109" t="str">
        <f>[10]Fevereiro!$D$11</f>
        <v>*</v>
      </c>
      <c r="I14" s="109" t="str">
        <f>[10]Fevereiro!$D$12</f>
        <v>*</v>
      </c>
      <c r="J14" s="109" t="str">
        <f>[10]Fevereiro!$D$13</f>
        <v>*</v>
      </c>
      <c r="K14" s="109" t="str">
        <f>[10]Fevereiro!$D$14</f>
        <v>*</v>
      </c>
      <c r="L14" s="109" t="str">
        <f>[10]Fevereiro!$D$15</f>
        <v>*</v>
      </c>
      <c r="M14" s="109" t="str">
        <f>[10]Fevereiro!$D$16</f>
        <v>*</v>
      </c>
      <c r="N14" s="109" t="str">
        <f>[10]Fevereiro!$D$17</f>
        <v>*</v>
      </c>
      <c r="O14" s="109" t="str">
        <f>[10]Fevereiro!$D$18</f>
        <v>*</v>
      </c>
      <c r="P14" s="109" t="str">
        <f>[10]Fevereiro!$D$19</f>
        <v>*</v>
      </c>
      <c r="Q14" s="109" t="str">
        <f>[10]Fevereiro!$D$20</f>
        <v>*</v>
      </c>
      <c r="R14" s="109" t="str">
        <f>[10]Fevereiro!$D$21</f>
        <v>*</v>
      </c>
      <c r="S14" s="109" t="str">
        <f>[10]Fevereiro!$D$22</f>
        <v>*</v>
      </c>
      <c r="T14" s="109" t="str">
        <f>[10]Fevereiro!$D$23</f>
        <v>*</v>
      </c>
      <c r="U14" s="109" t="str">
        <f>[10]Fevereiro!$D$24</f>
        <v>*</v>
      </c>
      <c r="V14" s="109" t="str">
        <f>[10]Fevereiro!$D$25</f>
        <v>*</v>
      </c>
      <c r="W14" s="109" t="str">
        <f>[10]Fevereiro!$D$26</f>
        <v>*</v>
      </c>
      <c r="X14" s="107" t="str">
        <f>[10]Fevereiro!$D$27</f>
        <v>*</v>
      </c>
      <c r="Y14" s="109">
        <f>[10]Fevereiro!$E$28</f>
        <v>77.416666666666671</v>
      </c>
      <c r="Z14" s="109">
        <f>[10]Fevereiro!$E$29</f>
        <v>73.833333333333329</v>
      </c>
      <c r="AA14" s="109">
        <f>[10]Fevereiro!$E$30</f>
        <v>64</v>
      </c>
      <c r="AB14" s="109">
        <f>[10]Fevereiro!$E$31</f>
        <v>70.599999999999994</v>
      </c>
      <c r="AC14" s="109">
        <f>[10]Fevereiro!$E$32</f>
        <v>66.333333333333329</v>
      </c>
      <c r="AD14" s="109">
        <f>[10]Fevereiro!$E$33</f>
        <v>58.454545454545453</v>
      </c>
      <c r="AE14" s="115">
        <f t="shared" si="1"/>
        <v>68.439646464646458</v>
      </c>
      <c r="AG14" s="125"/>
    </row>
    <row r="15" spans="1:35" x14ac:dyDescent="0.2">
      <c r="A15" s="48" t="s">
        <v>2</v>
      </c>
      <c r="B15" s="109">
        <f>[11]Fevereiro!$E$5</f>
        <v>61.208333333333336</v>
      </c>
      <c r="C15" s="109">
        <f>[11]Fevereiro!$E$6</f>
        <v>58.125</v>
      </c>
      <c r="D15" s="109">
        <f>[11]Fevereiro!$E$7</f>
        <v>61.708333333333336</v>
      </c>
      <c r="E15" s="109">
        <f>[11]Fevereiro!$E$8</f>
        <v>65.333333333333329</v>
      </c>
      <c r="F15" s="109">
        <f>[11]Fevereiro!$E$9</f>
        <v>71.458333333333329</v>
      </c>
      <c r="G15" s="109">
        <f>[11]Fevereiro!$E$10</f>
        <v>76.916666666666671</v>
      </c>
      <c r="H15" s="109">
        <f>[11]Fevereiro!$E$11</f>
        <v>75.458333333333329</v>
      </c>
      <c r="I15" s="109">
        <f>[11]Fevereiro!$E$12</f>
        <v>83.25</v>
      </c>
      <c r="J15" s="109">
        <f>[11]Fevereiro!$E$13</f>
        <v>79.708333333333329</v>
      </c>
      <c r="K15" s="109">
        <f>[11]Fevereiro!$E$14</f>
        <v>75.708333333333329</v>
      </c>
      <c r="L15" s="109">
        <f>[11]Fevereiro!$E$15</f>
        <v>69.75</v>
      </c>
      <c r="M15" s="109">
        <f>[11]Fevereiro!$E$16</f>
        <v>80.625</v>
      </c>
      <c r="N15" s="109">
        <f>[11]Fevereiro!$E$17</f>
        <v>73.75</v>
      </c>
      <c r="O15" s="109">
        <f>[11]Fevereiro!$E$18</f>
        <v>71.875</v>
      </c>
      <c r="P15" s="109">
        <f>[11]Fevereiro!$E$19</f>
        <v>69.541666666666671</v>
      </c>
      <c r="Q15" s="109">
        <f>[11]Fevereiro!$E$20</f>
        <v>67.541666666666671</v>
      </c>
      <c r="R15" s="109">
        <f>[11]Fevereiro!$E$21</f>
        <v>72.708333333333329</v>
      </c>
      <c r="S15" s="109">
        <f>[11]Fevereiro!$E$22</f>
        <v>82.666666666666671</v>
      </c>
      <c r="T15" s="109">
        <f>[11]Fevereiro!$E$23</f>
        <v>80.625</v>
      </c>
      <c r="U15" s="109">
        <f>[11]Fevereiro!$E$24</f>
        <v>75.958333333333329</v>
      </c>
      <c r="V15" s="109">
        <f>[11]Fevereiro!$E$25</f>
        <v>73.458333333333329</v>
      </c>
      <c r="W15" s="109">
        <f>[11]Fevereiro!$E$26</f>
        <v>72.666666666666671</v>
      </c>
      <c r="X15" s="109">
        <f>[11]Fevereiro!$E$27</f>
        <v>70.666666666666671</v>
      </c>
      <c r="Y15" s="109">
        <f>[11]Fevereiro!$E$28</f>
        <v>74</v>
      </c>
      <c r="Z15" s="109">
        <f>[11]Fevereiro!$E$29</f>
        <v>74.041666666666671</v>
      </c>
      <c r="AA15" s="109">
        <f>[11]Fevereiro!$E$30</f>
        <v>67.083333333333329</v>
      </c>
      <c r="AB15" s="109">
        <f>[11]Fevereiro!$E$31</f>
        <v>75.75</v>
      </c>
      <c r="AC15" s="109">
        <f>[11]Fevereiro!$E$32</f>
        <v>77.5</v>
      </c>
      <c r="AD15" s="109">
        <f>[11]Fevereiro!$E$33</f>
        <v>67.666666666666671</v>
      </c>
      <c r="AE15" s="115">
        <f t="shared" si="1"/>
        <v>72.646551724137936</v>
      </c>
      <c r="AG15" s="12" t="s">
        <v>35</v>
      </c>
    </row>
    <row r="16" spans="1:35" x14ac:dyDescent="0.2">
      <c r="A16" s="48" t="s">
        <v>3</v>
      </c>
      <c r="B16" s="109">
        <f>[12]Fevereiro!$E$5</f>
        <v>64.590909090909093</v>
      </c>
      <c r="C16" s="109">
        <f>[12]Fevereiro!$E$6</f>
        <v>65.666666666666671</v>
      </c>
      <c r="D16" s="109">
        <f>[12]Fevereiro!$E$7</f>
        <v>75.166666666666671</v>
      </c>
      <c r="E16" s="109">
        <f>[12]Fevereiro!$E$8</f>
        <v>72.666666666666671</v>
      </c>
      <c r="F16" s="109">
        <f>[12]Fevereiro!$E$9</f>
        <v>78.666666666666671</v>
      </c>
      <c r="G16" s="109">
        <f>[12]Fevereiro!$E$10</f>
        <v>71.090909090909093</v>
      </c>
      <c r="H16" s="109">
        <f>[12]Fevereiro!$E$11</f>
        <v>71.07692307692308</v>
      </c>
      <c r="I16" s="109">
        <f>[12]Fevereiro!$E$12</f>
        <v>70.538461538461533</v>
      </c>
      <c r="J16" s="109">
        <f>[12]Fevereiro!$E$13</f>
        <v>71.2</v>
      </c>
      <c r="K16" s="109">
        <f>[12]Fevereiro!$E$14</f>
        <v>67.692307692307693</v>
      </c>
      <c r="L16" s="109">
        <f>[12]Fevereiro!$E$15</f>
        <v>61.846153846153847</v>
      </c>
      <c r="M16" s="109">
        <f>[12]Fevereiro!$E$16</f>
        <v>74.05</v>
      </c>
      <c r="N16" s="109">
        <f>[12]Fevereiro!$E$17</f>
        <v>64.3</v>
      </c>
      <c r="O16" s="109">
        <f>[12]Fevereiro!$E$18</f>
        <v>78.956521739130437</v>
      </c>
      <c r="P16" s="109">
        <f>[12]Fevereiro!$E$19</f>
        <v>82.307692307692307</v>
      </c>
      <c r="Q16" s="109">
        <f>[12]Fevereiro!$E$20</f>
        <v>63.363636363636367</v>
      </c>
      <c r="R16" s="109">
        <f>[12]Fevereiro!$E$21</f>
        <v>62.8</v>
      </c>
      <c r="S16" s="109">
        <f>[12]Fevereiro!$E$22</f>
        <v>73.7</v>
      </c>
      <c r="T16" s="109">
        <f>[12]Fevereiro!$E$23</f>
        <v>76.400000000000006</v>
      </c>
      <c r="U16" s="109">
        <f>[12]Fevereiro!$E$24</f>
        <v>75.214285714285708</v>
      </c>
      <c r="V16" s="109">
        <f>[12]Fevereiro!$E$25</f>
        <v>59.769230769230766</v>
      </c>
      <c r="W16" s="109">
        <f>[12]Fevereiro!$E$26</f>
        <v>70.421052631578945</v>
      </c>
      <c r="X16" s="109">
        <f>[12]Fevereiro!$E$27</f>
        <v>76.047619047619051</v>
      </c>
      <c r="Y16" s="109">
        <f>[12]Fevereiro!$E$28</f>
        <v>64.090909090909093</v>
      </c>
      <c r="Z16" s="109">
        <f>[12]Fevereiro!$E$29</f>
        <v>62.25</v>
      </c>
      <c r="AA16" s="109">
        <f>[12]Fevereiro!$E$30</f>
        <v>72</v>
      </c>
      <c r="AB16" s="109">
        <f>[12]Fevereiro!$E$31</f>
        <v>58.526315789473685</v>
      </c>
      <c r="AC16" s="109">
        <f>[12]Fevereiro!$E$32</f>
        <v>61.833333333333336</v>
      </c>
      <c r="AD16" s="109">
        <f>[12]Fevereiro!$E$33</f>
        <v>64.375</v>
      </c>
      <c r="AE16" s="115">
        <f t="shared" si="1"/>
        <v>69.331307854800713</v>
      </c>
      <c r="AG16" s="12"/>
    </row>
    <row r="17" spans="1:35" x14ac:dyDescent="0.2">
      <c r="A17" s="48" t="s">
        <v>4</v>
      </c>
      <c r="B17" s="109">
        <f>[13]Fevereiro!$E$5</f>
        <v>70.8</v>
      </c>
      <c r="C17" s="109">
        <f>[13]Fevereiro!$E$6</f>
        <v>63.666666666666664</v>
      </c>
      <c r="D17" s="109">
        <f>[13]Fevereiro!$E$7</f>
        <v>73.909090909090907</v>
      </c>
      <c r="E17" s="109">
        <f>[13]Fevereiro!$E$8</f>
        <v>82.86363636363636</v>
      </c>
      <c r="F17" s="109">
        <f>[13]Fevereiro!$E$9</f>
        <v>85</v>
      </c>
      <c r="G17" s="109">
        <f>[13]Fevereiro!$E$10</f>
        <v>81.38095238095238</v>
      </c>
      <c r="H17" s="109">
        <f>[13]Fevereiro!$E$11</f>
        <v>78.727272727272734</v>
      </c>
      <c r="I17" s="109">
        <f>[13]Fevereiro!$E$12</f>
        <v>88.36363636363636</v>
      </c>
      <c r="J17" s="109">
        <f>[13]Fevereiro!$E$13</f>
        <v>79.727272727272734</v>
      </c>
      <c r="K17" s="109">
        <f>[13]Fevereiro!$E$14</f>
        <v>77.909090909090907</v>
      </c>
      <c r="L17" s="109">
        <f>[13]Fevereiro!$E$15</f>
        <v>79.652173913043484</v>
      </c>
      <c r="M17" s="109">
        <f>[13]Fevereiro!$E$16</f>
        <v>73.400000000000006</v>
      </c>
      <c r="N17" s="109">
        <f>[13]Fevereiro!$E$17</f>
        <v>65.761904761904759</v>
      </c>
      <c r="O17" s="109">
        <f>[13]Fevereiro!$E$18</f>
        <v>69.130434782608702</v>
      </c>
      <c r="P17" s="109">
        <f>[13]Fevereiro!$E$19</f>
        <v>79.652173913043484</v>
      </c>
      <c r="Q17" s="109">
        <f>[13]Fevereiro!$E$20</f>
        <v>71.45</v>
      </c>
      <c r="R17" s="109">
        <f>[13]Fevereiro!$E$21</f>
        <v>76.791666666666671</v>
      </c>
      <c r="S17" s="109">
        <f>[13]Fevereiro!$E$22</f>
        <v>81.375</v>
      </c>
      <c r="T17" s="109">
        <f>[13]Fevereiro!$E$23</f>
        <v>76.173913043478265</v>
      </c>
      <c r="U17" s="109">
        <f>[13]Fevereiro!$E$24</f>
        <v>77.285714285714292</v>
      </c>
      <c r="V17" s="109">
        <f>[13]Fevereiro!$E$25</f>
        <v>69.666666666666671</v>
      </c>
      <c r="W17" s="109">
        <f>[13]Fevereiro!$E$26</f>
        <v>70.739130434782609</v>
      </c>
      <c r="X17" s="109">
        <f>[13]Fevereiro!$E$27</f>
        <v>74.130434782608702</v>
      </c>
      <c r="Y17" s="109">
        <f>[13]Fevereiro!$E$28</f>
        <v>77.238095238095241</v>
      </c>
      <c r="Z17" s="109">
        <f>[13]Fevereiro!$E$29</f>
        <v>74.130434782608702</v>
      </c>
      <c r="AA17" s="109">
        <f>[13]Fevereiro!$E$30</f>
        <v>69.391304347826093</v>
      </c>
      <c r="AB17" s="109">
        <f>[13]Fevereiro!$E$31</f>
        <v>60.5</v>
      </c>
      <c r="AC17" s="109">
        <f>[13]Fevereiro!$E$32</f>
        <v>53.217391304347828</v>
      </c>
      <c r="AD17" s="109">
        <f>[13]Fevereiro!$E$33</f>
        <v>56.363636363636367</v>
      </c>
      <c r="AE17" s="115">
        <f t="shared" si="1"/>
        <v>73.737851528781079</v>
      </c>
      <c r="AG17" t="s">
        <v>35</v>
      </c>
    </row>
    <row r="18" spans="1:35" x14ac:dyDescent="0.2">
      <c r="A18" s="48" t="s">
        <v>5</v>
      </c>
      <c r="B18" s="109">
        <f>[14]Fevereiro!$E$5</f>
        <v>62.142857142857146</v>
      </c>
      <c r="C18" s="109">
        <f>[14]Fevereiro!$E$6</f>
        <v>64.13636363636364</v>
      </c>
      <c r="D18" s="109">
        <f>[14]Fevereiro!$E$7</f>
        <v>65.5</v>
      </c>
      <c r="E18" s="109">
        <f>[14]Fevereiro!$E$8</f>
        <v>59.31818181818182</v>
      </c>
      <c r="F18" s="109">
        <f>[14]Fevereiro!$E$9</f>
        <v>62.652173913043477</v>
      </c>
      <c r="G18" s="109">
        <f>[14]Fevereiro!$E$10</f>
        <v>71.041666666666671</v>
      </c>
      <c r="H18" s="109">
        <f>[14]Fevereiro!$E$11</f>
        <v>73.043478260869563</v>
      </c>
      <c r="I18" s="109">
        <f>[14]Fevereiro!$E$12</f>
        <v>73.772727272727266</v>
      </c>
      <c r="J18" s="109">
        <f>[14]Fevereiro!$E$13</f>
        <v>69.55</v>
      </c>
      <c r="K18" s="109">
        <f>[14]Fevereiro!$E$14</f>
        <v>81</v>
      </c>
      <c r="L18" s="109">
        <f>[14]Fevereiro!$E$15</f>
        <v>73.318181818181813</v>
      </c>
      <c r="M18" s="109">
        <f>[14]Fevereiro!$E$16</f>
        <v>74.857142857142861</v>
      </c>
      <c r="N18" s="109">
        <f>[14]Fevereiro!$E$17</f>
        <v>72.826086956521735</v>
      </c>
      <c r="O18" s="109">
        <f>[14]Fevereiro!$E$18</f>
        <v>75</v>
      </c>
      <c r="P18" s="109">
        <f>[14]Fevereiro!$E$19</f>
        <v>68.913043478260875</v>
      </c>
      <c r="Q18" s="109">
        <f>[14]Fevereiro!$E$20</f>
        <v>72.36363636363636</v>
      </c>
      <c r="R18" s="109">
        <f>[14]Fevereiro!$E$21</f>
        <v>72.181818181818187</v>
      </c>
      <c r="S18" s="109">
        <f>[14]Fevereiro!$E$22</f>
        <v>80.125</v>
      </c>
      <c r="T18" s="109">
        <f>[14]Fevereiro!$E$23</f>
        <v>77.454545454545453</v>
      </c>
      <c r="U18" s="109">
        <f>[14]Fevereiro!$E$24</f>
        <v>76.956521739130437</v>
      </c>
      <c r="V18" s="109">
        <f>[14]Fevereiro!$E$25</f>
        <v>75.416666666666671</v>
      </c>
      <c r="W18" s="109">
        <f>[14]Fevereiro!$E$26</f>
        <v>72.347826086956516</v>
      </c>
      <c r="X18" s="109">
        <f>[14]Fevereiro!$E$27</f>
        <v>70.869565217391298</v>
      </c>
      <c r="Y18" s="109">
        <f>[14]Fevereiro!$E$28</f>
        <v>75.125</v>
      </c>
      <c r="Z18" s="109">
        <f>[14]Fevereiro!$E$29</f>
        <v>80.434782608695656</v>
      </c>
      <c r="AA18" s="109">
        <f>[14]Fevereiro!$E$30</f>
        <v>73.666666666666671</v>
      </c>
      <c r="AB18" s="109">
        <f>[14]Fevereiro!$E$31</f>
        <v>70.409090909090907</v>
      </c>
      <c r="AC18" s="109">
        <f>[14]Fevereiro!$E$32</f>
        <v>68.565217391304344</v>
      </c>
      <c r="AD18" s="109">
        <f>[14]Fevereiro!$E$33</f>
        <v>63.130434782608695</v>
      </c>
      <c r="AE18" s="115">
        <f t="shared" si="1"/>
        <v>71.590299168597525</v>
      </c>
      <c r="AF18" s="12" t="s">
        <v>35</v>
      </c>
    </row>
    <row r="19" spans="1:35" x14ac:dyDescent="0.2">
      <c r="A19" s="48" t="s">
        <v>33</v>
      </c>
      <c r="B19" s="109">
        <f>[15]Fevereiro!$E$5</f>
        <v>74.166666666666671</v>
      </c>
      <c r="C19" s="109">
        <f>[15]Fevereiro!$E$6</f>
        <v>75.916666666666671</v>
      </c>
      <c r="D19" s="109">
        <f>[15]Fevereiro!$E$7</f>
        <v>77.541666666666671</v>
      </c>
      <c r="E19" s="109">
        <f>[15]Fevereiro!$E$8</f>
        <v>88.583333333333329</v>
      </c>
      <c r="F19" s="109">
        <f>[15]Fevereiro!$E$9</f>
        <v>85.833333333333329</v>
      </c>
      <c r="G19" s="109">
        <f>[15]Fevereiro!$E$10</f>
        <v>84</v>
      </c>
      <c r="H19" s="109">
        <f>[15]Fevereiro!$E$11</f>
        <v>79.125</v>
      </c>
      <c r="I19" s="109">
        <f>[15]Fevereiro!$E$12</f>
        <v>89.458333333333329</v>
      </c>
      <c r="J19" s="109">
        <f>[15]Fevereiro!$E$13</f>
        <v>81.25</v>
      </c>
      <c r="K19" s="109">
        <f>[15]Fevereiro!$E$14</f>
        <v>78.791666666666671</v>
      </c>
      <c r="L19" s="109">
        <f>[15]Fevereiro!$E$15</f>
        <v>82.458333333333329</v>
      </c>
      <c r="M19" s="109">
        <f>[15]Fevereiro!$E$16</f>
        <v>80.875</v>
      </c>
      <c r="N19" s="109">
        <f>[15]Fevereiro!$E$17</f>
        <v>78.5</v>
      </c>
      <c r="O19" s="109">
        <f>[15]Fevereiro!$E$18</f>
        <v>74.958333333333329</v>
      </c>
      <c r="P19" s="109">
        <f>[15]Fevereiro!$E$19</f>
        <v>86.291666666666671</v>
      </c>
      <c r="Q19" s="109">
        <f>[15]Fevereiro!$E$20</f>
        <v>73.166666666666671</v>
      </c>
      <c r="R19" s="109">
        <f>[15]Fevereiro!$E$21</f>
        <v>79.291666666666671</v>
      </c>
      <c r="S19" s="109">
        <f>[15]Fevereiro!$E$22</f>
        <v>89.166666666666671</v>
      </c>
      <c r="T19" s="109">
        <f>[15]Fevereiro!$E$23</f>
        <v>86</v>
      </c>
      <c r="U19" s="109">
        <f>[15]Fevereiro!$E$24</f>
        <v>88.041666666666671</v>
      </c>
      <c r="V19" s="109">
        <f>[15]Fevereiro!$E$25</f>
        <v>80.25</v>
      </c>
      <c r="W19" s="109">
        <f>[15]Fevereiro!$E$26</f>
        <v>84.333333333333329</v>
      </c>
      <c r="X19" s="109">
        <f>[15]Fevereiro!$E$27</f>
        <v>85.125</v>
      </c>
      <c r="Y19" s="109">
        <f>[15]Fevereiro!$E$28</f>
        <v>80.875</v>
      </c>
      <c r="Z19" s="109">
        <f>[15]Fevereiro!$E$29</f>
        <v>77.904761904761898</v>
      </c>
      <c r="AA19" s="109">
        <f>[15]Fevereiro!$E$30</f>
        <v>80.375</v>
      </c>
      <c r="AB19" s="109">
        <f>[15]Fevereiro!$E$31</f>
        <v>73.826086956521735</v>
      </c>
      <c r="AC19" s="109">
        <f>[15]Fevereiro!$E$32</f>
        <v>69.291666666666671</v>
      </c>
      <c r="AD19" s="109">
        <f>[15]Fevereiro!$E$33</f>
        <v>62.958333333333336</v>
      </c>
      <c r="AE19" s="115">
        <f t="shared" si="1"/>
        <v>80.288132719354621</v>
      </c>
      <c r="AG19" t="s">
        <v>35</v>
      </c>
      <c r="AH19" t="s">
        <v>35</v>
      </c>
    </row>
    <row r="20" spans="1:35" x14ac:dyDescent="0.2">
      <c r="A20" s="48" t="s">
        <v>6</v>
      </c>
      <c r="B20" s="109">
        <f>[16]Fevereiro!$E$5</f>
        <v>66.727272727272734</v>
      </c>
      <c r="C20" s="109">
        <f>[16]Fevereiro!$E$6</f>
        <v>75.19047619047619</v>
      </c>
      <c r="D20" s="109">
        <f>[16]Fevereiro!$E$7</f>
        <v>75.714285714285708</v>
      </c>
      <c r="E20" s="109">
        <f>[16]Fevereiro!$E$8</f>
        <v>82.19047619047619</v>
      </c>
      <c r="F20" s="109">
        <f>[16]Fevereiro!$E$9</f>
        <v>87.291666666666671</v>
      </c>
      <c r="G20" s="109">
        <f>[16]Fevereiro!$E$10</f>
        <v>85.772727272727266</v>
      </c>
      <c r="H20" s="109">
        <f>[16]Fevereiro!$E$11</f>
        <v>76.36363636363636</v>
      </c>
      <c r="I20" s="109">
        <f>[16]Fevereiro!$E$12</f>
        <v>86.590909090909093</v>
      </c>
      <c r="J20" s="109">
        <f>[16]Fevereiro!$E$13</f>
        <v>80.904761904761898</v>
      </c>
      <c r="K20" s="109">
        <f>[16]Fevereiro!$E$14</f>
        <v>78.900000000000006</v>
      </c>
      <c r="L20" s="109">
        <f>[16]Fevereiro!$E$15</f>
        <v>78.125</v>
      </c>
      <c r="M20" s="109">
        <f>[16]Fevereiro!$E$16</f>
        <v>77.333333333333329</v>
      </c>
      <c r="N20" s="109">
        <f>[16]Fevereiro!$E$17</f>
        <v>71.25</v>
      </c>
      <c r="O20" s="109">
        <f>[16]Fevereiro!$E$18</f>
        <v>66.7</v>
      </c>
      <c r="P20" s="109">
        <f>[16]Fevereiro!$E$19</f>
        <v>67.086956521739125</v>
      </c>
      <c r="Q20" s="109">
        <f>[16]Fevereiro!$E$20</f>
        <v>67.043478260869563</v>
      </c>
      <c r="R20" s="109">
        <f>[16]Fevereiro!$E$21</f>
        <v>75.3</v>
      </c>
      <c r="S20" s="109">
        <f>[16]Fevereiro!$E$22</f>
        <v>94.857142857142861</v>
      </c>
      <c r="T20" s="109">
        <f>[16]Fevereiro!$E$23</f>
        <v>85.38095238095238</v>
      </c>
      <c r="U20" s="109">
        <f>[16]Fevereiro!$E$24</f>
        <v>75.86363636363636</v>
      </c>
      <c r="V20" s="109">
        <f>[16]Fevereiro!$E$25</f>
        <v>80.045454545454547</v>
      </c>
      <c r="W20" s="109">
        <f>[16]Fevereiro!$E$26</f>
        <v>81.75</v>
      </c>
      <c r="X20" s="109">
        <f>[16]Fevereiro!$E$27</f>
        <v>82.545454545454547</v>
      </c>
      <c r="Y20" s="109">
        <f>[16]Fevereiro!$E$28</f>
        <v>79.227272727272734</v>
      </c>
      <c r="Z20" s="109">
        <f>[16]Fevereiro!$E$29</f>
        <v>77.2</v>
      </c>
      <c r="AA20" s="109">
        <f>[16]Fevereiro!$E$30</f>
        <v>73.869565217391298</v>
      </c>
      <c r="AB20" s="109">
        <f>[16]Fevereiro!$E$31</f>
        <v>72.545454545454547</v>
      </c>
      <c r="AC20" s="109">
        <f>[16]Fevereiro!$E$32</f>
        <v>74.333333333333329</v>
      </c>
      <c r="AD20" s="109">
        <f>[16]Fevereiro!$E$33</f>
        <v>72.86363636363636</v>
      </c>
      <c r="AE20" s="115">
        <f t="shared" si="1"/>
        <v>77.550582176444237</v>
      </c>
      <c r="AI20" t="s">
        <v>35</v>
      </c>
    </row>
    <row r="21" spans="1:35" x14ac:dyDescent="0.2">
      <c r="A21" s="48" t="s">
        <v>7</v>
      </c>
      <c r="B21" s="109">
        <f>[17]Fevereiro!$E$5</f>
        <v>62.625</v>
      </c>
      <c r="C21" s="109">
        <f>[17]Fevereiro!$E$6</f>
        <v>53.958333333333336</v>
      </c>
      <c r="D21" s="109">
        <f>[17]Fevereiro!$E$7</f>
        <v>56.666666666666664</v>
      </c>
      <c r="E21" s="109">
        <f>[17]Fevereiro!$E$8</f>
        <v>69.041666666666671</v>
      </c>
      <c r="F21" s="109">
        <f>[17]Fevereiro!$E$9</f>
        <v>60.041666666666664</v>
      </c>
      <c r="G21" s="109">
        <f>[17]Fevereiro!$E$10</f>
        <v>63.958333333333336</v>
      </c>
      <c r="H21" s="109">
        <f>[17]Fevereiro!$E$11</f>
        <v>75.125</v>
      </c>
      <c r="I21" s="109">
        <f>[17]Fevereiro!$E$12</f>
        <v>89.416666666666671</v>
      </c>
      <c r="J21" s="109">
        <f>[17]Fevereiro!$E$13</f>
        <v>80.333333333333329</v>
      </c>
      <c r="K21" s="109">
        <f>[17]Fevereiro!$E$14</f>
        <v>67.208333333333329</v>
      </c>
      <c r="L21" s="109">
        <f>[17]Fevereiro!$E$15</f>
        <v>64.416666666666671</v>
      </c>
      <c r="M21" s="109">
        <f>[17]Fevereiro!$E$16</f>
        <v>67.458333333333329</v>
      </c>
      <c r="N21" s="109">
        <f>[17]Fevereiro!$E$17</f>
        <v>69.833333333333329</v>
      </c>
      <c r="O21" s="109">
        <f>[17]Fevereiro!$E$18</f>
        <v>72.166666666666671</v>
      </c>
      <c r="P21" s="109">
        <f>[17]Fevereiro!$E$19</f>
        <v>74.458333333333329</v>
      </c>
      <c r="Q21" s="109">
        <f>[17]Fevereiro!$E$20</f>
        <v>61.458333333333336</v>
      </c>
      <c r="R21" s="109">
        <f>[17]Fevereiro!$E$21</f>
        <v>55.916666666666664</v>
      </c>
      <c r="S21" s="109">
        <f>[17]Fevereiro!$E$22</f>
        <v>84.125</v>
      </c>
      <c r="T21" s="109">
        <f>[17]Fevereiro!$E$23</f>
        <v>75.458333333333329</v>
      </c>
      <c r="U21" s="109">
        <f>[17]Fevereiro!$E$24</f>
        <v>67.625</v>
      </c>
      <c r="V21" s="109">
        <f>[17]Fevereiro!$E$25</f>
        <v>66.625</v>
      </c>
      <c r="W21" s="109">
        <f>[17]Fevereiro!$E$26</f>
        <v>65.708333333333329</v>
      </c>
      <c r="X21" s="109">
        <f>[17]Fevereiro!$E$27</f>
        <v>67.875</v>
      </c>
      <c r="Y21" s="109">
        <f>[17]Fevereiro!$E$28</f>
        <v>77.75</v>
      </c>
      <c r="Z21" s="109">
        <f>[17]Fevereiro!$E$29</f>
        <v>78.291666666666671</v>
      </c>
      <c r="AA21" s="109">
        <f>[17]Fevereiro!$E$30</f>
        <v>66.791666666666671</v>
      </c>
      <c r="AB21" s="109">
        <f>[17]Fevereiro!$E$31</f>
        <v>60.291666666666664</v>
      </c>
      <c r="AC21" s="109">
        <f>[17]Fevereiro!$E$32</f>
        <v>69.416666666666671</v>
      </c>
      <c r="AD21" s="109">
        <f>[17]Fevereiro!$E$33</f>
        <v>64.833333333333329</v>
      </c>
      <c r="AE21" s="115">
        <f t="shared" si="1"/>
        <v>68.581896551724142</v>
      </c>
    </row>
    <row r="22" spans="1:35" x14ac:dyDescent="0.2">
      <c r="A22" s="48" t="s">
        <v>148</v>
      </c>
      <c r="B22" s="109">
        <f>[18]Fevereiro!$E$5</f>
        <v>66.25</v>
      </c>
      <c r="C22" s="109">
        <f>[18]Fevereiro!$E$6</f>
        <v>57.375</v>
      </c>
      <c r="D22" s="109">
        <f>[18]Fevereiro!$E$7</f>
        <v>61.583333333333336</v>
      </c>
      <c r="E22" s="109">
        <f>[18]Fevereiro!$E$8</f>
        <v>70.695652173913047</v>
      </c>
      <c r="F22" s="109">
        <f>[18]Fevereiro!$E$9</f>
        <v>65.5</v>
      </c>
      <c r="G22" s="109">
        <f>[18]Fevereiro!$E$10</f>
        <v>68.25</v>
      </c>
      <c r="H22" s="109">
        <f>[18]Fevereiro!$E$11</f>
        <v>80.875</v>
      </c>
      <c r="I22" s="109">
        <f>[18]Fevereiro!$E$12</f>
        <v>92.043478260869563</v>
      </c>
      <c r="J22" s="109">
        <f>[18]Fevereiro!$E$13</f>
        <v>78.333333333333329</v>
      </c>
      <c r="K22" s="109">
        <f>[18]Fevereiro!$E$14</f>
        <v>70.083333333333329</v>
      </c>
      <c r="L22" s="109">
        <f>[18]Fevereiro!$E$15</f>
        <v>70</v>
      </c>
      <c r="M22" s="109">
        <f>[18]Fevereiro!$E$16</f>
        <v>67.291666666666671</v>
      </c>
      <c r="N22" s="109">
        <f>[18]Fevereiro!$E$17</f>
        <v>73.666666666666671</v>
      </c>
      <c r="O22" s="109">
        <f>[18]Fevereiro!$E$18</f>
        <v>73.833333333333329</v>
      </c>
      <c r="P22" s="109">
        <f>[18]Fevereiro!$E$19</f>
        <v>75.869565217391298</v>
      </c>
      <c r="Q22" s="109">
        <f>[18]Fevereiro!$E$20</f>
        <v>64.416666666666671</v>
      </c>
      <c r="R22" s="109">
        <f>[18]Fevereiro!$E$21</f>
        <v>60.958333333333336</v>
      </c>
      <c r="S22" s="109">
        <f>[18]Fevereiro!$E$22</f>
        <v>82.083333333333329</v>
      </c>
      <c r="T22" s="109">
        <f>[18]Fevereiro!$E$23</f>
        <v>76.708333333333329</v>
      </c>
      <c r="U22" s="109">
        <f>[18]Fevereiro!$E$24</f>
        <v>72.583333333333329</v>
      </c>
      <c r="V22" s="109">
        <f>[18]Fevereiro!$E$25</f>
        <v>72.583333333333329</v>
      </c>
      <c r="W22" s="109">
        <f>[18]Fevereiro!$E$26</f>
        <v>68.583333333333329</v>
      </c>
      <c r="X22" s="109">
        <f>[18]Fevereiro!$E$27</f>
        <v>75.666666666666671</v>
      </c>
      <c r="Y22" s="109">
        <f>[18]Fevereiro!$E$28</f>
        <v>79.833333333333329</v>
      </c>
      <c r="Z22" s="109">
        <f>[18]Fevereiro!$E$29</f>
        <v>78.458333333333329</v>
      </c>
      <c r="AA22" s="109">
        <f>[18]Fevereiro!$E$30</f>
        <v>71.25</v>
      </c>
      <c r="AB22" s="109">
        <f>[18]Fevereiro!$E$31</f>
        <v>67.458333333333329</v>
      </c>
      <c r="AC22" s="109">
        <f>[18]Fevereiro!$E$32</f>
        <v>76.391304347826093</v>
      </c>
      <c r="AD22" s="109">
        <f>[18]Fevereiro!$E$33</f>
        <v>74.916666666666671</v>
      </c>
      <c r="AE22" s="115">
        <f t="shared" si="1"/>
        <v>72.191091954022966</v>
      </c>
      <c r="AG22" t="s">
        <v>35</v>
      </c>
      <c r="AI22" t="s">
        <v>35</v>
      </c>
    </row>
    <row r="23" spans="1:35" x14ac:dyDescent="0.2">
      <c r="A23" s="48" t="s">
        <v>149</v>
      </c>
      <c r="B23" s="109">
        <f>[19]Fevereiro!$E$5</f>
        <v>63.347826086956523</v>
      </c>
      <c r="C23" s="109">
        <f>[19]Fevereiro!$E$6</f>
        <v>64.291666666666671</v>
      </c>
      <c r="D23" s="109">
        <f>[19]Fevereiro!$E$7</f>
        <v>63.083333333333336</v>
      </c>
      <c r="E23" s="109">
        <f>[19]Fevereiro!$E$8</f>
        <v>68.458333333333329</v>
      </c>
      <c r="F23" s="109">
        <f>[19]Fevereiro!$E$9</f>
        <v>68.125</v>
      </c>
      <c r="G23" s="109">
        <f>[19]Fevereiro!$E$10</f>
        <v>71.958333333333329</v>
      </c>
      <c r="H23" s="109">
        <f>[19]Fevereiro!$E$11</f>
        <v>81.958333333333329</v>
      </c>
      <c r="I23" s="109">
        <f>[19]Fevereiro!$E$12</f>
        <v>86.75</v>
      </c>
      <c r="J23" s="109">
        <f>[19]Fevereiro!$E$13</f>
        <v>80.75</v>
      </c>
      <c r="K23" s="109">
        <f>[19]Fevereiro!$E$14</f>
        <v>75.208333333333329</v>
      </c>
      <c r="L23" s="109">
        <f>[19]Fevereiro!$E$15</f>
        <v>65.916666666666671</v>
      </c>
      <c r="M23" s="109">
        <f>[19]Fevereiro!$E$16</f>
        <v>64.708333333333329</v>
      </c>
      <c r="N23" s="109">
        <f>[19]Fevereiro!$E$17</f>
        <v>71</v>
      </c>
      <c r="O23" s="109">
        <f>[19]Fevereiro!$E$18</f>
        <v>81.318181818181813</v>
      </c>
      <c r="P23" s="109">
        <f>[19]Fevereiro!$E$19</f>
        <v>66.222222222222229</v>
      </c>
      <c r="Q23" s="109" t="str">
        <f>[10]Fevereiro!$D$5</f>
        <v>*</v>
      </c>
      <c r="R23" s="109" t="str">
        <f>[10]Fevereiro!$D$6</f>
        <v>*</v>
      </c>
      <c r="S23" s="109" t="str">
        <f>[10]Fevereiro!$D$7</f>
        <v>*</v>
      </c>
      <c r="T23" s="109" t="str">
        <f>[10]Fevereiro!$D$8</f>
        <v>*</v>
      </c>
      <c r="U23" s="109" t="str">
        <f>[10]Fevereiro!$D$9</f>
        <v>*</v>
      </c>
      <c r="V23" s="109" t="str">
        <f>[10]Fevereiro!$D$10</f>
        <v>*</v>
      </c>
      <c r="W23" s="109" t="str">
        <f>[10]Fevereiro!$D$11</f>
        <v>*</v>
      </c>
      <c r="X23" s="109" t="str">
        <f>[10]Fevereiro!$D$12</f>
        <v>*</v>
      </c>
      <c r="Y23" s="109" t="str">
        <f>[10]Fevereiro!$D$13</f>
        <v>*</v>
      </c>
      <c r="Z23" s="109" t="str">
        <f>[10]Fevereiro!$D$14</f>
        <v>*</v>
      </c>
      <c r="AA23" s="109" t="str">
        <f>[10]Fevereiro!$D$15</f>
        <v>*</v>
      </c>
      <c r="AB23" s="109" t="str">
        <f>[10]Fevereiro!$D$16</f>
        <v>*</v>
      </c>
      <c r="AC23" s="109" t="str">
        <f>[10]Fevereiro!$D$17</f>
        <v>*</v>
      </c>
      <c r="AD23" s="109" t="str">
        <f>[10]Fevereiro!$D$18</f>
        <v>*</v>
      </c>
      <c r="AE23" s="115">
        <f t="shared" si="1"/>
        <v>71.539770897379597</v>
      </c>
      <c r="AF23" s="12" t="s">
        <v>35</v>
      </c>
      <c r="AI23" t="s">
        <v>35</v>
      </c>
    </row>
    <row r="24" spans="1:35" x14ac:dyDescent="0.2">
      <c r="A24" s="48" t="s">
        <v>150</v>
      </c>
      <c r="B24" s="109">
        <f>[20]Fevereiro!$E$5</f>
        <v>69.625</v>
      </c>
      <c r="C24" s="109">
        <f>[20]Fevereiro!$E$6</f>
        <v>61.791666666666664</v>
      </c>
      <c r="D24" s="109">
        <f>[20]Fevereiro!$E$7</f>
        <v>64.583333333333329</v>
      </c>
      <c r="E24" s="109">
        <f>[20]Fevereiro!$E$8</f>
        <v>73.416666666666671</v>
      </c>
      <c r="F24" s="109">
        <f>[20]Fevereiro!$E$9</f>
        <v>66.083333333333329</v>
      </c>
      <c r="G24" s="109">
        <f>[20]Fevereiro!$E$10</f>
        <v>71.25</v>
      </c>
      <c r="H24" s="109">
        <f>[20]Fevereiro!$E$11</f>
        <v>82.125</v>
      </c>
      <c r="I24" s="109">
        <f>[20]Fevereiro!$E$12</f>
        <v>93.375</v>
      </c>
      <c r="J24" s="109">
        <f>[20]Fevereiro!$E$13</f>
        <v>82.458333333333329</v>
      </c>
      <c r="K24" s="109">
        <f>[20]Fevereiro!$E$14</f>
        <v>77.666666666666671</v>
      </c>
      <c r="L24" s="109">
        <f>[20]Fevereiro!$E$15</f>
        <v>72.75</v>
      </c>
      <c r="M24" s="109">
        <f>[20]Fevereiro!$E$16</f>
        <v>73.708333333333329</v>
      </c>
      <c r="N24" s="109">
        <f>[20]Fevereiro!$E$17</f>
        <v>75.666666666666671</v>
      </c>
      <c r="O24" s="109">
        <f>[20]Fevereiro!$E$18</f>
        <v>75.833333333333329</v>
      </c>
      <c r="P24" s="109">
        <f>[20]Fevereiro!$E$19</f>
        <v>77.625</v>
      </c>
      <c r="Q24" s="109">
        <f>[20]Fevereiro!$E$20</f>
        <v>64.958333333333329</v>
      </c>
      <c r="R24" s="109">
        <f>[20]Fevereiro!$E$21</f>
        <v>61</v>
      </c>
      <c r="S24" s="109">
        <f>[20]Fevereiro!$E$22</f>
        <v>92.75</v>
      </c>
      <c r="T24" s="109">
        <f>[20]Fevereiro!$E$23</f>
        <v>78.791666666666671</v>
      </c>
      <c r="U24" s="109">
        <f>[20]Fevereiro!$E$24</f>
        <v>69.666666666666671</v>
      </c>
      <c r="V24" s="109">
        <f>[20]Fevereiro!$E$25</f>
        <v>70.291666666666671</v>
      </c>
      <c r="W24" s="109">
        <f>[20]Fevereiro!$E$26</f>
        <v>70.958333333333329</v>
      </c>
      <c r="X24" s="109">
        <f>[20]Fevereiro!$E$27</f>
        <v>71.416666666666671</v>
      </c>
      <c r="Y24" s="109">
        <f>[20]Fevereiro!$E$28</f>
        <v>82.166666666666671</v>
      </c>
      <c r="Z24" s="109">
        <f>[20]Fevereiro!$E$29</f>
        <v>81.083333333333329</v>
      </c>
      <c r="AA24" s="109">
        <f>[20]Fevereiro!$E$30</f>
        <v>66.583333333333329</v>
      </c>
      <c r="AB24" s="109">
        <f>[20]Fevereiro!$E$31</f>
        <v>66.125</v>
      </c>
      <c r="AC24" s="109">
        <f>[20]Fevereiro!$E$32</f>
        <v>70.875</v>
      </c>
      <c r="AD24" s="109">
        <f>[20]Fevereiro!$E$33</f>
        <v>70.666666666666671</v>
      </c>
      <c r="AE24" s="115">
        <f t="shared" si="1"/>
        <v>73.630747126436773</v>
      </c>
      <c r="AH24" t="s">
        <v>35</v>
      </c>
      <c r="AI24" t="s">
        <v>35</v>
      </c>
    </row>
    <row r="25" spans="1:35" x14ac:dyDescent="0.2">
      <c r="A25" s="48" t="s">
        <v>8</v>
      </c>
      <c r="B25" s="109">
        <f>[21]Fevereiro!$E$5</f>
        <v>65.5</v>
      </c>
      <c r="C25" s="109">
        <f>[21]Fevereiro!$E$6</f>
        <v>64.75</v>
      </c>
      <c r="D25" s="109">
        <f>[21]Fevereiro!$E$7</f>
        <v>66.541666666666671</v>
      </c>
      <c r="E25" s="109">
        <f>[21]Fevereiro!$E$8</f>
        <v>67.625</v>
      </c>
      <c r="F25" s="109">
        <f>[21]Fevereiro!$E$9</f>
        <v>66.666666666666671</v>
      </c>
      <c r="G25" s="109">
        <f>[21]Fevereiro!$E$10</f>
        <v>74.625</v>
      </c>
      <c r="H25" s="109">
        <f>[21]Fevereiro!$E$11</f>
        <v>83.285714285714292</v>
      </c>
      <c r="I25" s="109">
        <f>[21]Fevereiro!$E$12</f>
        <v>76.7</v>
      </c>
      <c r="J25" s="109">
        <f>[21]Fevereiro!$E$13</f>
        <v>67</v>
      </c>
      <c r="K25" s="109">
        <f>[21]Fevereiro!$E$14</f>
        <v>70.578947368421055</v>
      </c>
      <c r="L25" s="109">
        <f>[21]Fevereiro!$E$15</f>
        <v>61.238095238095241</v>
      </c>
      <c r="M25" s="109">
        <f>[21]Fevereiro!$E$16</f>
        <v>60.583333333333336</v>
      </c>
      <c r="N25" s="109">
        <f>[21]Fevereiro!$E$17</f>
        <v>76.739130434782609</v>
      </c>
      <c r="O25" s="109">
        <f>[21]Fevereiro!$E$18</f>
        <v>76.333333333333329</v>
      </c>
      <c r="P25" s="109">
        <f>[21]Fevereiro!$E$19</f>
        <v>72.933333333333337</v>
      </c>
      <c r="Q25" s="109">
        <f>[21]Fevereiro!$E$20</f>
        <v>64.5</v>
      </c>
      <c r="R25" s="109">
        <f>[21]Fevereiro!$E$21</f>
        <v>61.85</v>
      </c>
      <c r="S25" s="109">
        <f>[21]Fevereiro!$E$22</f>
        <v>72.083333333333329</v>
      </c>
      <c r="T25" s="109">
        <f>[21]Fevereiro!$E$23</f>
        <v>70.3125</v>
      </c>
      <c r="U25" s="109">
        <f>[21]Fevereiro!$E$24</f>
        <v>72.315789473684205</v>
      </c>
      <c r="V25" s="109">
        <f>[21]Fevereiro!$E$25</f>
        <v>63</v>
      </c>
      <c r="W25" s="109">
        <f>[21]Fevereiro!$E$26</f>
        <v>72.19047619047619</v>
      </c>
      <c r="X25" s="109">
        <f>[21]Fevereiro!$E$27</f>
        <v>71.599999999999994</v>
      </c>
      <c r="Y25" s="109">
        <f>[21]Fevereiro!$E$28</f>
        <v>81.13333333333334</v>
      </c>
      <c r="Z25" s="109">
        <f>[21]Fevereiro!$E$29</f>
        <v>67.25</v>
      </c>
      <c r="AA25" s="109">
        <f>[21]Fevereiro!$E$30</f>
        <v>70.125</v>
      </c>
      <c r="AB25" s="109">
        <f>[21]Fevereiro!$E$31</f>
        <v>66.6875</v>
      </c>
      <c r="AC25" s="109">
        <f>[21]Fevereiro!$E$32</f>
        <v>74.761904761904759</v>
      </c>
      <c r="AD25" s="109">
        <f>[21]Fevereiro!$E$33</f>
        <v>75</v>
      </c>
      <c r="AE25" s="115">
        <f t="shared" si="1"/>
        <v>70.134829577692358</v>
      </c>
    </row>
    <row r="26" spans="1:35" x14ac:dyDescent="0.2">
      <c r="A26" s="48" t="s">
        <v>9</v>
      </c>
      <c r="B26" s="109">
        <f>[22]Fevereiro!$E$5</f>
        <v>62.666666666666664</v>
      </c>
      <c r="C26" s="109">
        <f>[22]Fevereiro!$E$6</f>
        <v>55</v>
      </c>
      <c r="D26" s="109">
        <f>[22]Fevereiro!$E$7</f>
        <v>60.541666666666664</v>
      </c>
      <c r="E26" s="109">
        <f>[22]Fevereiro!$E$8</f>
        <v>62.916666666666664</v>
      </c>
      <c r="F26" s="109">
        <f>[22]Fevereiro!$E$9</f>
        <v>61.041666666666664</v>
      </c>
      <c r="G26" s="109">
        <f>[22]Fevereiro!$E$10</f>
        <v>66.75</v>
      </c>
      <c r="H26" s="109">
        <f>[22]Fevereiro!$E$11</f>
        <v>73.916666666666671</v>
      </c>
      <c r="I26" s="109">
        <f>[22]Fevereiro!$E$12</f>
        <v>87.291666666666671</v>
      </c>
      <c r="J26" s="109">
        <f>[22]Fevereiro!$E$13</f>
        <v>76.333333333333329</v>
      </c>
      <c r="K26" s="109">
        <f>[22]Fevereiro!$E$14</f>
        <v>72.833333333333329</v>
      </c>
      <c r="L26" s="109">
        <f>[22]Fevereiro!$E$15</f>
        <v>62.75</v>
      </c>
      <c r="M26" s="109">
        <f>[22]Fevereiro!$E$16</f>
        <v>61.708333333333336</v>
      </c>
      <c r="N26" s="109">
        <f>[22]Fevereiro!$E$17</f>
        <v>64.833333333333329</v>
      </c>
      <c r="O26" s="109">
        <f>[22]Fevereiro!$E$18</f>
        <v>66.166666666666671</v>
      </c>
      <c r="P26" s="109">
        <f>[22]Fevereiro!$E$19</f>
        <v>75.958333333333329</v>
      </c>
      <c r="Q26" s="109">
        <f>[22]Fevereiro!$E$20</f>
        <v>62.875</v>
      </c>
      <c r="R26" s="109">
        <f>[22]Fevereiro!$E$21</f>
        <v>60.083333333333336</v>
      </c>
      <c r="S26" s="109">
        <f>[22]Fevereiro!$E$22</f>
        <v>75.458333333333329</v>
      </c>
      <c r="T26" s="109">
        <f>[22]Fevereiro!$E$23</f>
        <v>69.708333333333329</v>
      </c>
      <c r="U26" s="109">
        <f>[22]Fevereiro!$E$24</f>
        <v>60.708333333333336</v>
      </c>
      <c r="V26" s="109">
        <f>[22]Fevereiro!$E$25</f>
        <v>71.416666666666671</v>
      </c>
      <c r="W26" s="109">
        <f>[22]Fevereiro!$E$26</f>
        <v>65.666666666666671</v>
      </c>
      <c r="X26" s="109">
        <f>[22]Fevereiro!$E$27</f>
        <v>69.541666666666671</v>
      </c>
      <c r="Y26" s="109">
        <f>[22]Fevereiro!$E$28</f>
        <v>76.916666666666671</v>
      </c>
      <c r="Z26" s="109">
        <f>[22]Fevereiro!$E$29</f>
        <v>72.041666666666671</v>
      </c>
      <c r="AA26" s="109">
        <f>[22]Fevereiro!$E$30</f>
        <v>65.875</v>
      </c>
      <c r="AB26" s="109">
        <f>[22]Fevereiro!$E$31</f>
        <v>62.583333333333336</v>
      </c>
      <c r="AC26" s="109">
        <f>[22]Fevereiro!$E$32</f>
        <v>67.125</v>
      </c>
      <c r="AD26" s="109">
        <f>[22]Fevereiro!$E$33</f>
        <v>64.75</v>
      </c>
      <c r="AE26" s="115">
        <f t="shared" si="1"/>
        <v>67.429597701149433</v>
      </c>
      <c r="AH26" t="s">
        <v>35</v>
      </c>
    </row>
    <row r="27" spans="1:35" x14ac:dyDescent="0.2">
      <c r="A27" s="48" t="s">
        <v>32</v>
      </c>
      <c r="B27" s="109">
        <f>[23]Fevereiro!$E$5</f>
        <v>58.086956521739133</v>
      </c>
      <c r="C27" s="109">
        <f>[23]Fevereiro!$E$6</f>
        <v>52.416666666666664</v>
      </c>
      <c r="D27" s="109">
        <f>[23]Fevereiro!$E$7</f>
        <v>56.958333333333336</v>
      </c>
      <c r="E27" s="109">
        <f>[23]Fevereiro!$E$8</f>
        <v>63.913043478260867</v>
      </c>
      <c r="F27" s="109">
        <f>[23]Fevereiro!$E$9</f>
        <v>54.75</v>
      </c>
      <c r="G27" s="109">
        <f>[23]Fevereiro!$E$10</f>
        <v>61.692307692307693</v>
      </c>
      <c r="H27" s="109">
        <f>[23]Fevereiro!$E$11</f>
        <v>79.5</v>
      </c>
      <c r="I27" s="109">
        <f>[23]Fevereiro!$E$12</f>
        <v>73.857142857142861</v>
      </c>
      <c r="J27" s="109">
        <f>[23]Fevereiro!$E$13</f>
        <v>75.150000000000006</v>
      </c>
      <c r="K27" s="109">
        <f>[23]Fevereiro!$E$14</f>
        <v>70.695652173913047</v>
      </c>
      <c r="L27" s="109">
        <f>[23]Fevereiro!$E$15</f>
        <v>68</v>
      </c>
      <c r="M27" s="109">
        <f>[23]Fevereiro!$E$16</f>
        <v>75.526315789473685</v>
      </c>
      <c r="N27" s="109">
        <f>[23]Fevereiro!$E$17</f>
        <v>64.055555555555557</v>
      </c>
      <c r="O27" s="109">
        <f>[23]Fevereiro!$E$18</f>
        <v>74.888888888888886</v>
      </c>
      <c r="P27" s="109">
        <f>[23]Fevereiro!$E$19</f>
        <v>64.75</v>
      </c>
      <c r="Q27" s="109">
        <f>[23]Fevereiro!$E$20</f>
        <v>61.272727272727273</v>
      </c>
      <c r="R27" s="109">
        <f>[23]Fevereiro!$E$21</f>
        <v>64</v>
      </c>
      <c r="S27" s="109">
        <f>[23]Fevereiro!$E$22</f>
        <v>80.5</v>
      </c>
      <c r="T27" s="109">
        <f>[23]Fevereiro!$E$23</f>
        <v>51.363636363636367</v>
      </c>
      <c r="U27" s="109">
        <f>[23]Fevereiro!$E$24</f>
        <v>65.13636363636364</v>
      </c>
      <c r="V27" s="109">
        <f>[23]Fevereiro!$E$25</f>
        <v>63.133333333333333</v>
      </c>
      <c r="W27" s="109">
        <f>[23]Fevereiro!$E$26</f>
        <v>64</v>
      </c>
      <c r="X27" s="109">
        <f>[23]Fevereiro!$E$27</f>
        <v>66.409090909090907</v>
      </c>
      <c r="Y27" s="109">
        <f>[23]Fevereiro!$E$28</f>
        <v>69.083333333333329</v>
      </c>
      <c r="Z27" s="109">
        <f>[23]Fevereiro!$E$29</f>
        <v>70.78947368421052</v>
      </c>
      <c r="AA27" s="109">
        <f>[23]Fevereiro!$E$30</f>
        <v>62.5</v>
      </c>
      <c r="AB27" s="109">
        <f>[23]Fevereiro!$E$31</f>
        <v>67.476190476190482</v>
      </c>
      <c r="AC27" s="109">
        <f>[23]Fevereiro!$E$32</f>
        <v>63.7</v>
      </c>
      <c r="AD27" s="109">
        <f>[23]Fevereiro!$E$33</f>
        <v>59.913043478260867</v>
      </c>
      <c r="AE27" s="115">
        <f t="shared" si="1"/>
        <v>65.638553636014763</v>
      </c>
      <c r="AI27" t="s">
        <v>35</v>
      </c>
    </row>
    <row r="28" spans="1:35" x14ac:dyDescent="0.2">
      <c r="A28" s="48" t="s">
        <v>10</v>
      </c>
      <c r="B28" s="109">
        <f>[24]Fevereiro!$E$5</f>
        <v>65.875</v>
      </c>
      <c r="C28" s="109">
        <f>[24]Fevereiro!$E$6</f>
        <v>61.333333333333336</v>
      </c>
      <c r="D28" s="109">
        <f>[24]Fevereiro!$E$7</f>
        <v>61.916666666666664</v>
      </c>
      <c r="E28" s="109">
        <f>[24]Fevereiro!$E$8</f>
        <v>71</v>
      </c>
      <c r="F28" s="109">
        <f>[24]Fevereiro!$E$9</f>
        <v>63.625</v>
      </c>
      <c r="G28" s="109">
        <f>[24]Fevereiro!$E$10</f>
        <v>65.666666666666671</v>
      </c>
      <c r="H28" s="109">
        <f>[24]Fevereiro!$E$11</f>
        <v>86.916666666666671</v>
      </c>
      <c r="I28" s="109">
        <f>[24]Fevereiro!$E$12</f>
        <v>90.041666666666671</v>
      </c>
      <c r="J28" s="109">
        <f>[24]Fevereiro!$E$13</f>
        <v>80.25</v>
      </c>
      <c r="K28" s="109">
        <f>[24]Fevereiro!$E$14</f>
        <v>71.625</v>
      </c>
      <c r="L28" s="109">
        <f>[24]Fevereiro!$E$15</f>
        <v>66.166666666666671</v>
      </c>
      <c r="M28" s="109">
        <f>[24]Fevereiro!$E$16</f>
        <v>62.083333333333336</v>
      </c>
      <c r="N28" s="109">
        <f>[24]Fevereiro!$E$17</f>
        <v>72.166666666666671</v>
      </c>
      <c r="O28" s="109">
        <f>[24]Fevereiro!$E$18</f>
        <v>83.75</v>
      </c>
      <c r="P28" s="109">
        <f>[24]Fevereiro!$E$19</f>
        <v>79.625</v>
      </c>
      <c r="Q28" s="109">
        <f>[24]Fevereiro!$E$20</f>
        <v>66.125</v>
      </c>
      <c r="R28" s="109">
        <f>[24]Fevereiro!$E$21</f>
        <v>61.541666666666664</v>
      </c>
      <c r="S28" s="109">
        <f>[24]Fevereiro!$E$22</f>
        <v>76.166666666666671</v>
      </c>
      <c r="T28" s="109">
        <f>[24]Fevereiro!$E$23</f>
        <v>75.541666666666671</v>
      </c>
      <c r="U28" s="109">
        <f>[24]Fevereiro!$E$24</f>
        <v>70.916666666666671</v>
      </c>
      <c r="V28" s="109">
        <f>[24]Fevereiro!$E$25</f>
        <v>73.875</v>
      </c>
      <c r="W28" s="109">
        <f>[24]Fevereiro!$E$26</f>
        <v>66.875</v>
      </c>
      <c r="X28" s="109">
        <f>[24]Fevereiro!$E$27</f>
        <v>78.791666666666671</v>
      </c>
      <c r="Y28" s="109">
        <f>[24]Fevereiro!$E$28</f>
        <v>83.375</v>
      </c>
      <c r="Z28" s="109">
        <f>[24]Fevereiro!$E$29</f>
        <v>76.166666666666671</v>
      </c>
      <c r="AA28" s="109">
        <f>[24]Fevereiro!$E$30</f>
        <v>70</v>
      </c>
      <c r="AB28" s="109">
        <f>[24]Fevereiro!$E$31</f>
        <v>64.125</v>
      </c>
      <c r="AC28" s="109">
        <f>[24]Fevereiro!$E$32</f>
        <v>73.791666666666671</v>
      </c>
      <c r="AD28" s="109">
        <f>[24]Fevereiro!$E$33</f>
        <v>72.5</v>
      </c>
      <c r="AE28" s="115">
        <f t="shared" si="1"/>
        <v>72.132183908046002</v>
      </c>
      <c r="AH28" t="s">
        <v>35</v>
      </c>
      <c r="AI28" t="s">
        <v>35</v>
      </c>
    </row>
    <row r="29" spans="1:35" x14ac:dyDescent="0.2">
      <c r="A29" s="48" t="s">
        <v>151</v>
      </c>
      <c r="B29" s="109">
        <f>[25]Fevereiro!$E$5</f>
        <v>71.041666666666671</v>
      </c>
      <c r="C29" s="109">
        <f>[25]Fevereiro!$E$6</f>
        <v>64.708333333333329</v>
      </c>
      <c r="D29" s="109">
        <f>[25]Fevereiro!$E$7</f>
        <v>64.166666666666671</v>
      </c>
      <c r="E29" s="109">
        <f>[25]Fevereiro!$E$8</f>
        <v>70.565217391304344</v>
      </c>
      <c r="F29" s="109">
        <f>[25]Fevereiro!$E$9</f>
        <v>67.125</v>
      </c>
      <c r="G29" s="109">
        <f>[25]Fevereiro!$E$10</f>
        <v>69.391304347826093</v>
      </c>
      <c r="H29" s="109">
        <f>[25]Fevereiro!$E$11</f>
        <v>78.208333333333329</v>
      </c>
      <c r="I29" s="109">
        <f>[25]Fevereiro!$E$12</f>
        <v>90.125</v>
      </c>
      <c r="J29" s="109">
        <f>[25]Fevereiro!$E$13</f>
        <v>80.875</v>
      </c>
      <c r="K29" s="109">
        <f>[25]Fevereiro!$E$14</f>
        <v>74.041666666666671</v>
      </c>
      <c r="L29" s="109">
        <f>[25]Fevereiro!$E$15</f>
        <v>68.5</v>
      </c>
      <c r="M29" s="109">
        <f>[25]Fevereiro!$E$16</f>
        <v>66.75</v>
      </c>
      <c r="N29" s="109">
        <f>[25]Fevereiro!$E$17</f>
        <v>75.166666666666671</v>
      </c>
      <c r="O29" s="109">
        <f>[25]Fevereiro!$E$18</f>
        <v>81.708333333333329</v>
      </c>
      <c r="P29" s="109">
        <f>[25]Fevereiro!$E$19</f>
        <v>79.291666666666671</v>
      </c>
      <c r="Q29" s="109">
        <f>[25]Fevereiro!$E$20</f>
        <v>66.375</v>
      </c>
      <c r="R29" s="109">
        <f>[25]Fevereiro!$E$21</f>
        <v>59.25</v>
      </c>
      <c r="S29" s="109">
        <f>[25]Fevereiro!$E$22</f>
        <v>83.041666666666671</v>
      </c>
      <c r="T29" s="109">
        <f>[25]Fevereiro!$E$23</f>
        <v>76.875</v>
      </c>
      <c r="U29" s="109">
        <f>[25]Fevereiro!$E$24</f>
        <v>67.916666666666671</v>
      </c>
      <c r="V29" s="109">
        <f>[25]Fevereiro!$E$25</f>
        <v>72.875</v>
      </c>
      <c r="W29" s="109">
        <f>[25]Fevereiro!$E$26</f>
        <v>71.291666666666671</v>
      </c>
      <c r="X29" s="109">
        <f>[25]Fevereiro!$E$27</f>
        <v>75.375</v>
      </c>
      <c r="Y29" s="109">
        <f>[25]Fevereiro!$E$28</f>
        <v>79.958333333333329</v>
      </c>
      <c r="Z29" s="109">
        <f>[25]Fevereiro!$E$29</f>
        <v>79.083333333333329</v>
      </c>
      <c r="AA29" s="109">
        <f>[25]Fevereiro!$E$30</f>
        <v>73.5</v>
      </c>
      <c r="AB29" s="109">
        <f>[25]Fevereiro!$E$31</f>
        <v>67.291666666666671</v>
      </c>
      <c r="AC29" s="109">
        <f>[25]Fevereiro!$E$32</f>
        <v>72.916666666666671</v>
      </c>
      <c r="AD29" s="109">
        <f>[25]Fevereiro!$E$33</f>
        <v>76.416666666666671</v>
      </c>
      <c r="AE29" s="115">
        <f t="shared" si="1"/>
        <v>73.235569715142432</v>
      </c>
      <c r="AF29" s="12" t="s">
        <v>35</v>
      </c>
      <c r="AH29" t="s">
        <v>35</v>
      </c>
    </row>
    <row r="30" spans="1:35" x14ac:dyDescent="0.2">
      <c r="A30" s="48" t="s">
        <v>11</v>
      </c>
      <c r="B30" s="109">
        <f>[26]Fevereiro!$E$5</f>
        <v>66.625</v>
      </c>
      <c r="C30" s="109">
        <f>[26]Fevereiro!$E$6</f>
        <v>64.75</v>
      </c>
      <c r="D30" s="109">
        <f>[26]Fevereiro!$E$7</f>
        <v>67.833333333333329</v>
      </c>
      <c r="E30" s="109">
        <f>[26]Fevereiro!$E$8</f>
        <v>70.458333333333329</v>
      </c>
      <c r="F30" s="109">
        <f>[26]Fevereiro!$E$9</f>
        <v>66.166666666666671</v>
      </c>
      <c r="G30" s="109">
        <f>[26]Fevereiro!$E$10</f>
        <v>77.083333333333329</v>
      </c>
      <c r="H30" s="109">
        <f>[26]Fevereiro!$E$11</f>
        <v>80.041666666666671</v>
      </c>
      <c r="I30" s="109">
        <f>[26]Fevereiro!$E$12</f>
        <v>87</v>
      </c>
      <c r="J30" s="109">
        <f>[26]Fevereiro!$E$13</f>
        <v>77.416666666666671</v>
      </c>
      <c r="K30" s="109">
        <f>[26]Fevereiro!$E$14</f>
        <v>78.75</v>
      </c>
      <c r="L30" s="109">
        <f>[26]Fevereiro!$E$15</f>
        <v>72.875</v>
      </c>
      <c r="M30" s="109">
        <f>[26]Fevereiro!$E$16</f>
        <v>77.625</v>
      </c>
      <c r="N30" s="109">
        <f>[26]Fevereiro!$E$17</f>
        <v>72.791666666666671</v>
      </c>
      <c r="O30" s="109">
        <f>[26]Fevereiro!$E$18</f>
        <v>71.583333333333329</v>
      </c>
      <c r="P30" s="109">
        <f>[26]Fevereiro!$E$19</f>
        <v>71.25</v>
      </c>
      <c r="Q30" s="109">
        <f>[26]Fevereiro!$E$20</f>
        <v>63.125</v>
      </c>
      <c r="R30" s="109">
        <f>[26]Fevereiro!$E$21</f>
        <v>64.958333333333329</v>
      </c>
      <c r="S30" s="109">
        <f>[26]Fevereiro!$E$22</f>
        <v>83.083333333333329</v>
      </c>
      <c r="T30" s="109">
        <f>[26]Fevereiro!$E$23</f>
        <v>74.958333333333329</v>
      </c>
      <c r="U30" s="109">
        <f>[26]Fevereiro!$E$24</f>
        <v>64</v>
      </c>
      <c r="V30" s="109">
        <f>[26]Fevereiro!$E$25</f>
        <v>72.083333333333329</v>
      </c>
      <c r="W30" s="109">
        <f>[26]Fevereiro!$E$26</f>
        <v>70.375</v>
      </c>
      <c r="X30" s="109">
        <f>[26]Fevereiro!$E$27</f>
        <v>67.291666666666671</v>
      </c>
      <c r="Y30" s="109">
        <f>[26]Fevereiro!$E$28</f>
        <v>76.916666666666671</v>
      </c>
      <c r="Z30" s="109">
        <f>[26]Fevereiro!$E$29</f>
        <v>74.541666666666671</v>
      </c>
      <c r="AA30" s="109">
        <f>[26]Fevereiro!$E$30</f>
        <v>72.083333333333329</v>
      </c>
      <c r="AB30" s="109">
        <f>[26]Fevereiro!$E$31</f>
        <v>66.875</v>
      </c>
      <c r="AC30" s="109">
        <f>[26]Fevereiro!$E$32</f>
        <v>72.208333333333329</v>
      </c>
      <c r="AD30" s="109">
        <f>[26]Fevereiro!$E$33</f>
        <v>64.166666666666671</v>
      </c>
      <c r="AE30" s="115">
        <f t="shared" si="1"/>
        <v>72.031609195402282</v>
      </c>
      <c r="AI30" t="s">
        <v>35</v>
      </c>
    </row>
    <row r="31" spans="1:35" s="5" customFormat="1" x14ac:dyDescent="0.2">
      <c r="A31" s="48" t="s">
        <v>12</v>
      </c>
      <c r="B31" s="109">
        <f>[27]Fevereiro!$E$5</f>
        <v>61.095238095238095</v>
      </c>
      <c r="C31" s="109">
        <f>[27]Fevereiro!$E$6</f>
        <v>61.952380952380949</v>
      </c>
      <c r="D31" s="109">
        <f>[27]Fevereiro!$E$7</f>
        <v>67.304347826086953</v>
      </c>
      <c r="E31" s="109">
        <f>[27]Fevereiro!$E$8</f>
        <v>70.590909090909093</v>
      </c>
      <c r="F31" s="109">
        <f>[27]Fevereiro!$E$9</f>
        <v>72.86363636363636</v>
      </c>
      <c r="G31" s="109">
        <f>[27]Fevereiro!$E$10</f>
        <v>76.954545454545453</v>
      </c>
      <c r="H31" s="109">
        <f>[27]Fevereiro!$E$11</f>
        <v>74.041666666666671</v>
      </c>
      <c r="I31" s="109">
        <f>[27]Fevereiro!$E$12</f>
        <v>85.761904761904759</v>
      </c>
      <c r="J31" s="109">
        <f>[27]Fevereiro!$E$13</f>
        <v>89.5</v>
      </c>
      <c r="K31" s="109">
        <f>[27]Fevereiro!$E$14</f>
        <v>78.099999999999994</v>
      </c>
      <c r="L31" s="109">
        <f>[27]Fevereiro!$E$15</f>
        <v>78.952380952380949</v>
      </c>
      <c r="M31" s="109">
        <f>[27]Fevereiro!$E$16</f>
        <v>79.95</v>
      </c>
      <c r="N31" s="109">
        <f>[27]Fevereiro!$E$17</f>
        <v>74.727272727272734</v>
      </c>
      <c r="O31" s="109">
        <f>[27]Fevereiro!$E$18</f>
        <v>76.041666666666671</v>
      </c>
      <c r="P31" s="109">
        <f>[27]Fevereiro!$E$19</f>
        <v>70.681818181818187</v>
      </c>
      <c r="Q31" s="109">
        <f>[27]Fevereiro!$E$20</f>
        <v>70.476190476190482</v>
      </c>
      <c r="R31" s="109">
        <f>[27]Fevereiro!$E$21</f>
        <v>72.611111111111114</v>
      </c>
      <c r="S31" s="109">
        <f>[27]Fevereiro!$E$22</f>
        <v>81.565217391304344</v>
      </c>
      <c r="T31" s="109">
        <f>[27]Fevereiro!$E$23</f>
        <v>78.727272727272734</v>
      </c>
      <c r="U31" s="109">
        <f>[27]Fevereiro!$E$24</f>
        <v>73.8</v>
      </c>
      <c r="V31" s="109">
        <f>[27]Fevereiro!$E$25</f>
        <v>73.869565217391298</v>
      </c>
      <c r="W31" s="109">
        <f>[27]Fevereiro!$E$26</f>
        <v>79.217391304347828</v>
      </c>
      <c r="X31" s="109">
        <f>[27]Fevereiro!$E$27</f>
        <v>72.61904761904762</v>
      </c>
      <c r="Y31" s="109">
        <f>[27]Fevereiro!$E$28</f>
        <v>75.428571428571431</v>
      </c>
      <c r="Z31" s="109">
        <f>[27]Fevereiro!$E$29</f>
        <v>74.75</v>
      </c>
      <c r="AA31" s="109">
        <f>[27]Fevereiro!$E$30</f>
        <v>68.761904761904759</v>
      </c>
      <c r="AB31" s="109">
        <f>[27]Fevereiro!$E$31</f>
        <v>73.2</v>
      </c>
      <c r="AC31" s="109">
        <f>[27]Fevereiro!$E$32</f>
        <v>74.869565217391298</v>
      </c>
      <c r="AD31" s="109">
        <f>[27]Fevereiro!$E$33</f>
        <v>70.857142857142861</v>
      </c>
      <c r="AE31" s="115">
        <f t="shared" si="1"/>
        <v>74.457611994868358</v>
      </c>
    </row>
    <row r="32" spans="1:35" x14ac:dyDescent="0.2">
      <c r="A32" s="48" t="s">
        <v>13</v>
      </c>
      <c r="B32" s="109">
        <f>[28]Fevereiro!$E$5</f>
        <v>75.875</v>
      </c>
      <c r="C32" s="109">
        <f>[28]Fevereiro!$E$6</f>
        <v>74</v>
      </c>
      <c r="D32" s="109">
        <f>[28]Fevereiro!$E$7</f>
        <v>70.958333333333329</v>
      </c>
      <c r="E32" s="109">
        <f>[28]Fevereiro!$E$8</f>
        <v>70.666666666666671</v>
      </c>
      <c r="F32" s="109">
        <f>[28]Fevereiro!$E$9</f>
        <v>71.375</v>
      </c>
      <c r="G32" s="109">
        <f>[28]Fevereiro!$E$10</f>
        <v>83.541666666666671</v>
      </c>
      <c r="H32" s="109">
        <f>[28]Fevereiro!$E$11</f>
        <v>79.208333333333329</v>
      </c>
      <c r="I32" s="109">
        <f>[28]Fevereiro!$E$12</f>
        <v>85.458333333333329</v>
      </c>
      <c r="J32" s="109">
        <f>[28]Fevereiro!$E$13</f>
        <v>75.208333333333329</v>
      </c>
      <c r="K32" s="109">
        <f>[28]Fevereiro!$E$14</f>
        <v>89.708333333333329</v>
      </c>
      <c r="L32" s="109">
        <f>[28]Fevereiro!$E$15</f>
        <v>73</v>
      </c>
      <c r="M32" s="109">
        <f>[28]Fevereiro!$E$16</f>
        <v>80.25</v>
      </c>
      <c r="N32" s="109">
        <f>[28]Fevereiro!$E$17</f>
        <v>75.166666666666671</v>
      </c>
      <c r="O32" s="109">
        <f>[28]Fevereiro!$E$18</f>
        <v>79.083333333333329</v>
      </c>
      <c r="P32" s="109">
        <f>[28]Fevereiro!$E$19</f>
        <v>75.166666666666671</v>
      </c>
      <c r="Q32" s="109">
        <f>[28]Fevereiro!$E$20</f>
        <v>79.416666666666671</v>
      </c>
      <c r="R32" s="109">
        <f>[28]Fevereiro!$E$21</f>
        <v>85.416666666666671</v>
      </c>
      <c r="S32" s="109">
        <f>[28]Fevereiro!$E$22</f>
        <v>88.208333333333329</v>
      </c>
      <c r="T32" s="109">
        <f>[28]Fevereiro!$E$23</f>
        <v>83.791666666666671</v>
      </c>
      <c r="U32" s="109">
        <f>[28]Fevereiro!$E$24</f>
        <v>78.75</v>
      </c>
      <c r="V32" s="109">
        <f>[28]Fevereiro!$E$25</f>
        <v>80.375</v>
      </c>
      <c r="W32" s="109">
        <f>[28]Fevereiro!$E$26</f>
        <v>78.375</v>
      </c>
      <c r="X32" s="109">
        <f>[28]Fevereiro!$E$27</f>
        <v>78.75</v>
      </c>
      <c r="Y32" s="109">
        <f>[28]Fevereiro!$E$28</f>
        <v>83.875</v>
      </c>
      <c r="Z32" s="109">
        <f>[28]Fevereiro!$E$29</f>
        <v>77.041666666666671</v>
      </c>
      <c r="AA32" s="109">
        <f>[28]Fevereiro!$E$30</f>
        <v>73.875</v>
      </c>
      <c r="AB32" s="109">
        <f>[28]Fevereiro!$E$31</f>
        <v>79.666666666666671</v>
      </c>
      <c r="AC32" s="109">
        <f>[28]Fevereiro!$E$32</f>
        <v>83.958333333333329</v>
      </c>
      <c r="AD32" s="109">
        <f>[28]Fevereiro!$E$33</f>
        <v>77.583333333333329</v>
      </c>
      <c r="AE32" s="115">
        <f t="shared" si="1"/>
        <v>78.887931034482776</v>
      </c>
      <c r="AH32" t="s">
        <v>35</v>
      </c>
    </row>
    <row r="33" spans="1:36" x14ac:dyDescent="0.2">
      <c r="A33" s="48" t="s">
        <v>152</v>
      </c>
      <c r="B33" s="109">
        <f>[29]Fevereiro!$E$5</f>
        <v>64.583333333333329</v>
      </c>
      <c r="C33" s="109">
        <f>[29]Fevereiro!$E$6</f>
        <v>62.291666666666664</v>
      </c>
      <c r="D33" s="109">
        <f>[29]Fevereiro!$E$7</f>
        <v>68.833333333333329</v>
      </c>
      <c r="E33" s="109">
        <f>[29]Fevereiro!$E$8</f>
        <v>71.5</v>
      </c>
      <c r="F33" s="109">
        <f>[29]Fevereiro!$E$9</f>
        <v>68.166666666666671</v>
      </c>
      <c r="G33" s="109">
        <f>[29]Fevereiro!$E$10</f>
        <v>74.458333333333329</v>
      </c>
      <c r="H33" s="109">
        <f>[29]Fevereiro!$E$11</f>
        <v>88.75</v>
      </c>
      <c r="I33" s="109">
        <f>[29]Fevereiro!$E$12</f>
        <v>92.833333333333329</v>
      </c>
      <c r="J33" s="109">
        <f>[29]Fevereiro!$E$13</f>
        <v>79.333333333333329</v>
      </c>
      <c r="K33" s="109">
        <f>[29]Fevereiro!$E$14</f>
        <v>77.958333333333329</v>
      </c>
      <c r="L33" s="109">
        <f>[29]Fevereiro!$E$15</f>
        <v>75.458333333333329</v>
      </c>
      <c r="M33" s="109">
        <f>[29]Fevereiro!$E$16</f>
        <v>76.5</v>
      </c>
      <c r="N33" s="109">
        <f>[29]Fevereiro!$E$17</f>
        <v>75.791666666666671</v>
      </c>
      <c r="O33" s="109">
        <f>[29]Fevereiro!$E$18</f>
        <v>72.583333333333329</v>
      </c>
      <c r="P33" s="109">
        <f>[29]Fevereiro!$E$19</f>
        <v>74</v>
      </c>
      <c r="Q33" s="109">
        <f>[29]Fevereiro!$E$20</f>
        <v>70.625</v>
      </c>
      <c r="R33" s="109">
        <f>[29]Fevereiro!$E$21</f>
        <v>69.291666666666671</v>
      </c>
      <c r="S33" s="109">
        <f>[29]Fevereiro!$E$22</f>
        <v>87.166666666666671</v>
      </c>
      <c r="T33" s="109">
        <f>[29]Fevereiro!$E$23</f>
        <v>79.541666666666671</v>
      </c>
      <c r="U33" s="109">
        <f>[29]Fevereiro!$E$24</f>
        <v>70.083333333333329</v>
      </c>
      <c r="V33" s="109">
        <f>[29]Fevereiro!$E$25</f>
        <v>72.583333333333329</v>
      </c>
      <c r="W33" s="109">
        <f>[29]Fevereiro!$E$26</f>
        <v>72.25</v>
      </c>
      <c r="X33" s="109">
        <f>[29]Fevereiro!$E$27</f>
        <v>73.541666666666671</v>
      </c>
      <c r="Y33" s="109">
        <f>[29]Fevereiro!$E$28</f>
        <v>76.916666666666671</v>
      </c>
      <c r="Z33" s="109">
        <f>[29]Fevereiro!$E$29</f>
        <v>80.958333333333329</v>
      </c>
      <c r="AA33" s="109">
        <f>[29]Fevereiro!$E$30</f>
        <v>78.791666666666671</v>
      </c>
      <c r="AB33" s="109">
        <f>[29]Fevereiro!$E$31</f>
        <v>73.625</v>
      </c>
      <c r="AC33" s="109">
        <f>[29]Fevereiro!$E$32</f>
        <v>78.208333333333329</v>
      </c>
      <c r="AD33" s="109">
        <f>[29]Fevereiro!$E$33</f>
        <v>70.708333333333329</v>
      </c>
      <c r="AE33" s="115">
        <f t="shared" si="1"/>
        <v>75.08045977011497</v>
      </c>
      <c r="AI33" t="s">
        <v>35</v>
      </c>
    </row>
    <row r="34" spans="1:36" x14ac:dyDescent="0.2">
      <c r="A34" s="48" t="s">
        <v>123</v>
      </c>
      <c r="B34" s="109">
        <f>[30]Fevereiro!$E$5</f>
        <v>64.125</v>
      </c>
      <c r="C34" s="109">
        <f>[30]Fevereiro!$E$6</f>
        <v>59.5</v>
      </c>
      <c r="D34" s="109">
        <f>[30]Fevereiro!$E$7</f>
        <v>64.458333333333329</v>
      </c>
      <c r="E34" s="109">
        <f>[30]Fevereiro!$E$8</f>
        <v>66.125</v>
      </c>
      <c r="F34" s="109">
        <f>[30]Fevereiro!$E$9</f>
        <v>64.208333333333329</v>
      </c>
      <c r="G34" s="109">
        <f>[30]Fevereiro!$E$10</f>
        <v>75.125</v>
      </c>
      <c r="H34" s="109">
        <f>[30]Fevereiro!$E$11</f>
        <v>79.791666666666671</v>
      </c>
      <c r="I34" s="109">
        <f>[30]Fevereiro!$E$12</f>
        <v>90.958333333333329</v>
      </c>
      <c r="J34" s="109">
        <f>[30]Fevereiro!$E$13</f>
        <v>84.041666666666671</v>
      </c>
      <c r="K34" s="109">
        <f>[30]Fevereiro!$E$14</f>
        <v>80.791666666666671</v>
      </c>
      <c r="L34" s="109">
        <f>[30]Fevereiro!$E$15</f>
        <v>71.041666666666671</v>
      </c>
      <c r="M34" s="109">
        <f>[30]Fevereiro!$E$16</f>
        <v>67.541666666666671</v>
      </c>
      <c r="N34" s="109">
        <f>[30]Fevereiro!$E$17</f>
        <v>72.958333333333329</v>
      </c>
      <c r="O34" s="109">
        <f>[30]Fevereiro!$E$18</f>
        <v>71.458333333333329</v>
      </c>
      <c r="P34" s="109">
        <f>[30]Fevereiro!$E$19</f>
        <v>84</v>
      </c>
      <c r="Q34" s="109">
        <f>[30]Fevereiro!$E$20</f>
        <v>75</v>
      </c>
      <c r="R34" s="109">
        <f>[30]Fevereiro!$E$21</f>
        <v>72.041666666666671</v>
      </c>
      <c r="S34" s="109">
        <f>[30]Fevereiro!$E$22</f>
        <v>80.583333333333329</v>
      </c>
      <c r="T34" s="109">
        <f>[30]Fevereiro!$E$23</f>
        <v>77.375</v>
      </c>
      <c r="U34" s="109">
        <f>[30]Fevereiro!$E$24</f>
        <v>73.083333333333329</v>
      </c>
      <c r="V34" s="109">
        <f>[30]Fevereiro!$E$25</f>
        <v>80.125</v>
      </c>
      <c r="W34" s="109">
        <f>[30]Fevereiro!$E$26</f>
        <v>76</v>
      </c>
      <c r="X34" s="109">
        <f>[30]Fevereiro!$E$27</f>
        <v>79.083333333333329</v>
      </c>
      <c r="Y34" s="109">
        <f>[30]Fevereiro!$E$28</f>
        <v>81.25</v>
      </c>
      <c r="Z34" s="109">
        <f>[30]Fevereiro!$E$29</f>
        <v>79.958333333333329</v>
      </c>
      <c r="AA34" s="109">
        <f>[30]Fevereiro!$E$30</f>
        <v>77.625</v>
      </c>
      <c r="AB34" s="109">
        <f>[30]Fevereiro!$E$31</f>
        <v>83.458333333333329</v>
      </c>
      <c r="AC34" s="109">
        <f>[30]Fevereiro!$E$32</f>
        <v>76.875</v>
      </c>
      <c r="AD34" s="109">
        <f>[30]Fevereiro!$E$33</f>
        <v>72.208333333333329</v>
      </c>
      <c r="AE34" s="115">
        <f t="shared" si="1"/>
        <v>75.199712643678154</v>
      </c>
      <c r="AI34" t="s">
        <v>35</v>
      </c>
    </row>
    <row r="35" spans="1:36" x14ac:dyDescent="0.2">
      <c r="A35" s="48" t="s">
        <v>14</v>
      </c>
      <c r="B35" s="109">
        <f>[31]Fevereiro!$E$5</f>
        <v>64.125</v>
      </c>
      <c r="C35" s="109">
        <f>[31]Fevereiro!$E$6</f>
        <v>63.434782608695649</v>
      </c>
      <c r="D35" s="109">
        <f>[31]Fevereiro!$E$7</f>
        <v>74</v>
      </c>
      <c r="E35" s="109">
        <f>[31]Fevereiro!$E$8</f>
        <v>78.458333333333329</v>
      </c>
      <c r="F35" s="109">
        <f>[31]Fevereiro!$E$9</f>
        <v>73.875</v>
      </c>
      <c r="G35" s="109">
        <f>[31]Fevereiro!$E$10</f>
        <v>79.416666666666671</v>
      </c>
      <c r="H35" s="109">
        <f>[31]Fevereiro!$E$11</f>
        <v>76.958333333333329</v>
      </c>
      <c r="I35" s="109">
        <f>[31]Fevereiro!$E$12</f>
        <v>73.608695652173907</v>
      </c>
      <c r="J35" s="109">
        <f>[31]Fevereiro!$E$13</f>
        <v>78.916666666666671</v>
      </c>
      <c r="K35" s="109">
        <f>[31]Fevereiro!$E$14</f>
        <v>72.5</v>
      </c>
      <c r="L35" s="109">
        <f>[31]Fevereiro!$E$15</f>
        <v>66.5</v>
      </c>
      <c r="M35" s="109">
        <f>[31]Fevereiro!$E$16</f>
        <v>66.291666666666671</v>
      </c>
      <c r="N35" s="109">
        <f>[31]Fevereiro!$E$17</f>
        <v>61.125</v>
      </c>
      <c r="O35" s="109">
        <f>[31]Fevereiro!$E$18</f>
        <v>69.375</v>
      </c>
      <c r="P35" s="109">
        <f>[31]Fevereiro!$E$19</f>
        <v>79.434782608695656</v>
      </c>
      <c r="Q35" s="109">
        <f>[31]Fevereiro!$E$20</f>
        <v>77.347826086956516</v>
      </c>
      <c r="R35" s="109">
        <f>[31]Fevereiro!$E$21</f>
        <v>72.869565217391298</v>
      </c>
      <c r="S35" s="109">
        <f>[31]Fevereiro!$E$22</f>
        <v>77.291666666666671</v>
      </c>
      <c r="T35" s="109">
        <f>[31]Fevereiro!$E$23</f>
        <v>76.208333333333329</v>
      </c>
      <c r="U35" s="109">
        <f>[31]Fevereiro!$E$24</f>
        <v>70.173913043478265</v>
      </c>
      <c r="V35" s="109">
        <f>[31]Fevereiro!$E$25</f>
        <v>68.666666666666671</v>
      </c>
      <c r="W35" s="109">
        <f>[31]Fevereiro!$E$26</f>
        <v>66.25</v>
      </c>
      <c r="X35" s="109">
        <f>[31]Fevereiro!$E$27</f>
        <v>71.291666666666671</v>
      </c>
      <c r="Y35" s="109">
        <f>[31]Fevereiro!$E$28</f>
        <v>72.625</v>
      </c>
      <c r="Z35" s="109">
        <f>[31]Fevereiro!$E$29</f>
        <v>73.375</v>
      </c>
      <c r="AA35" s="109">
        <f>[31]Fevereiro!$E$30</f>
        <v>68.826086956521735</v>
      </c>
      <c r="AB35" s="109">
        <f>[31]Fevereiro!$E$31</f>
        <v>64.041666666666671</v>
      </c>
      <c r="AC35" s="109">
        <f>[31]Fevereiro!$E$32</f>
        <v>56.125</v>
      </c>
      <c r="AD35" s="109">
        <f>[31]Fevereiro!$E$33</f>
        <v>59.583333333333336</v>
      </c>
      <c r="AE35" s="115">
        <f t="shared" si="1"/>
        <v>70.782608695652172</v>
      </c>
      <c r="AG35" t="s">
        <v>35</v>
      </c>
      <c r="AI35" t="s">
        <v>35</v>
      </c>
    </row>
    <row r="36" spans="1:36" x14ac:dyDescent="0.2">
      <c r="A36" s="48" t="s">
        <v>153</v>
      </c>
      <c r="B36" s="109">
        <f>[32]Fevereiro!$E$5</f>
        <v>76.409090909090907</v>
      </c>
      <c r="C36" s="109">
        <f>[32]Fevereiro!$E$6</f>
        <v>80</v>
      </c>
      <c r="D36" s="109">
        <f>[32]Fevereiro!$E$7</f>
        <v>79.956521739130437</v>
      </c>
      <c r="E36" s="109">
        <f>[32]Fevereiro!$E$8</f>
        <v>85.571428571428569</v>
      </c>
      <c r="F36" s="109">
        <f>[32]Fevereiro!$E$9</f>
        <v>86.476190476190482</v>
      </c>
      <c r="G36" s="109">
        <f>[32]Fevereiro!$E$10</f>
        <v>89.727272727272734</v>
      </c>
      <c r="H36" s="109">
        <f>[32]Fevereiro!$E$11</f>
        <v>81.956521739130437</v>
      </c>
      <c r="I36" s="109">
        <f>[32]Fevereiro!$E$12</f>
        <v>87.473684210526315</v>
      </c>
      <c r="J36" s="109">
        <f>[32]Fevereiro!$E$13</f>
        <v>83.3</v>
      </c>
      <c r="K36" s="109">
        <f>[32]Fevereiro!$E$14</f>
        <v>82.1</v>
      </c>
      <c r="L36" s="109">
        <f>[32]Fevereiro!$E$15</f>
        <v>83.333333333333329</v>
      </c>
      <c r="M36" s="109">
        <f>[32]Fevereiro!$E$16</f>
        <v>85.523809523809518</v>
      </c>
      <c r="N36" s="109">
        <f>[32]Fevereiro!$E$17</f>
        <v>80.727272727272734</v>
      </c>
      <c r="O36" s="109">
        <f>[32]Fevereiro!$E$18</f>
        <v>77.142857142857139</v>
      </c>
      <c r="P36" s="109">
        <f>[32]Fevereiro!$E$19</f>
        <v>78.166666666666671</v>
      </c>
      <c r="Q36" s="109">
        <f>[32]Fevereiro!$E$20</f>
        <v>73.333333333333329</v>
      </c>
      <c r="R36" s="109">
        <f>[32]Fevereiro!$E$21</f>
        <v>78.13636363636364</v>
      </c>
      <c r="S36" s="109">
        <f>[32]Fevereiro!$E$22</f>
        <v>95.833333333333329</v>
      </c>
      <c r="T36" s="109">
        <f>[32]Fevereiro!$E$23</f>
        <v>89.95</v>
      </c>
      <c r="U36" s="109">
        <f>[32]Fevereiro!$E$24</f>
        <v>82.545454545454547</v>
      </c>
      <c r="V36" s="109">
        <f>[32]Fevereiro!$E$25</f>
        <v>85.263157894736835</v>
      </c>
      <c r="W36" s="109">
        <f>[32]Fevereiro!$E$26</f>
        <v>92.526315789473685</v>
      </c>
      <c r="X36" s="109">
        <f>[32]Fevereiro!$E$27</f>
        <v>86.95</v>
      </c>
      <c r="Y36" s="109">
        <f>[32]Fevereiro!$E$28</f>
        <v>86.181818181818187</v>
      </c>
      <c r="Z36" s="109">
        <f>[32]Fevereiro!$E$29</f>
        <v>81.217391304347828</v>
      </c>
      <c r="AA36" s="109">
        <f>[32]Fevereiro!$E$30</f>
        <v>79.916666666666671</v>
      </c>
      <c r="AB36" s="109">
        <f>[32]Fevereiro!$E$31</f>
        <v>81.217391304347828</v>
      </c>
      <c r="AC36" s="109">
        <f>[32]Fevereiro!$E$32</f>
        <v>79.476190476190482</v>
      </c>
      <c r="AD36" s="109">
        <f>[32]Fevereiro!$E$33</f>
        <v>76.541666666666671</v>
      </c>
      <c r="AE36" s="115">
        <f t="shared" si="1"/>
        <v>82.998404582739397</v>
      </c>
      <c r="AG36" t="s">
        <v>35</v>
      </c>
      <c r="AH36" t="s">
        <v>35</v>
      </c>
      <c r="AI36" s="12" t="s">
        <v>35</v>
      </c>
    </row>
    <row r="37" spans="1:36" x14ac:dyDescent="0.2">
      <c r="A37" s="48" t="s">
        <v>15</v>
      </c>
      <c r="B37" s="109">
        <f>[33]Fevereiro!$E$5</f>
        <v>56.041666666666664</v>
      </c>
      <c r="C37" s="109">
        <f>[33]Fevereiro!$E$6</f>
        <v>54.75</v>
      </c>
      <c r="D37" s="109">
        <f>[33]Fevereiro!$E$7</f>
        <v>56.416666666666664</v>
      </c>
      <c r="E37" s="109">
        <f>[33]Fevereiro!$E$8</f>
        <v>65.208333333333329</v>
      </c>
      <c r="F37" s="109">
        <f>[33]Fevereiro!$E$9</f>
        <v>62.541666666666664</v>
      </c>
      <c r="G37" s="109">
        <f>[33]Fevereiro!$E$10</f>
        <v>67.5</v>
      </c>
      <c r="H37" s="109">
        <f>[33]Fevereiro!$E$11</f>
        <v>78.125</v>
      </c>
      <c r="I37" s="109">
        <f>[33]Fevereiro!$E$12</f>
        <v>82.041666666666671</v>
      </c>
      <c r="J37" s="109">
        <f>[33]Fevereiro!$E$13</f>
        <v>75.583333333333329</v>
      </c>
      <c r="K37" s="109">
        <f>[33]Fevereiro!$E$14</f>
        <v>73.125</v>
      </c>
      <c r="L37" s="109">
        <f>[33]Fevereiro!$E$15</f>
        <v>69.541666666666671</v>
      </c>
      <c r="M37" s="109">
        <f>[33]Fevereiro!$E$16</f>
        <v>67.25</v>
      </c>
      <c r="N37" s="109">
        <f>[33]Fevereiro!$E$17</f>
        <v>71.375</v>
      </c>
      <c r="O37" s="109">
        <f>[33]Fevereiro!$E$18</f>
        <v>75.666666666666671</v>
      </c>
      <c r="P37" s="109">
        <f>[33]Fevereiro!$E$19</f>
        <v>73.416666666666671</v>
      </c>
      <c r="Q37" s="109">
        <f>[33]Fevereiro!$E$20</f>
        <v>60.583333333333336</v>
      </c>
      <c r="R37" s="109">
        <f>[33]Fevereiro!$E$21</f>
        <v>51.916666666666664</v>
      </c>
      <c r="S37" s="109">
        <f>[33]Fevereiro!$E$22</f>
        <v>79.625</v>
      </c>
      <c r="T37" s="109">
        <f>[33]Fevereiro!$E$23</f>
        <v>78.083333333333329</v>
      </c>
      <c r="U37" s="109">
        <f>[33]Fevereiro!$E$24</f>
        <v>66.791666666666671</v>
      </c>
      <c r="V37" s="109">
        <f>[33]Fevereiro!$E$25</f>
        <v>63.333333333333336</v>
      </c>
      <c r="W37" s="109">
        <f>[33]Fevereiro!$E$26</f>
        <v>62.5</v>
      </c>
      <c r="X37" s="109">
        <f>[33]Fevereiro!$E$27</f>
        <v>66.625</v>
      </c>
      <c r="Y37" s="109">
        <f>[33]Fevereiro!$E$28</f>
        <v>82.708333333333329</v>
      </c>
      <c r="Z37" s="109">
        <f>[33]Fevereiro!$E$29</f>
        <v>75.666666666666671</v>
      </c>
      <c r="AA37" s="109">
        <f>[33]Fevereiro!$E$30</f>
        <v>60.416666666666664</v>
      </c>
      <c r="AB37" s="109">
        <f>[33]Fevereiro!$E$31</f>
        <v>55.458333333333336</v>
      </c>
      <c r="AC37" s="109">
        <f>[33]Fevereiro!$E$32</f>
        <v>69.5</v>
      </c>
      <c r="AD37" s="109">
        <f>[33]Fevereiro!$E$33</f>
        <v>67.916666666666671</v>
      </c>
      <c r="AE37" s="115">
        <f t="shared" si="1"/>
        <v>67.920977011494244</v>
      </c>
      <c r="AF37" s="12" t="s">
        <v>35</v>
      </c>
      <c r="AG37" t="s">
        <v>35</v>
      </c>
      <c r="AI37" t="s">
        <v>35</v>
      </c>
    </row>
    <row r="38" spans="1:36" hidden="1" x14ac:dyDescent="0.2">
      <c r="A38" s="48" t="s">
        <v>16</v>
      </c>
      <c r="B38" s="109">
        <f>[34]Fevereiro!$E$5</f>
        <v>0</v>
      </c>
      <c r="C38" s="109">
        <f>[34]Fevereiro!$E$6</f>
        <v>0</v>
      </c>
      <c r="D38" s="109">
        <f>[34]Fevereiro!$E$7</f>
        <v>0</v>
      </c>
      <c r="E38" s="109">
        <f>[34]Fevereiro!$E$8</f>
        <v>0</v>
      </c>
      <c r="F38" s="109">
        <f>[34]Fevereiro!$E$9</f>
        <v>0</v>
      </c>
      <c r="G38" s="109">
        <f>[34]Fevereiro!$E$10</f>
        <v>0</v>
      </c>
      <c r="H38" s="109">
        <f>[34]Fevereiro!$E$11</f>
        <v>0</v>
      </c>
      <c r="I38" s="109">
        <f>[34]Fevereiro!$E$12</f>
        <v>0</v>
      </c>
      <c r="J38" s="109">
        <f>[34]Fevereiro!$E$13</f>
        <v>0</v>
      </c>
      <c r="K38" s="109">
        <f>[34]Fevereiro!$E$14</f>
        <v>0</v>
      </c>
      <c r="L38" s="109">
        <f>[34]Fevereiro!$E$15</f>
        <v>0</v>
      </c>
      <c r="M38" s="109">
        <f>[34]Fevereiro!$E$16</f>
        <v>0</v>
      </c>
      <c r="N38" s="109">
        <f>[34]Fevereiro!$E$17</f>
        <v>0</v>
      </c>
      <c r="O38" s="109">
        <f>[34]Fevereiro!$E$18</f>
        <v>0</v>
      </c>
      <c r="P38" s="109">
        <f>[34]Fevereiro!$E$19</f>
        <v>0</v>
      </c>
      <c r="Q38" s="109">
        <f>[34]Fevereiro!$E$20</f>
        <v>0</v>
      </c>
      <c r="R38" s="109">
        <f>[34]Fevereiro!$E$21</f>
        <v>0</v>
      </c>
      <c r="S38" s="109">
        <f>[34]Fevereiro!$E$22</f>
        <v>0</v>
      </c>
      <c r="T38" s="109">
        <f>[34]Fevereiro!$E$23</f>
        <v>0</v>
      </c>
      <c r="U38" s="109">
        <f>[34]Fevereiro!$E$24</f>
        <v>0</v>
      </c>
      <c r="V38" s="109">
        <f>[34]Fevereiro!$E$25</f>
        <v>0</v>
      </c>
      <c r="W38" s="109">
        <f>[34]Fevereiro!$E$26</f>
        <v>0</v>
      </c>
      <c r="X38" s="109">
        <f>[34]Fevereiro!$E$27</f>
        <v>0</v>
      </c>
      <c r="Y38" s="109">
        <f>[34]Fevereiro!$E$28</f>
        <v>0</v>
      </c>
      <c r="Z38" s="109">
        <f>[34]Fevereiro!$E$29</f>
        <v>0</v>
      </c>
      <c r="AA38" s="109">
        <f>[34]Fevereiro!$E$30</f>
        <v>0</v>
      </c>
      <c r="AB38" s="109">
        <f>[34]Fevereiro!$E$31</f>
        <v>0</v>
      </c>
      <c r="AC38" s="109">
        <f>[34]Fevereiro!$E$32</f>
        <v>0</v>
      </c>
      <c r="AD38" s="109">
        <v>0</v>
      </c>
      <c r="AE38" s="115">
        <f t="shared" si="1"/>
        <v>0</v>
      </c>
      <c r="AG38" s="125"/>
      <c r="AH38" t="s">
        <v>35</v>
      </c>
      <c r="AI38" t="s">
        <v>35</v>
      </c>
    </row>
    <row r="39" spans="1:36" x14ac:dyDescent="0.2">
      <c r="A39" s="48" t="s">
        <v>154</v>
      </c>
      <c r="B39" s="109">
        <f>[35]Fevereiro!$E$5</f>
        <v>64.208333333333329</v>
      </c>
      <c r="C39" s="109">
        <f>[35]Fevereiro!$E$6</f>
        <v>62.791666666666664</v>
      </c>
      <c r="D39" s="109">
        <f>[35]Fevereiro!$E$7</f>
        <v>67.25</v>
      </c>
      <c r="E39" s="109">
        <f>[35]Fevereiro!$E$8</f>
        <v>73</v>
      </c>
      <c r="F39" s="109">
        <f>[35]Fevereiro!$E$9</f>
        <v>76.916666666666671</v>
      </c>
      <c r="G39" s="109">
        <f>[35]Fevereiro!$E$10</f>
        <v>79.5</v>
      </c>
      <c r="H39" s="109">
        <f>[35]Fevereiro!$E$11</f>
        <v>84.375</v>
      </c>
      <c r="I39" s="109">
        <f>[35]Fevereiro!$E$12</f>
        <v>93.041666666666671</v>
      </c>
      <c r="J39" s="109">
        <f>[35]Fevereiro!$E$13</f>
        <v>88.708333333333329</v>
      </c>
      <c r="K39" s="109">
        <f>[35]Fevereiro!$E$14</f>
        <v>82.75</v>
      </c>
      <c r="L39" s="109">
        <f>[35]Fevereiro!$E$15</f>
        <v>74.291666666666671</v>
      </c>
      <c r="M39" s="109">
        <f>[35]Fevereiro!$E$16</f>
        <v>70.083333333333329</v>
      </c>
      <c r="N39" s="109">
        <f>[35]Fevereiro!$E$17</f>
        <v>68.625</v>
      </c>
      <c r="O39" s="109">
        <f>[35]Fevereiro!$E$18</f>
        <v>66.833333333333329</v>
      </c>
      <c r="P39" s="109">
        <f>[35]Fevereiro!$E$19</f>
        <v>73.791666666666671</v>
      </c>
      <c r="Q39" s="109">
        <f>[35]Fevereiro!$E$20</f>
        <v>71.416666666666671</v>
      </c>
      <c r="R39" s="109">
        <f>[35]Fevereiro!$E$21</f>
        <v>67.291666666666671</v>
      </c>
      <c r="S39" s="109">
        <f>[35]Fevereiro!$E$22</f>
        <v>86.5</v>
      </c>
      <c r="T39" s="109">
        <f>[35]Fevereiro!$E$23</f>
        <v>78.041666666666671</v>
      </c>
      <c r="U39" s="109">
        <f>[35]Fevereiro!$E$24</f>
        <v>71.125</v>
      </c>
      <c r="V39" s="109">
        <f>[35]Fevereiro!$E$25</f>
        <v>78.541666666666671</v>
      </c>
      <c r="W39" s="109">
        <f>[35]Fevereiro!$E$26</f>
        <v>77.75</v>
      </c>
      <c r="X39" s="109">
        <f>[35]Fevereiro!$E$27</f>
        <v>76.25</v>
      </c>
      <c r="Y39" s="109">
        <f>[35]Fevereiro!$E$28</f>
        <v>78.583333333333329</v>
      </c>
      <c r="Z39" s="109">
        <f>[35]Fevereiro!$E$29</f>
        <v>77.416666666666671</v>
      </c>
      <c r="AA39" s="109">
        <f>[35]Fevereiro!$E$30</f>
        <v>72.625</v>
      </c>
      <c r="AB39" s="109">
        <f>[35]Fevereiro!$E$31</f>
        <v>69.458333333333329</v>
      </c>
      <c r="AC39" s="109">
        <f>[35]Fevereiro!$E$32</f>
        <v>75.666666666666671</v>
      </c>
      <c r="AD39" s="109">
        <f>[35]Fevereiro!$E$33</f>
        <v>69.083333333333329</v>
      </c>
      <c r="AE39" s="115">
        <f t="shared" si="1"/>
        <v>75.031609195402311</v>
      </c>
      <c r="AG39" t="s">
        <v>35</v>
      </c>
      <c r="AH39" t="s">
        <v>35</v>
      </c>
    </row>
    <row r="40" spans="1:36" x14ac:dyDescent="0.2">
      <c r="A40" s="48" t="s">
        <v>17</v>
      </c>
      <c r="B40" s="109">
        <f>[36]Fevereiro!$E$5</f>
        <v>64.75</v>
      </c>
      <c r="C40" s="109">
        <f>[36]Fevereiro!$E$6</f>
        <v>61.916666666666664</v>
      </c>
      <c r="D40" s="109">
        <f>[36]Fevereiro!$E$7</f>
        <v>67.041666666666671</v>
      </c>
      <c r="E40" s="109">
        <f>[36]Fevereiro!$E$8</f>
        <v>70.291666666666671</v>
      </c>
      <c r="F40" s="109">
        <f>[36]Fevereiro!$E$9</f>
        <v>66.625</v>
      </c>
      <c r="G40" s="109">
        <f>[36]Fevereiro!$E$10</f>
        <v>72.958333333333329</v>
      </c>
      <c r="H40" s="109">
        <f>[36]Fevereiro!$E$11</f>
        <v>82.541666666666671</v>
      </c>
      <c r="I40" s="109">
        <f>[36]Fevereiro!$E$12</f>
        <v>86.958333333333329</v>
      </c>
      <c r="J40" s="109">
        <f>[36]Fevereiro!$E$13</f>
        <v>76.791666666666671</v>
      </c>
      <c r="K40" s="109">
        <f>[36]Fevereiro!$E$14</f>
        <v>76.708333333333329</v>
      </c>
      <c r="L40" s="109">
        <f>[36]Fevereiro!$E$15</f>
        <v>71.875</v>
      </c>
      <c r="M40" s="109">
        <f>[36]Fevereiro!$E$16</f>
        <v>64.75</v>
      </c>
      <c r="N40" s="109">
        <f>[36]Fevereiro!$E$17</f>
        <v>75.041666666666671</v>
      </c>
      <c r="O40" s="109">
        <f>[36]Fevereiro!$E$18</f>
        <v>71.833333333333329</v>
      </c>
      <c r="P40" s="109">
        <f>[36]Fevereiro!$E$19</f>
        <v>70.583333333333329</v>
      </c>
      <c r="Q40" s="109">
        <f>[36]Fevereiro!$E$20</f>
        <v>62.75</v>
      </c>
      <c r="R40" s="109">
        <f>[36]Fevereiro!$E$21</f>
        <v>63.791666666666664</v>
      </c>
      <c r="S40" s="109">
        <f>[36]Fevereiro!$E$22</f>
        <v>82.333333333333329</v>
      </c>
      <c r="T40" s="109">
        <f>[36]Fevereiro!$E$23</f>
        <v>67.666666666666671</v>
      </c>
      <c r="U40" s="109">
        <f>[36]Fevereiro!$E$24</f>
        <v>66.25</v>
      </c>
      <c r="V40" s="109">
        <f>[36]Fevereiro!$E$25</f>
        <v>70.916666666666671</v>
      </c>
      <c r="W40" s="109">
        <f>[36]Fevereiro!$E$26</f>
        <v>70.125</v>
      </c>
      <c r="X40" s="109">
        <f>[36]Fevereiro!$E$27</f>
        <v>67.333333333333329</v>
      </c>
      <c r="Y40" s="109">
        <f>[36]Fevereiro!$E$28</f>
        <v>73.541666666666671</v>
      </c>
      <c r="Z40" s="109">
        <f>[36]Fevereiro!$E$29</f>
        <v>71.541666666666671</v>
      </c>
      <c r="AA40" s="109">
        <f>[36]Fevereiro!$E$30</f>
        <v>72.75</v>
      </c>
      <c r="AB40" s="109">
        <f>[36]Fevereiro!$E$31</f>
        <v>70.583333333333329</v>
      </c>
      <c r="AC40" s="109">
        <f>[36]Fevereiro!$E$32</f>
        <v>71.208333333333329</v>
      </c>
      <c r="AD40" s="109">
        <f>[36]Fevereiro!$E$33</f>
        <v>68.291666666666671</v>
      </c>
      <c r="AE40" s="115">
        <f t="shared" si="1"/>
        <v>71.025862068965523</v>
      </c>
      <c r="AH40" t="s">
        <v>35</v>
      </c>
      <c r="AI40" t="s">
        <v>35</v>
      </c>
    </row>
    <row r="41" spans="1:36" hidden="1" x14ac:dyDescent="0.2">
      <c r="A41" s="48" t="s">
        <v>136</v>
      </c>
      <c r="B41" s="109">
        <f>[37]Fevereiro!$E$5</f>
        <v>93.541666666666671</v>
      </c>
      <c r="C41" s="109">
        <f>[37]Fevereiro!$E$6</f>
        <v>91.375</v>
      </c>
      <c r="D41" s="109">
        <f>[37]Fevereiro!$E$7</f>
        <v>97.583333333333329</v>
      </c>
      <c r="E41" s="109">
        <f>[37]Fevereiro!$E$8</f>
        <v>90.166666666666671</v>
      </c>
      <c r="F41" s="109">
        <f>[37]Fevereiro!$E$9</f>
        <v>81.375</v>
      </c>
      <c r="G41" s="109">
        <f>[37]Fevereiro!$E$10</f>
        <v>83.708333333333329</v>
      </c>
      <c r="H41" s="109">
        <f>[37]Fevereiro!$E$11</f>
        <v>89.458333333333329</v>
      </c>
      <c r="I41" s="109">
        <f>[37]Fevereiro!$E$12</f>
        <v>86.5</v>
      </c>
      <c r="J41" s="109">
        <f>[37]Fevereiro!$E$13</f>
        <v>84.458333333333329</v>
      </c>
      <c r="K41" s="109">
        <f>[37]Fevereiro!$E$14</f>
        <v>91</v>
      </c>
      <c r="L41" s="109">
        <f>[37]Fevereiro!$E$15</f>
        <v>88.583333333333329</v>
      </c>
      <c r="M41" s="109">
        <f>[37]Fevereiro!$E$16</f>
        <v>96.083333333333329</v>
      </c>
      <c r="N41" s="109">
        <f>[37]Fevereiro!$E$17</f>
        <v>86.208333333333329</v>
      </c>
      <c r="O41" s="109">
        <f>[37]Fevereiro!$E$18</f>
        <v>83.583333333333329</v>
      </c>
      <c r="P41" s="109">
        <f>[37]Fevereiro!$E$19</f>
        <v>85.125</v>
      </c>
      <c r="Q41" s="109">
        <f>[37]Fevereiro!$E$20</f>
        <v>86</v>
      </c>
      <c r="R41" s="109">
        <f>[37]Fevereiro!$E$21</f>
        <v>92.541666666666671</v>
      </c>
      <c r="S41" s="109">
        <f>[37]Fevereiro!$E$22</f>
        <v>88.041666666666671</v>
      </c>
      <c r="T41" s="109">
        <f>[37]Fevereiro!$E$23</f>
        <v>79.583333333333329</v>
      </c>
      <c r="U41" s="109">
        <f>[37]Fevereiro!$E$24</f>
        <v>98.875</v>
      </c>
      <c r="V41" s="109">
        <f>[37]Fevereiro!$E$25</f>
        <v>90.666666666666671</v>
      </c>
      <c r="W41" s="109">
        <f>[37]Fevereiro!$E$26</f>
        <v>94.375</v>
      </c>
      <c r="X41" s="109">
        <f>[37]Fevereiro!$E$27</f>
        <v>87.541666666666671</v>
      </c>
      <c r="Y41" s="109">
        <f>[37]Fevereiro!$E$28</f>
        <v>99.916666666666671</v>
      </c>
      <c r="Z41" s="109">
        <f>[37]Fevereiro!$E$29</f>
        <v>82.958333333333329</v>
      </c>
      <c r="AA41" s="109">
        <f>[37]Fevereiro!$E$30</f>
        <v>87.916666666666671</v>
      </c>
      <c r="AB41" s="109">
        <f>[37]Fevereiro!$E$31</f>
        <v>78.875</v>
      </c>
      <c r="AC41" s="109">
        <f>[37]Fevereiro!$E$32</f>
        <v>81.208333333333329</v>
      </c>
      <c r="AD41" s="109">
        <f>[37]Fevereiro!$E$33</f>
        <v>88.473214285714306</v>
      </c>
      <c r="AE41" s="115">
        <f t="shared" si="1"/>
        <v>88.473214285714306</v>
      </c>
      <c r="AI41" t="s">
        <v>35</v>
      </c>
    </row>
    <row r="42" spans="1:36" x14ac:dyDescent="0.2">
      <c r="A42" s="48" t="s">
        <v>18</v>
      </c>
      <c r="B42" s="109">
        <f>[38]Fevereiro!$E$5</f>
        <v>63.916666666666664</v>
      </c>
      <c r="C42" s="109">
        <f>[38]Fevereiro!$E$6</f>
        <v>62.208333333333336</v>
      </c>
      <c r="D42" s="109">
        <f>[38]Fevereiro!$E$7</f>
        <v>72.666666666666671</v>
      </c>
      <c r="E42" s="109">
        <f>[38]Fevereiro!$E$8</f>
        <v>78.583333333333329</v>
      </c>
      <c r="F42" s="109">
        <f>[38]Fevereiro!$E$9</f>
        <v>84.75</v>
      </c>
      <c r="G42" s="109">
        <f>[38]Fevereiro!$E$10</f>
        <v>87.5</v>
      </c>
      <c r="H42" s="109">
        <f>[38]Fevereiro!$E$11</f>
        <v>80.041666666666671</v>
      </c>
      <c r="I42" s="109">
        <f>[38]Fevereiro!$E$12</f>
        <v>93</v>
      </c>
      <c r="J42" s="109">
        <f>[38]Fevereiro!$E$13</f>
        <v>84.833333333333329</v>
      </c>
      <c r="K42" s="109">
        <f>[38]Fevereiro!$E$14</f>
        <v>81.541666666666671</v>
      </c>
      <c r="L42" s="109">
        <f>[38]Fevereiro!$E$15</f>
        <v>81.541666666666671</v>
      </c>
      <c r="M42" s="109">
        <f>[38]Fevereiro!$E$16</f>
        <v>84.166666666666671</v>
      </c>
      <c r="N42" s="109">
        <f>[38]Fevereiro!$E$17</f>
        <v>78.25</v>
      </c>
      <c r="O42" s="109">
        <f>[38]Fevereiro!$E$18</f>
        <v>76.041666666666671</v>
      </c>
      <c r="P42" s="109">
        <f>[38]Fevereiro!$E$19</f>
        <v>74.5</v>
      </c>
      <c r="Q42" s="109">
        <f>[38]Fevereiro!$E$20</f>
        <v>73</v>
      </c>
      <c r="R42" s="109">
        <f>[38]Fevereiro!$E$21</f>
        <v>79.791666666666671</v>
      </c>
      <c r="S42" s="109">
        <f>[38]Fevereiro!$E$22</f>
        <v>90.166666666666671</v>
      </c>
      <c r="T42" s="109">
        <f>[38]Fevereiro!$E$23</f>
        <v>85.333333333333329</v>
      </c>
      <c r="U42" s="109">
        <f>[38]Fevereiro!$E$24</f>
        <v>79.208333333333329</v>
      </c>
      <c r="V42" s="109">
        <f>[38]Fevereiro!$E$25</f>
        <v>76.333333333333329</v>
      </c>
      <c r="W42" s="109">
        <f>[38]Fevereiro!$E$26</f>
        <v>78.458333333333329</v>
      </c>
      <c r="X42" s="109">
        <f>[38]Fevereiro!$E$27</f>
        <v>82.541666666666671</v>
      </c>
      <c r="Y42" s="109">
        <f>[38]Fevereiro!$E$28</f>
        <v>81.958333333333329</v>
      </c>
      <c r="Z42" s="109">
        <f>[38]Fevereiro!$E$29</f>
        <v>79.125</v>
      </c>
      <c r="AA42" s="109">
        <f>[38]Fevereiro!$E$30</f>
        <v>70.416666666666671</v>
      </c>
      <c r="AB42" s="109">
        <f>[38]Fevereiro!$E$31</f>
        <v>71.791666666666671</v>
      </c>
      <c r="AC42" s="109">
        <f>[38]Fevereiro!$E$32</f>
        <v>77.875</v>
      </c>
      <c r="AD42" s="109">
        <f>[38]Fevereiro!$E$33</f>
        <v>72.291666666666671</v>
      </c>
      <c r="AE42" s="115">
        <f t="shared" si="1"/>
        <v>78.683908045977006</v>
      </c>
      <c r="AG42" s="12" t="s">
        <v>35</v>
      </c>
      <c r="AI42" t="s">
        <v>35</v>
      </c>
    </row>
    <row r="43" spans="1:36" hidden="1" x14ac:dyDescent="0.2">
      <c r="A43" s="48" t="s">
        <v>141</v>
      </c>
      <c r="B43" s="109" t="s">
        <v>197</v>
      </c>
      <c r="C43" s="109" t="s">
        <v>197</v>
      </c>
      <c r="D43" s="109" t="s">
        <v>197</v>
      </c>
      <c r="E43" s="109" t="s">
        <v>197</v>
      </c>
      <c r="F43" s="109" t="s">
        <v>197</v>
      </c>
      <c r="G43" s="109" t="s">
        <v>197</v>
      </c>
      <c r="H43" s="109" t="s">
        <v>197</v>
      </c>
      <c r="I43" s="109" t="s">
        <v>197</v>
      </c>
      <c r="J43" s="109" t="s">
        <v>197</v>
      </c>
      <c r="K43" s="109" t="s">
        <v>197</v>
      </c>
      <c r="L43" s="109" t="s">
        <v>197</v>
      </c>
      <c r="M43" s="109" t="s">
        <v>197</v>
      </c>
      <c r="N43" s="109" t="s">
        <v>197</v>
      </c>
      <c r="O43" s="109" t="s">
        <v>197</v>
      </c>
      <c r="P43" s="109" t="s">
        <v>197</v>
      </c>
      <c r="Q43" s="109" t="s">
        <v>197</v>
      </c>
      <c r="R43" s="109" t="s">
        <v>197</v>
      </c>
      <c r="S43" s="109" t="s">
        <v>197</v>
      </c>
      <c r="T43" s="109" t="s">
        <v>197</v>
      </c>
      <c r="U43" s="109" t="s">
        <v>197</v>
      </c>
      <c r="V43" s="109" t="s">
        <v>197</v>
      </c>
      <c r="W43" s="109" t="s">
        <v>197</v>
      </c>
      <c r="X43" s="109" t="s">
        <v>197</v>
      </c>
      <c r="Y43" s="109" t="s">
        <v>197</v>
      </c>
      <c r="Z43" s="109" t="s">
        <v>197</v>
      </c>
      <c r="AA43" s="109" t="s">
        <v>197</v>
      </c>
      <c r="AB43" s="109" t="s">
        <v>197</v>
      </c>
      <c r="AC43" s="109" t="s">
        <v>197</v>
      </c>
      <c r="AD43" s="109" t="s">
        <v>197</v>
      </c>
      <c r="AE43" s="115" t="s">
        <v>197</v>
      </c>
      <c r="AH43" t="s">
        <v>35</v>
      </c>
      <c r="AI43" t="s">
        <v>35</v>
      </c>
    </row>
    <row r="44" spans="1:36" x14ac:dyDescent="0.2">
      <c r="A44" s="48" t="s">
        <v>19</v>
      </c>
      <c r="B44" s="109">
        <f>[39]Fevereiro!$E$5</f>
        <v>67.666666666666671</v>
      </c>
      <c r="C44" s="109">
        <f>[39]Fevereiro!$E$6</f>
        <v>65.166666666666671</v>
      </c>
      <c r="D44" s="109">
        <f>[39]Fevereiro!$E$7</f>
        <v>63.583333333333336</v>
      </c>
      <c r="E44" s="109">
        <f>[39]Fevereiro!$E$8</f>
        <v>66.333333333333329</v>
      </c>
      <c r="F44" s="109">
        <f>[39]Fevereiro!$E$9</f>
        <v>64.583333333333329</v>
      </c>
      <c r="G44" s="109">
        <f>[39]Fevereiro!$E$10</f>
        <v>65.833333333333329</v>
      </c>
      <c r="H44" s="109">
        <f>[39]Fevereiro!$E$11</f>
        <v>80.125</v>
      </c>
      <c r="I44" s="109">
        <f>[39]Fevereiro!$E$12</f>
        <v>87.333333333333329</v>
      </c>
      <c r="J44" s="109">
        <f>[39]Fevereiro!$E$13</f>
        <v>85.291666666666671</v>
      </c>
      <c r="K44" s="109">
        <f>[39]Fevereiro!$E$14</f>
        <v>76.5</v>
      </c>
      <c r="L44" s="109">
        <f>[39]Fevereiro!$E$15</f>
        <v>66.041666666666671</v>
      </c>
      <c r="M44" s="109">
        <f>[39]Fevereiro!$E$16</f>
        <v>60.416666666666664</v>
      </c>
      <c r="N44" s="109">
        <f>[39]Fevereiro!$E$17</f>
        <v>77.375</v>
      </c>
      <c r="O44" s="109">
        <f>[39]Fevereiro!$E$18</f>
        <v>86.833333333333329</v>
      </c>
      <c r="P44" s="109">
        <f>[39]Fevereiro!$E$19</f>
        <v>85.083333333333329</v>
      </c>
      <c r="Q44" s="109">
        <f>[39]Fevereiro!$E$20</f>
        <v>75.416666666666671</v>
      </c>
      <c r="R44" s="109">
        <f>[39]Fevereiro!$E$21</f>
        <v>68.791666666666671</v>
      </c>
      <c r="S44" s="109">
        <f>[39]Fevereiro!$E$22</f>
        <v>73</v>
      </c>
      <c r="T44" s="109">
        <f>[39]Fevereiro!$E$23</f>
        <v>77.125</v>
      </c>
      <c r="U44" s="109">
        <f>[39]Fevereiro!$E$24</f>
        <v>75.208333333333329</v>
      </c>
      <c r="V44" s="109">
        <f>[39]Fevereiro!$E$25</f>
        <v>72.25</v>
      </c>
      <c r="W44" s="109">
        <f>[39]Fevereiro!$E$26</f>
        <v>68.458333333333329</v>
      </c>
      <c r="X44" s="109">
        <f>[39]Fevereiro!$E$27</f>
        <v>83.125</v>
      </c>
      <c r="Y44" s="109">
        <f>[39]Fevereiro!$E$28</f>
        <v>82.75</v>
      </c>
      <c r="Z44" s="109">
        <f>[39]Fevereiro!$E$29</f>
        <v>82.416666666666671</v>
      </c>
      <c r="AA44" s="109">
        <f>[39]Fevereiro!$E$30</f>
        <v>76.625</v>
      </c>
      <c r="AB44" s="109">
        <f>[39]Fevereiro!$E$31</f>
        <v>73.833333333333329</v>
      </c>
      <c r="AC44" s="109">
        <f>[39]Fevereiro!$E$32</f>
        <v>72.333333333333329</v>
      </c>
      <c r="AD44" s="109">
        <f>[39]Fevereiro!$E$33</f>
        <v>75.625</v>
      </c>
      <c r="AE44" s="115">
        <f>AVERAGE(B44:AD44)</f>
        <v>74.314655172413794</v>
      </c>
      <c r="AF44" s="12" t="s">
        <v>35</v>
      </c>
      <c r="AH44" t="s">
        <v>35</v>
      </c>
      <c r="AI44" t="s">
        <v>35</v>
      </c>
      <c r="AJ44" t="s">
        <v>35</v>
      </c>
    </row>
    <row r="45" spans="1:36" x14ac:dyDescent="0.2">
      <c r="A45" s="48" t="s">
        <v>23</v>
      </c>
      <c r="B45" s="109">
        <f>[40]Fevereiro!$E$5</f>
        <v>60.458333333333336</v>
      </c>
      <c r="C45" s="109">
        <f>[40]Fevereiro!$E$6</f>
        <v>59.375</v>
      </c>
      <c r="D45" s="109">
        <f>[40]Fevereiro!$E$7</f>
        <v>61.416666666666664</v>
      </c>
      <c r="E45" s="109">
        <f>[40]Fevereiro!$E$8</f>
        <v>61.333333333333336</v>
      </c>
      <c r="F45" s="109">
        <f>[40]Fevereiro!$E$9</f>
        <v>62.916666666666664</v>
      </c>
      <c r="G45" s="109">
        <f>[40]Fevereiro!$E$10</f>
        <v>78.208333333333329</v>
      </c>
      <c r="H45" s="109">
        <f>[40]Fevereiro!$E$11</f>
        <v>77.666666666666671</v>
      </c>
      <c r="I45" s="109">
        <f>[40]Fevereiro!$E$12</f>
        <v>87.625</v>
      </c>
      <c r="J45" s="109">
        <f>[40]Fevereiro!$E$13</f>
        <v>78.875</v>
      </c>
      <c r="K45" s="109">
        <f>[40]Fevereiro!$E$14</f>
        <v>75.708333333333329</v>
      </c>
      <c r="L45" s="109">
        <f>[40]Fevereiro!$E$15</f>
        <v>72.875</v>
      </c>
      <c r="M45" s="109">
        <f>[40]Fevereiro!$E$16</f>
        <v>84.083333333333329</v>
      </c>
      <c r="N45" s="109">
        <f>[40]Fevereiro!$E$17</f>
        <v>77.375</v>
      </c>
      <c r="O45" s="109">
        <f>[40]Fevereiro!$E$18</f>
        <v>71.208333333333329</v>
      </c>
      <c r="P45" s="109">
        <f>[40]Fevereiro!$E$19</f>
        <v>69.583333333333329</v>
      </c>
      <c r="Q45" s="109">
        <f>[40]Fevereiro!$E$20</f>
        <v>60.416666666666664</v>
      </c>
      <c r="R45" s="109">
        <f>[40]Fevereiro!$E$21</f>
        <v>66.5</v>
      </c>
      <c r="S45" s="109">
        <f>[40]Fevereiro!$E$22</f>
        <v>88.666666666666671</v>
      </c>
      <c r="T45" s="109">
        <f>[40]Fevereiro!$E$23</f>
        <v>78.833333333333329</v>
      </c>
      <c r="U45" s="109">
        <f>[40]Fevereiro!$E$24</f>
        <v>72.583333333333329</v>
      </c>
      <c r="V45" s="109">
        <f>[40]Fevereiro!$E$25</f>
        <v>73.708333333333329</v>
      </c>
      <c r="W45" s="109">
        <f>[40]Fevereiro!$E$26</f>
        <v>74.083333333333329</v>
      </c>
      <c r="X45" s="109">
        <f>[40]Fevereiro!$E$27</f>
        <v>68.083333333333329</v>
      </c>
      <c r="Y45" s="109">
        <f>[40]Fevereiro!$E$28</f>
        <v>72.458333333333329</v>
      </c>
      <c r="Z45" s="109">
        <f>[40]Fevereiro!$E$29</f>
        <v>75</v>
      </c>
      <c r="AA45" s="109">
        <f>[40]Fevereiro!$E$30</f>
        <v>66.791666666666671</v>
      </c>
      <c r="AB45" s="109">
        <f>[40]Fevereiro!$E$31</f>
        <v>70.666666666666671</v>
      </c>
      <c r="AC45" s="109">
        <f>[40]Fevereiro!$E$32</f>
        <v>73.208333333333329</v>
      </c>
      <c r="AD45" s="109">
        <f>[40]Fevereiro!$E$33</f>
        <v>68.708333333333329</v>
      </c>
      <c r="AE45" s="115">
        <f>AVERAGE(B45:AD45)</f>
        <v>72.014367816091948</v>
      </c>
      <c r="AI45" t="s">
        <v>35</v>
      </c>
    </row>
    <row r="46" spans="1:36" x14ac:dyDescent="0.2">
      <c r="A46" s="48" t="s">
        <v>34</v>
      </c>
      <c r="B46" s="109">
        <f>[41]Fevereiro!$E$5</f>
        <v>70.708333333333329</v>
      </c>
      <c r="C46" s="109">
        <f>[41]Fevereiro!$E$6</f>
        <v>81.4375</v>
      </c>
      <c r="D46" s="109">
        <f>[41]Fevereiro!$E$7</f>
        <v>80.5</v>
      </c>
      <c r="E46" s="109">
        <f>[41]Fevereiro!$E$8</f>
        <v>80.333333333333329</v>
      </c>
      <c r="F46" s="109">
        <f>[41]Fevereiro!$E$9</f>
        <v>88.769230769230774</v>
      </c>
      <c r="G46" s="109">
        <f>[41]Fevereiro!$E$10</f>
        <v>89.5</v>
      </c>
      <c r="H46" s="109">
        <f>[41]Fevereiro!$E$11</f>
        <v>73.5</v>
      </c>
      <c r="I46" s="109">
        <f>[41]Fevereiro!$E$12</f>
        <v>86.714285714285708</v>
      </c>
      <c r="J46" s="109">
        <f>[41]Fevereiro!$E$13</f>
        <v>69.764705882352942</v>
      </c>
      <c r="K46" s="109">
        <f>[41]Fevereiro!$E$14</f>
        <v>82.15</v>
      </c>
      <c r="L46" s="109">
        <f>[41]Fevereiro!$E$15</f>
        <v>76.583333333333329</v>
      </c>
      <c r="M46" s="109">
        <f>[41]Fevereiro!$E$16</f>
        <v>71.785714285714292</v>
      </c>
      <c r="N46" s="109">
        <f>[41]Fevereiro!$E$17</f>
        <v>71.111111111111114</v>
      </c>
      <c r="O46" s="109">
        <f>[41]Fevereiro!$E$18</f>
        <v>73.294117647058826</v>
      </c>
      <c r="P46" s="109">
        <f>[41]Fevereiro!$E$19</f>
        <v>75.82352941176471</v>
      </c>
      <c r="Q46" s="109">
        <f>[41]Fevereiro!$E$20</f>
        <v>68.05263157894737</v>
      </c>
      <c r="R46" s="109">
        <f>[41]Fevereiro!$E$21</f>
        <v>79.181818181818187</v>
      </c>
      <c r="S46" s="109">
        <f>[41]Fevereiro!$E$22</f>
        <v>96.75</v>
      </c>
      <c r="T46" s="109">
        <f>[41]Fevereiro!$E$23</f>
        <v>81.307692307692307</v>
      </c>
      <c r="U46" s="109">
        <f>[41]Fevereiro!$E$24</f>
        <v>76.36363636363636</v>
      </c>
      <c r="V46" s="109">
        <f>[41]Fevereiro!$E$25</f>
        <v>81.647058823529406</v>
      </c>
      <c r="W46" s="109">
        <f>[41]Fevereiro!$E$26</f>
        <v>78.230769230769226</v>
      </c>
      <c r="X46" s="109">
        <f>[41]Fevereiro!$E$27</f>
        <v>82.913043478260875</v>
      </c>
      <c r="Y46" s="109">
        <f>[41]Fevereiro!$E$28</f>
        <v>81.5625</v>
      </c>
      <c r="Z46" s="109">
        <f>[41]Fevereiro!$E$29</f>
        <v>63.615384615384613</v>
      </c>
      <c r="AA46" s="109">
        <f>[41]Fevereiro!$E$30</f>
        <v>76.454545454545453</v>
      </c>
      <c r="AB46" s="109">
        <f>[41]Fevereiro!$E$31</f>
        <v>78.055555555555557</v>
      </c>
      <c r="AC46" s="109">
        <f>[41]Fevereiro!$E$32</f>
        <v>67.384615384615387</v>
      </c>
      <c r="AD46" s="109">
        <f>[41]Fevereiro!$E$33</f>
        <v>71.545454545454547</v>
      </c>
      <c r="AE46" s="115">
        <f>AVERAGE(B46:AD46)</f>
        <v>77.759996563507841</v>
      </c>
      <c r="AF46" s="12" t="s">
        <v>35</v>
      </c>
      <c r="AH46" t="s">
        <v>35</v>
      </c>
      <c r="AI46" t="s">
        <v>35</v>
      </c>
    </row>
    <row r="47" spans="1:36" x14ac:dyDescent="0.2">
      <c r="A47" s="48" t="s">
        <v>20</v>
      </c>
      <c r="B47" s="109">
        <f>[42]Fevereiro!$E$5</f>
        <v>53.125</v>
      </c>
      <c r="C47" s="109">
        <f>[42]Fevereiro!$E$6</f>
        <v>53.666666666666664</v>
      </c>
      <c r="D47" s="109">
        <f>[42]Fevereiro!$E$7</f>
        <v>71.458333333333329</v>
      </c>
      <c r="E47" s="109">
        <f>[42]Fevereiro!$E$8</f>
        <v>76.916666666666671</v>
      </c>
      <c r="F47" s="109">
        <f>[42]Fevereiro!$E$9</f>
        <v>63.458333333333336</v>
      </c>
      <c r="G47" s="109">
        <f>[42]Fevereiro!$E$10</f>
        <v>70.75</v>
      </c>
      <c r="H47" s="109">
        <f>[42]Fevereiro!$E$11</f>
        <v>69.833333333333329</v>
      </c>
      <c r="I47" s="109">
        <f>[42]Fevereiro!$E$12</f>
        <v>65.666666666666671</v>
      </c>
      <c r="J47" s="109">
        <f>[42]Fevereiro!$E$13</f>
        <v>74.791666666666671</v>
      </c>
      <c r="K47" s="109">
        <f>[42]Fevereiro!$E$14</f>
        <v>67.125</v>
      </c>
      <c r="L47" s="109">
        <f>[42]Fevereiro!$E$15</f>
        <v>54.791666666666664</v>
      </c>
      <c r="M47" s="109">
        <f>[42]Fevereiro!$E$16</f>
        <v>62.041666666666664</v>
      </c>
      <c r="N47" s="109">
        <f>[42]Fevereiro!$E$17</f>
        <v>54.166666666666664</v>
      </c>
      <c r="O47" s="109">
        <f>[42]Fevereiro!$E$18</f>
        <v>63.625</v>
      </c>
      <c r="P47" s="109">
        <f>[42]Fevereiro!$E$19</f>
        <v>81.916666666666671</v>
      </c>
      <c r="Q47" s="109">
        <f>[42]Fevereiro!$E$20</f>
        <v>78.708333333333329</v>
      </c>
      <c r="R47" s="109">
        <f>[42]Fevereiro!$E$21</f>
        <v>69.708333333333329</v>
      </c>
      <c r="S47" s="109">
        <f>[42]Fevereiro!$E$22</f>
        <v>64.75</v>
      </c>
      <c r="T47" s="109">
        <f>[42]Fevereiro!$E$23</f>
        <v>71.625</v>
      </c>
      <c r="U47" s="109">
        <f>[42]Fevereiro!$E$24</f>
        <v>66.958333333333329</v>
      </c>
      <c r="V47" s="109">
        <f>[42]Fevereiro!$E$25</f>
        <v>67.5</v>
      </c>
      <c r="W47" s="109">
        <f>[42]Fevereiro!$E$26</f>
        <v>62.708333333333336</v>
      </c>
      <c r="X47" s="109">
        <f>[42]Fevereiro!$E$27</f>
        <v>61.375</v>
      </c>
      <c r="Y47" s="109">
        <f>[42]Fevereiro!$E$28</f>
        <v>62.5</v>
      </c>
      <c r="Z47" s="109">
        <f>[42]Fevereiro!$E$29</f>
        <v>68.458333333333329</v>
      </c>
      <c r="AA47" s="109">
        <f>[42]Fevereiro!$E$30</f>
        <v>62.625</v>
      </c>
      <c r="AB47" s="109">
        <f>[42]Fevereiro!$E$31</f>
        <v>58.833333333333336</v>
      </c>
      <c r="AC47" s="109">
        <f>[42]Fevereiro!$E$32</f>
        <v>47.458333333333336</v>
      </c>
      <c r="AD47" s="109">
        <f>[42]Fevereiro!$E$33</f>
        <v>51.25</v>
      </c>
      <c r="AE47" s="115">
        <f>AVERAGE(B47:AD47)</f>
        <v>64.751436781609172</v>
      </c>
      <c r="AG47" t="s">
        <v>35</v>
      </c>
      <c r="AH47" t="s">
        <v>35</v>
      </c>
      <c r="AI47" t="s">
        <v>35</v>
      </c>
    </row>
    <row r="48" spans="1:36" s="5" customFormat="1" ht="17.100000000000001" customHeight="1" x14ac:dyDescent="0.2">
      <c r="A48" s="49" t="s">
        <v>198</v>
      </c>
      <c r="B48" s="110">
        <f t="shared" ref="B48:AD48" si="2">AVERAGE(B5:B47)</f>
        <v>63.798139056065892</v>
      </c>
      <c r="C48" s="110">
        <f t="shared" si="2"/>
        <v>61.984386261493889</v>
      </c>
      <c r="D48" s="110">
        <f t="shared" si="2"/>
        <v>65.576445028990079</v>
      </c>
      <c r="E48" s="110">
        <f t="shared" si="2"/>
        <v>69.836431463552358</v>
      </c>
      <c r="F48" s="110">
        <f t="shared" si="2"/>
        <v>68.479948736311414</v>
      </c>
      <c r="G48" s="110">
        <f t="shared" si="2"/>
        <v>72.759001876525744</v>
      </c>
      <c r="H48" s="110">
        <f t="shared" si="2"/>
        <v>77.166549913501129</v>
      </c>
      <c r="I48" s="110">
        <f t="shared" si="2"/>
        <v>83.703674399032167</v>
      </c>
      <c r="J48" s="110">
        <f t="shared" si="2"/>
        <v>78.025936760513531</v>
      </c>
      <c r="K48" s="110">
        <f t="shared" si="2"/>
        <v>74.668723531960964</v>
      </c>
      <c r="L48" s="110">
        <f t="shared" si="2"/>
        <v>70.574357376451744</v>
      </c>
      <c r="M48" s="110">
        <f t="shared" si="2"/>
        <v>71.182145913564383</v>
      </c>
      <c r="N48" s="110">
        <f t="shared" si="2"/>
        <v>70.557886201815151</v>
      </c>
      <c r="O48" s="110">
        <f t="shared" si="2"/>
        <v>72.904423520428466</v>
      </c>
      <c r="P48" s="110">
        <f t="shared" si="2"/>
        <v>73.931100419413681</v>
      </c>
      <c r="Q48" s="110">
        <f t="shared" si="2"/>
        <v>67.917870584316518</v>
      </c>
      <c r="R48" s="110">
        <f t="shared" si="2"/>
        <v>67.458878171948797</v>
      </c>
      <c r="S48" s="110">
        <f t="shared" si="2"/>
        <v>80.779813392176095</v>
      </c>
      <c r="T48" s="110">
        <f t="shared" si="2"/>
        <v>75.615145959113349</v>
      </c>
      <c r="U48" s="110">
        <f t="shared" si="2"/>
        <v>71.321529937958147</v>
      </c>
      <c r="V48" s="110">
        <f t="shared" si="2"/>
        <v>71.962778347925223</v>
      </c>
      <c r="W48" s="110">
        <f t="shared" si="2"/>
        <v>71.167449041709631</v>
      </c>
      <c r="X48" s="110">
        <f t="shared" si="2"/>
        <v>72.882314723320164</v>
      </c>
      <c r="Y48" s="110">
        <f t="shared" si="2"/>
        <v>76.002453542392558</v>
      </c>
      <c r="Z48" s="110">
        <f t="shared" si="2"/>
        <v>73.949021364849585</v>
      </c>
      <c r="AA48" s="110">
        <f t="shared" si="2"/>
        <v>69.770176006390201</v>
      </c>
      <c r="AB48" s="110">
        <f t="shared" si="2"/>
        <v>67.854721598454518</v>
      </c>
      <c r="AC48" s="110">
        <f t="shared" si="2"/>
        <v>69.623233960789094</v>
      </c>
      <c r="AD48" s="110">
        <f t="shared" si="2"/>
        <v>67.665907197256601</v>
      </c>
      <c r="AE48" s="111">
        <f>AVERAGE(AE5:AE47)</f>
        <v>71.62602717315994</v>
      </c>
      <c r="AG48" s="5" t="s">
        <v>35</v>
      </c>
    </row>
    <row r="49" spans="1:35" x14ac:dyDescent="0.2">
      <c r="A49" s="104" t="s">
        <v>227</v>
      </c>
      <c r="B49" s="39"/>
      <c r="C49" s="39"/>
      <c r="D49" s="39"/>
      <c r="E49" s="39"/>
      <c r="F49" s="39"/>
      <c r="G49" s="39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45"/>
      <c r="AE49" s="72"/>
    </row>
    <row r="50" spans="1:35" x14ac:dyDescent="0.2">
      <c r="A50" s="104" t="s">
        <v>228</v>
      </c>
      <c r="B50" s="40"/>
      <c r="C50" s="40"/>
      <c r="D50" s="40"/>
      <c r="E50" s="40"/>
      <c r="F50" s="40"/>
      <c r="G50" s="40"/>
      <c r="H50" s="40"/>
      <c r="I50" s="40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7"/>
      <c r="U50" s="97"/>
      <c r="V50" s="97"/>
      <c r="W50" s="97"/>
      <c r="X50" s="97"/>
      <c r="Y50" s="95"/>
      <c r="Z50" s="95"/>
      <c r="AA50" s="95"/>
      <c r="AB50" s="95"/>
      <c r="AC50" s="95"/>
      <c r="AD50" s="95"/>
      <c r="AE50" s="72"/>
      <c r="AI50" t="s">
        <v>35</v>
      </c>
    </row>
    <row r="51" spans="1:35" x14ac:dyDescent="0.2">
      <c r="A51" s="41"/>
      <c r="B51" s="95"/>
      <c r="C51" s="95"/>
      <c r="D51" s="95"/>
      <c r="E51" s="95"/>
      <c r="F51" s="95"/>
      <c r="G51" s="95"/>
      <c r="H51" s="95"/>
      <c r="I51" s="95"/>
      <c r="J51" s="96"/>
      <c r="K51" s="96"/>
      <c r="L51" s="96"/>
      <c r="M51" s="96"/>
      <c r="N51" s="96"/>
      <c r="O51" s="96"/>
      <c r="P51" s="96"/>
      <c r="Q51" s="95"/>
      <c r="R51" s="95"/>
      <c r="S51" s="95"/>
      <c r="T51" s="98"/>
      <c r="U51" s="98"/>
      <c r="V51" s="98"/>
      <c r="W51" s="98"/>
      <c r="X51" s="98"/>
      <c r="Y51" s="95"/>
      <c r="Z51" s="95"/>
      <c r="AA51" s="95"/>
      <c r="AB51" s="95"/>
      <c r="AC51" s="95"/>
      <c r="AD51" s="45"/>
      <c r="AE51" s="72"/>
    </row>
    <row r="52" spans="1:35" x14ac:dyDescent="0.2">
      <c r="A52" s="134" t="s">
        <v>250</v>
      </c>
      <c r="B52" s="134"/>
      <c r="C52" s="134"/>
      <c r="D52" s="134"/>
      <c r="E52" s="134"/>
      <c r="F52" s="134"/>
      <c r="G52" s="134"/>
      <c r="H52" s="39"/>
      <c r="I52" s="39"/>
      <c r="J52" s="39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45"/>
      <c r="AE52" s="72"/>
    </row>
    <row r="53" spans="1:35" x14ac:dyDescent="0.2">
      <c r="A53" s="146"/>
      <c r="B53" s="146"/>
      <c r="C53" s="146"/>
      <c r="D53" s="146"/>
      <c r="E53" s="146"/>
      <c r="F53" s="146"/>
      <c r="G53" s="146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72"/>
    </row>
    <row r="54" spans="1:35" x14ac:dyDescent="0.2">
      <c r="A54" s="41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72"/>
      <c r="AI54" s="12" t="s">
        <v>35</v>
      </c>
    </row>
    <row r="55" spans="1:35" ht="13.5" thickBot="1" x14ac:dyDescent="0.25">
      <c r="A55" s="51"/>
      <c r="B55" s="52"/>
      <c r="C55" s="52"/>
      <c r="D55" s="52"/>
      <c r="E55" s="52"/>
      <c r="F55" s="52"/>
      <c r="G55" s="52" t="s">
        <v>35</v>
      </c>
      <c r="H55" s="52"/>
      <c r="I55" s="52"/>
      <c r="J55" s="52"/>
      <c r="K55" s="52"/>
      <c r="L55" s="52" t="s">
        <v>35</v>
      </c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73"/>
      <c r="AG55" t="s">
        <v>35</v>
      </c>
    </row>
    <row r="57" spans="1:35" x14ac:dyDescent="0.2">
      <c r="AG57" t="s">
        <v>35</v>
      </c>
    </row>
    <row r="58" spans="1:35" x14ac:dyDescent="0.2">
      <c r="K58" s="2" t="s">
        <v>35</v>
      </c>
      <c r="AI58" s="12" t="s">
        <v>35</v>
      </c>
    </row>
    <row r="60" spans="1:35" x14ac:dyDescent="0.2">
      <c r="M60" s="2" t="s">
        <v>35</v>
      </c>
      <c r="T60" s="2" t="s">
        <v>35</v>
      </c>
    </row>
    <row r="61" spans="1:35" x14ac:dyDescent="0.2">
      <c r="AB61" s="2" t="s">
        <v>35</v>
      </c>
      <c r="AC61" s="2" t="s">
        <v>35</v>
      </c>
      <c r="AE61" s="7" t="s">
        <v>35</v>
      </c>
    </row>
    <row r="62" spans="1:35" x14ac:dyDescent="0.2">
      <c r="P62" s="2" t="s">
        <v>35</v>
      </c>
      <c r="R62" s="2" t="s">
        <v>35</v>
      </c>
    </row>
    <row r="64" spans="1:35" x14ac:dyDescent="0.2">
      <c r="AF64" t="s">
        <v>35</v>
      </c>
    </row>
    <row r="67" spans="11:20" x14ac:dyDescent="0.2">
      <c r="T67" s="2" t="s">
        <v>35</v>
      </c>
    </row>
    <row r="70" spans="11:20" x14ac:dyDescent="0.2">
      <c r="K70" s="2" t="s">
        <v>35</v>
      </c>
    </row>
  </sheetData>
  <mergeCells count="35">
    <mergeCell ref="B2:AE2"/>
    <mergeCell ref="M3:M4"/>
    <mergeCell ref="A1:AE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AE3:AE4"/>
    <mergeCell ref="Z3:Z4"/>
    <mergeCell ref="AA3:AA4"/>
    <mergeCell ref="AB3:AB4"/>
    <mergeCell ref="AC3:AC4"/>
    <mergeCell ref="AD3:AD4"/>
    <mergeCell ref="A53:G53"/>
    <mergeCell ref="Y3:Y4"/>
    <mergeCell ref="X3:X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A52:G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zoomScale="90" zoomScaleNormal="90" workbookViewId="0">
      <selection activeCell="B3" sqref="B3:B4"/>
    </sheetView>
  </sheetViews>
  <sheetFormatPr defaultRowHeight="12.75" x14ac:dyDescent="0.2"/>
  <cols>
    <col min="1" max="1" width="19.7109375" style="2" bestFit="1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7.5703125" style="7" bestFit="1" customWidth="1"/>
    <col min="32" max="32" width="7.7109375" style="1" customWidth="1"/>
  </cols>
  <sheetData>
    <row r="1" spans="1:34" ht="20.100000000000001" customHeight="1" x14ac:dyDescent="0.2">
      <c r="A1" s="139" t="s">
        <v>206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1"/>
    </row>
    <row r="2" spans="1:34" s="4" customFormat="1" ht="20.100000000000001" customHeight="1" x14ac:dyDescent="0.2">
      <c r="A2" s="142" t="s">
        <v>21</v>
      </c>
      <c r="B2" s="136" t="s">
        <v>254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7"/>
    </row>
    <row r="3" spans="1:34" s="5" customFormat="1" ht="20.100000000000001" customHeight="1" x14ac:dyDescent="0.2">
      <c r="A3" s="142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99" t="s">
        <v>27</v>
      </c>
      <c r="AF3" s="100" t="s">
        <v>26</v>
      </c>
    </row>
    <row r="4" spans="1:34" s="5" customFormat="1" ht="20.100000000000001" customHeight="1" x14ac:dyDescent="0.2">
      <c r="A4" s="14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99" t="s">
        <v>25</v>
      </c>
      <c r="AF4" s="100" t="s">
        <v>25</v>
      </c>
    </row>
    <row r="5" spans="1:34" s="5" customFormat="1" x14ac:dyDescent="0.2">
      <c r="A5" s="48" t="s">
        <v>30</v>
      </c>
      <c r="B5" s="107">
        <f>[1]Fevereiro!$F$5</f>
        <v>85</v>
      </c>
      <c r="C5" s="107">
        <f>[1]Fevereiro!$F$6</f>
        <v>100</v>
      </c>
      <c r="D5" s="107">
        <f>[1]Fevereiro!$F$7</f>
        <v>99</v>
      </c>
      <c r="E5" s="107">
        <f>[1]Fevereiro!$F$8</f>
        <v>94</v>
      </c>
      <c r="F5" s="107">
        <f>[1]Fevereiro!$F$9</f>
        <v>99</v>
      </c>
      <c r="G5" s="107">
        <f>[1]Fevereiro!$F$10</f>
        <v>100</v>
      </c>
      <c r="H5" s="107">
        <f>[1]Fevereiro!$F$11</f>
        <v>99</v>
      </c>
      <c r="I5" s="107">
        <f>[1]Fevereiro!$F$12</f>
        <v>100</v>
      </c>
      <c r="J5" s="107">
        <f>[1]Fevereiro!$F$13</f>
        <v>100</v>
      </c>
      <c r="K5" s="107">
        <f>[1]Fevereiro!$F$14</f>
        <v>100</v>
      </c>
      <c r="L5" s="107">
        <f>[1]Fevereiro!$F$15</f>
        <v>100</v>
      </c>
      <c r="M5" s="107">
        <f>[1]Fevereiro!$F$16</f>
        <v>91</v>
      </c>
      <c r="N5" s="107">
        <f>[1]Fevereiro!$F$17</f>
        <v>96</v>
      </c>
      <c r="O5" s="107">
        <f>[1]Fevereiro!$F$18</f>
        <v>96</v>
      </c>
      <c r="P5" s="107">
        <f>[1]Fevereiro!$F$19</f>
        <v>92</v>
      </c>
      <c r="Q5" s="107">
        <f>[1]Fevereiro!$F$20</f>
        <v>99</v>
      </c>
      <c r="R5" s="107">
        <f>[1]Fevereiro!$F$21</f>
        <v>100</v>
      </c>
      <c r="S5" s="107">
        <f>[1]Fevereiro!$F$22</f>
        <v>100</v>
      </c>
      <c r="T5" s="107">
        <f>[1]Fevereiro!$F$23</f>
        <v>98</v>
      </c>
      <c r="U5" s="107">
        <f>[1]Fevereiro!$F$24</f>
        <v>100</v>
      </c>
      <c r="V5" s="107">
        <f>[1]Fevereiro!$F$25</f>
        <v>100</v>
      </c>
      <c r="W5" s="107">
        <f>[1]Fevereiro!$F$26</f>
        <v>100</v>
      </c>
      <c r="X5" s="107">
        <f>[1]Fevereiro!$F$27</f>
        <v>100</v>
      </c>
      <c r="Y5" s="107">
        <f>[1]Fevereiro!$F$28</f>
        <v>93</v>
      </c>
      <c r="Z5" s="107">
        <f>[1]Fevereiro!$F$29</f>
        <v>100</v>
      </c>
      <c r="AA5" s="107">
        <f>[1]Fevereiro!$F$30</f>
        <v>100</v>
      </c>
      <c r="AB5" s="107">
        <f>[1]Fevereiro!$F$31</f>
        <v>99</v>
      </c>
      <c r="AC5" s="107">
        <f>[1]Fevereiro!$F$32</f>
        <v>100</v>
      </c>
      <c r="AD5" s="107">
        <f>[1]Fevereiro!$F$33</f>
        <v>96</v>
      </c>
      <c r="AE5" s="114">
        <f t="shared" ref="AE5:AE37" si="1">MAX(B5:AD5)</f>
        <v>100</v>
      </c>
      <c r="AF5" s="113">
        <f t="shared" ref="AF5:AF37" si="2">AVERAGE(B5:AD5)</f>
        <v>97.793103448275858</v>
      </c>
    </row>
    <row r="6" spans="1:34" x14ac:dyDescent="0.2">
      <c r="A6" s="48" t="s">
        <v>0</v>
      </c>
      <c r="B6" s="109">
        <f>[2]Fevereiro!$F$5</f>
        <v>100</v>
      </c>
      <c r="C6" s="109">
        <f>[2]Fevereiro!$F$6</f>
        <v>92</v>
      </c>
      <c r="D6" s="109">
        <f>[2]Fevereiro!$F$7</f>
        <v>90</v>
      </c>
      <c r="E6" s="109">
        <f>[2]Fevereiro!$F$8</f>
        <v>91</v>
      </c>
      <c r="F6" s="109">
        <f>[2]Fevereiro!$F$9</f>
        <v>88</v>
      </c>
      <c r="G6" s="109">
        <f>[2]Fevereiro!$F$10</f>
        <v>89</v>
      </c>
      <c r="H6" s="109">
        <f>[2]Fevereiro!$F$11</f>
        <v>100</v>
      </c>
      <c r="I6" s="109">
        <f>[2]Fevereiro!$F$12</f>
        <v>100</v>
      </c>
      <c r="J6" s="109">
        <f>[2]Fevereiro!$F$13</f>
        <v>100</v>
      </c>
      <c r="K6" s="109">
        <f>[2]Fevereiro!$F$14</f>
        <v>100</v>
      </c>
      <c r="L6" s="109">
        <f>[2]Fevereiro!$F$15</f>
        <v>100</v>
      </c>
      <c r="M6" s="109">
        <f>[2]Fevereiro!$F$16</f>
        <v>96</v>
      </c>
      <c r="N6" s="109">
        <f>[2]Fevereiro!$F$17</f>
        <v>92</v>
      </c>
      <c r="O6" s="109">
        <f>[2]Fevereiro!$F$18</f>
        <v>100</v>
      </c>
      <c r="P6" s="109">
        <f>[2]Fevereiro!$F$19</f>
        <v>93</v>
      </c>
      <c r="Q6" s="109">
        <f>[2]Fevereiro!$F$20</f>
        <v>100</v>
      </c>
      <c r="R6" s="109">
        <f>[2]Fevereiro!$F$21</f>
        <v>89</v>
      </c>
      <c r="S6" s="109">
        <f>[2]Fevereiro!$F$22</f>
        <v>100</v>
      </c>
      <c r="T6" s="109">
        <f>[2]Fevereiro!$F$23</f>
        <v>100</v>
      </c>
      <c r="U6" s="109">
        <f>[2]Fevereiro!$F$24</f>
        <v>92</v>
      </c>
      <c r="V6" s="109">
        <f>[2]Fevereiro!$F$25</f>
        <v>100</v>
      </c>
      <c r="W6" s="109">
        <f>[2]Fevereiro!$F$26</f>
        <v>91</v>
      </c>
      <c r="X6" s="109">
        <f>[2]Fevereiro!$F$27</f>
        <v>100</v>
      </c>
      <c r="Y6" s="109">
        <f>[2]Fevereiro!$F$28</f>
        <v>94</v>
      </c>
      <c r="Z6" s="109">
        <f>[2]Fevereiro!$F$29</f>
        <v>100</v>
      </c>
      <c r="AA6" s="109">
        <f>[2]Fevereiro!$F$30</f>
        <v>100</v>
      </c>
      <c r="AB6" s="109">
        <f>[2]Fevereiro!$F$31</f>
        <v>94</v>
      </c>
      <c r="AC6" s="109">
        <f>[2]Fevereiro!$F$32</f>
        <v>91</v>
      </c>
      <c r="AD6" s="109">
        <f>[2]Fevereiro!$F$33</f>
        <v>94</v>
      </c>
      <c r="AE6" s="114">
        <f t="shared" si="1"/>
        <v>100</v>
      </c>
      <c r="AF6" s="113">
        <f t="shared" si="2"/>
        <v>95.724137931034477</v>
      </c>
    </row>
    <row r="7" spans="1:34" x14ac:dyDescent="0.2">
      <c r="A7" s="48" t="s">
        <v>85</v>
      </c>
      <c r="B7" s="109">
        <f>[3]Fevereiro!$F$5</f>
        <v>93</v>
      </c>
      <c r="C7" s="109">
        <f>[3]Fevereiro!$F$6</f>
        <v>82</v>
      </c>
      <c r="D7" s="109">
        <f>[3]Fevereiro!$F$7</f>
        <v>94</v>
      </c>
      <c r="E7" s="109">
        <f>[3]Fevereiro!$F$8</f>
        <v>97</v>
      </c>
      <c r="F7" s="109">
        <f>[3]Fevereiro!$F$9</f>
        <v>93</v>
      </c>
      <c r="G7" s="109">
        <f>[3]Fevereiro!$F$10</f>
        <v>98</v>
      </c>
      <c r="H7" s="109">
        <f>[3]Fevereiro!$F$11</f>
        <v>98</v>
      </c>
      <c r="I7" s="109">
        <f>[3]Fevereiro!$F$12</f>
        <v>100</v>
      </c>
      <c r="J7" s="109">
        <f>[3]Fevereiro!$F$13</f>
        <v>100</v>
      </c>
      <c r="K7" s="109">
        <f>[3]Fevereiro!$F$14</f>
        <v>100</v>
      </c>
      <c r="L7" s="109">
        <f>[3]Fevereiro!$F$15</f>
        <v>100</v>
      </c>
      <c r="M7" s="109">
        <f>[3]Fevereiro!$F$16</f>
        <v>92</v>
      </c>
      <c r="N7" s="109">
        <f>[3]Fevereiro!$F$17</f>
        <v>94</v>
      </c>
      <c r="O7" s="109">
        <f>[3]Fevereiro!$F$18</f>
        <v>97</v>
      </c>
      <c r="P7" s="109">
        <f>[3]Fevereiro!$F$19</f>
        <v>100</v>
      </c>
      <c r="Q7" s="109">
        <f>[3]Fevereiro!$F$20</f>
        <v>99</v>
      </c>
      <c r="R7" s="109">
        <f>[3]Fevereiro!$F$21</f>
        <v>98</v>
      </c>
      <c r="S7" s="109">
        <f>[3]Fevereiro!$F$22</f>
        <v>98</v>
      </c>
      <c r="T7" s="109">
        <f>[3]Fevereiro!$F$23</f>
        <v>99</v>
      </c>
      <c r="U7" s="109">
        <f>[3]Fevereiro!$F$24</f>
        <v>92</v>
      </c>
      <c r="V7" s="109">
        <f>[3]Fevereiro!$F$25</f>
        <v>95</v>
      </c>
      <c r="W7" s="109">
        <f>[3]Fevereiro!$F$26</f>
        <v>94</v>
      </c>
      <c r="X7" s="109">
        <f>[3]Fevereiro!$F$27</f>
        <v>98</v>
      </c>
      <c r="Y7" s="109">
        <f>[3]Fevereiro!$F$28</f>
        <v>99</v>
      </c>
      <c r="Z7" s="109">
        <f>[3]Fevereiro!$F$29</f>
        <v>98</v>
      </c>
      <c r="AA7" s="109">
        <f>[3]Fevereiro!$F$30</f>
        <v>96</v>
      </c>
      <c r="AB7" s="109">
        <f>[3]Fevereiro!$F$31</f>
        <v>96</v>
      </c>
      <c r="AC7" s="109">
        <f>[3]Fevereiro!$F$32</f>
        <v>95</v>
      </c>
      <c r="AD7" s="109">
        <f>[3]Fevereiro!$F$33</f>
        <v>98</v>
      </c>
      <c r="AE7" s="114">
        <f t="shared" si="1"/>
        <v>100</v>
      </c>
      <c r="AF7" s="113">
        <f t="shared" si="2"/>
        <v>96.310344827586206</v>
      </c>
    </row>
    <row r="8" spans="1:34" x14ac:dyDescent="0.2">
      <c r="A8" s="48" t="s">
        <v>1</v>
      </c>
      <c r="B8" s="109">
        <f>[4]Fevereiro!$F$5</f>
        <v>85</v>
      </c>
      <c r="C8" s="109">
        <f>[4]Fevereiro!$F$6</f>
        <v>91</v>
      </c>
      <c r="D8" s="109">
        <f>[4]Fevereiro!$F$7</f>
        <v>84</v>
      </c>
      <c r="E8" s="109">
        <f>[4]Fevereiro!$F$8</f>
        <v>87</v>
      </c>
      <c r="F8" s="109">
        <f>[4]Fevereiro!$F$9</f>
        <v>83</v>
      </c>
      <c r="G8" s="109">
        <f>[4]Fevereiro!$F$10</f>
        <v>92</v>
      </c>
      <c r="H8" s="109">
        <f>[4]Fevereiro!$F$11</f>
        <v>93</v>
      </c>
      <c r="I8" s="109">
        <f>[4]Fevereiro!$F$12</f>
        <v>93</v>
      </c>
      <c r="J8" s="109">
        <f>[4]Fevereiro!$F$13</f>
        <v>92</v>
      </c>
      <c r="K8" s="109">
        <f>[4]Fevereiro!$F$14</f>
        <v>93</v>
      </c>
      <c r="L8" s="109">
        <f>[4]Fevereiro!$F$15</f>
        <v>93</v>
      </c>
      <c r="M8" s="109">
        <f>[4]Fevereiro!$F$16</f>
        <v>94</v>
      </c>
      <c r="N8" s="109">
        <f>[4]Fevereiro!$F$17</f>
        <v>94</v>
      </c>
      <c r="O8" s="109">
        <f>[4]Fevereiro!$F$18</f>
        <v>89</v>
      </c>
      <c r="P8" s="109">
        <f>[4]Fevereiro!$F$19</f>
        <v>90</v>
      </c>
      <c r="Q8" s="109">
        <f>[4]Fevereiro!$F$20</f>
        <v>92</v>
      </c>
      <c r="R8" s="109">
        <f>[4]Fevereiro!$F$21</f>
        <v>92</v>
      </c>
      <c r="S8" s="109">
        <f>[4]Fevereiro!$F$22</f>
        <v>93</v>
      </c>
      <c r="T8" s="109">
        <f>[4]Fevereiro!$F$23</f>
        <v>93</v>
      </c>
      <c r="U8" s="109">
        <f>[4]Fevereiro!$F$24</f>
        <v>94</v>
      </c>
      <c r="V8" s="109">
        <f>[4]Fevereiro!$F$25</f>
        <v>94</v>
      </c>
      <c r="W8" s="109">
        <f>[4]Fevereiro!$F$26</f>
        <v>93</v>
      </c>
      <c r="X8" s="109">
        <f>[4]Fevereiro!$F$27</f>
        <v>85</v>
      </c>
      <c r="Y8" s="109">
        <f>[4]Fevereiro!$F$28</f>
        <v>90</v>
      </c>
      <c r="Z8" s="109">
        <f>[4]Fevereiro!$F$29</f>
        <v>94</v>
      </c>
      <c r="AA8" s="109">
        <f>[4]Fevereiro!$F$30</f>
        <v>93</v>
      </c>
      <c r="AB8" s="109">
        <f>[4]Fevereiro!$F$31</f>
        <v>93</v>
      </c>
      <c r="AC8" s="109">
        <f>[4]Fevereiro!$F$32</f>
        <v>94</v>
      </c>
      <c r="AD8" s="109">
        <f>[4]Fevereiro!$F$33</f>
        <v>92</v>
      </c>
      <c r="AE8" s="114">
        <f t="shared" si="1"/>
        <v>94</v>
      </c>
      <c r="AF8" s="113">
        <f t="shared" si="2"/>
        <v>91.206896551724142</v>
      </c>
    </row>
    <row r="9" spans="1:34" x14ac:dyDescent="0.2">
      <c r="A9" s="48" t="s">
        <v>146</v>
      </c>
      <c r="B9" s="109">
        <f>[5]Fevereiro!$F$5</f>
        <v>88</v>
      </c>
      <c r="C9" s="109">
        <f>[5]Fevereiro!$F$6</f>
        <v>72</v>
      </c>
      <c r="D9" s="109">
        <f>[5]Fevereiro!$F$7</f>
        <v>83</v>
      </c>
      <c r="E9" s="109">
        <f>[5]Fevereiro!$F$8</f>
        <v>88</v>
      </c>
      <c r="F9" s="109">
        <f>[5]Fevereiro!$F$9</f>
        <v>84</v>
      </c>
      <c r="G9" s="109">
        <f>[5]Fevereiro!$F$10</f>
        <v>90</v>
      </c>
      <c r="H9" s="109">
        <f>[5]Fevereiro!$F$11</f>
        <v>91</v>
      </c>
      <c r="I9" s="109">
        <f>[5]Fevereiro!$F$12</f>
        <v>99</v>
      </c>
      <c r="J9" s="109">
        <f>[5]Fevereiro!$F$13</f>
        <v>99</v>
      </c>
      <c r="K9" s="109">
        <f>[5]Fevereiro!$F$14</f>
        <v>94</v>
      </c>
      <c r="L9" s="109">
        <f>[5]Fevereiro!$F$15</f>
        <v>98</v>
      </c>
      <c r="M9" s="109">
        <f>[5]Fevereiro!$F$16</f>
        <v>79</v>
      </c>
      <c r="N9" s="109">
        <f>[5]Fevereiro!$F$17</f>
        <v>95</v>
      </c>
      <c r="O9" s="109">
        <f>[5]Fevereiro!$F$18</f>
        <v>97</v>
      </c>
      <c r="P9" s="109">
        <f>[5]Fevereiro!$F$19</f>
        <v>99</v>
      </c>
      <c r="Q9" s="109">
        <f>[5]Fevereiro!$F$20</f>
        <v>92</v>
      </c>
      <c r="R9" s="109">
        <f>[5]Fevereiro!$F$21</f>
        <v>64</v>
      </c>
      <c r="S9" s="109">
        <f>[5]Fevereiro!$F$22</f>
        <v>98</v>
      </c>
      <c r="T9" s="109">
        <f>[5]Fevereiro!$F$23</f>
        <v>99</v>
      </c>
      <c r="U9" s="109">
        <f>[5]Fevereiro!$F$24</f>
        <v>90</v>
      </c>
      <c r="V9" s="109">
        <f>[5]Fevereiro!$F$25</f>
        <v>91</v>
      </c>
      <c r="W9" s="109">
        <f>[5]Fevereiro!$F$26</f>
        <v>91</v>
      </c>
      <c r="X9" s="109">
        <f>[5]Fevereiro!$F$27</f>
        <v>94</v>
      </c>
      <c r="Y9" s="109">
        <f>[5]Fevereiro!$F$28</f>
        <v>90</v>
      </c>
      <c r="Z9" s="109">
        <f>[5]Fevereiro!$F$29</f>
        <v>97</v>
      </c>
      <c r="AA9" s="109">
        <f>[5]Fevereiro!$F$30</f>
        <v>88</v>
      </c>
      <c r="AB9" s="109">
        <f>[5]Fevereiro!$F$31</f>
        <v>76</v>
      </c>
      <c r="AC9" s="109">
        <f>[5]Fevereiro!$F$32</f>
        <v>91</v>
      </c>
      <c r="AD9" s="109">
        <f>[5]Fevereiro!$F$33</f>
        <v>94</v>
      </c>
      <c r="AE9" s="114">
        <f t="shared" si="1"/>
        <v>99</v>
      </c>
      <c r="AF9" s="113">
        <f t="shared" si="2"/>
        <v>90.034482758620683</v>
      </c>
    </row>
    <row r="10" spans="1:34" x14ac:dyDescent="0.2">
      <c r="A10" s="48" t="s">
        <v>91</v>
      </c>
      <c r="B10" s="109">
        <f>[6]Fevereiro!$F$5</f>
        <v>97</v>
      </c>
      <c r="C10" s="109">
        <f>[6]Fevereiro!$F$6</f>
        <v>96</v>
      </c>
      <c r="D10" s="109">
        <f>[6]Fevereiro!$F$7</f>
        <v>97</v>
      </c>
      <c r="E10" s="109">
        <f>[6]Fevereiro!$F$8</f>
        <v>99</v>
      </c>
      <c r="F10" s="109">
        <f>[6]Fevereiro!$F$9</f>
        <v>100</v>
      </c>
      <c r="G10" s="109">
        <f>[6]Fevereiro!$F$10</f>
        <v>100</v>
      </c>
      <c r="H10" s="109">
        <f>[6]Fevereiro!$F$11</f>
        <v>100</v>
      </c>
      <c r="I10" s="109">
        <f>[6]Fevereiro!$F$12</f>
        <v>100</v>
      </c>
      <c r="J10" s="109">
        <f>[6]Fevereiro!$F$13</f>
        <v>100</v>
      </c>
      <c r="K10" s="109">
        <f>[6]Fevereiro!$F$14</f>
        <v>100</v>
      </c>
      <c r="L10" s="109">
        <f>[6]Fevereiro!$F$15</f>
        <v>100</v>
      </c>
      <c r="M10" s="109">
        <f>[6]Fevereiro!$F$16</f>
        <v>100</v>
      </c>
      <c r="N10" s="109">
        <f>[6]Fevereiro!$F$17</f>
        <v>100</v>
      </c>
      <c r="O10" s="109">
        <f>[6]Fevereiro!$F$18</f>
        <v>100</v>
      </c>
      <c r="P10" s="109">
        <f>[6]Fevereiro!$F$19</f>
        <v>100</v>
      </c>
      <c r="Q10" s="109">
        <f>[6]Fevereiro!$F$20</f>
        <v>100</v>
      </c>
      <c r="R10" s="109">
        <f>[6]Fevereiro!$F$21</f>
        <v>100</v>
      </c>
      <c r="S10" s="109">
        <f>[6]Fevereiro!$F$22</f>
        <v>100</v>
      </c>
      <c r="T10" s="109">
        <f>[6]Fevereiro!$F$23</f>
        <v>100</v>
      </c>
      <c r="U10" s="109">
        <f>[6]Fevereiro!$F$24</f>
        <v>100</v>
      </c>
      <c r="V10" s="109">
        <f>[6]Fevereiro!$F$25</f>
        <v>100</v>
      </c>
      <c r="W10" s="109">
        <f>[6]Fevereiro!$F$26</f>
        <v>100</v>
      </c>
      <c r="X10" s="109">
        <f>[6]Fevereiro!$F$27</f>
        <v>100</v>
      </c>
      <c r="Y10" s="109">
        <f>[6]Fevereiro!$F$28</f>
        <v>100</v>
      </c>
      <c r="Z10" s="109">
        <f>[6]Fevereiro!$F$29</f>
        <v>100</v>
      </c>
      <c r="AA10" s="109">
        <f>[6]Fevereiro!$F$30</f>
        <v>100</v>
      </c>
      <c r="AB10" s="109">
        <f>[6]Fevereiro!$F$31</f>
        <v>97</v>
      </c>
      <c r="AC10" s="109">
        <f>[6]Fevereiro!$F$32</f>
        <v>100</v>
      </c>
      <c r="AD10" s="109">
        <f>[6]Fevereiro!$F$33</f>
        <v>100</v>
      </c>
      <c r="AE10" s="114">
        <f t="shared" si="1"/>
        <v>100</v>
      </c>
      <c r="AF10" s="113">
        <f t="shared" si="2"/>
        <v>99.517241379310349</v>
      </c>
    </row>
    <row r="11" spans="1:34" x14ac:dyDescent="0.2">
      <c r="A11" s="48" t="s">
        <v>49</v>
      </c>
      <c r="B11" s="109">
        <f>[7]Fevereiro!$F$5</f>
        <v>100</v>
      </c>
      <c r="C11" s="109">
        <f>[7]Fevereiro!$F$6</f>
        <v>86</v>
      </c>
      <c r="D11" s="109">
        <f>[7]Fevereiro!$F$7</f>
        <v>100</v>
      </c>
      <c r="E11" s="109">
        <f>[7]Fevereiro!$F$8</f>
        <v>100</v>
      </c>
      <c r="F11" s="109">
        <f>[7]Fevereiro!$F$9</f>
        <v>100</v>
      </c>
      <c r="G11" s="109">
        <f>[7]Fevereiro!$F$10</f>
        <v>100</v>
      </c>
      <c r="H11" s="109">
        <f>[7]Fevereiro!$F$11</f>
        <v>100</v>
      </c>
      <c r="I11" s="109">
        <f>[7]Fevereiro!$F$12</f>
        <v>100</v>
      </c>
      <c r="J11" s="109">
        <f>[7]Fevereiro!$F$13</f>
        <v>99</v>
      </c>
      <c r="K11" s="109">
        <f>[7]Fevereiro!$F$14</f>
        <v>100</v>
      </c>
      <c r="L11" s="109">
        <f>[7]Fevereiro!$F$15</f>
        <v>91</v>
      </c>
      <c r="M11" s="109">
        <f>[7]Fevereiro!$F$16</f>
        <v>89</v>
      </c>
      <c r="N11" s="109">
        <f>[7]Fevereiro!$F$17</f>
        <v>85</v>
      </c>
      <c r="O11" s="109">
        <f>[7]Fevereiro!$F$18</f>
        <v>82</v>
      </c>
      <c r="P11" s="109">
        <f>[7]Fevereiro!$F$19</f>
        <v>100</v>
      </c>
      <c r="Q11" s="109">
        <f>[7]Fevereiro!$F$20</f>
        <v>96</v>
      </c>
      <c r="R11" s="109">
        <f>[7]Fevereiro!$F$21</f>
        <v>100</v>
      </c>
      <c r="S11" s="109">
        <f>[7]Fevereiro!$F$22</f>
        <v>100</v>
      </c>
      <c r="T11" s="109">
        <f>[7]Fevereiro!$F$23</f>
        <v>100</v>
      </c>
      <c r="U11" s="109">
        <f>[7]Fevereiro!$F$24</f>
        <v>98</v>
      </c>
      <c r="V11" s="109">
        <f>[7]Fevereiro!$F$25</f>
        <v>100</v>
      </c>
      <c r="W11" s="109">
        <f>[7]Fevereiro!$F$26</f>
        <v>100</v>
      </c>
      <c r="X11" s="109">
        <f>[7]Fevereiro!$F$27</f>
        <v>100</v>
      </c>
      <c r="Y11" s="109">
        <f>[7]Fevereiro!$F$28</f>
        <v>100</v>
      </c>
      <c r="Z11" s="109">
        <f>[7]Fevereiro!$F$29</f>
        <v>99</v>
      </c>
      <c r="AA11" s="109">
        <f>[7]Fevereiro!$F$30</f>
        <v>100</v>
      </c>
      <c r="AB11" s="109">
        <f>[7]Fevereiro!$F$31</f>
        <v>97</v>
      </c>
      <c r="AC11" s="109">
        <f>[7]Fevereiro!$F$32</f>
        <v>100</v>
      </c>
      <c r="AD11" s="109">
        <f>[7]Fevereiro!$F$33</f>
        <v>100</v>
      </c>
      <c r="AE11" s="114">
        <f t="shared" si="1"/>
        <v>100</v>
      </c>
      <c r="AF11" s="113">
        <f t="shared" si="2"/>
        <v>97.310344827586206</v>
      </c>
      <c r="AH11" t="s">
        <v>35</v>
      </c>
    </row>
    <row r="12" spans="1:34" x14ac:dyDescent="0.2">
      <c r="A12" s="48" t="s">
        <v>94</v>
      </c>
      <c r="B12" s="109">
        <f>[8]Fevereiro!$F$5</f>
        <v>96</v>
      </c>
      <c r="C12" s="109">
        <f>[8]Fevereiro!$F$6</f>
        <v>96</v>
      </c>
      <c r="D12" s="109">
        <f>[8]Fevereiro!$F$7</f>
        <v>90</v>
      </c>
      <c r="E12" s="109">
        <f>[8]Fevereiro!$F$8</f>
        <v>92</v>
      </c>
      <c r="F12" s="109">
        <f>[8]Fevereiro!$F$9</f>
        <v>91</v>
      </c>
      <c r="G12" s="109">
        <f>[8]Fevereiro!$F$10</f>
        <v>100</v>
      </c>
      <c r="H12" s="109">
        <f>[8]Fevereiro!$F$11</f>
        <v>100</v>
      </c>
      <c r="I12" s="109">
        <f>[8]Fevereiro!$F$12</f>
        <v>100</v>
      </c>
      <c r="J12" s="109">
        <f>[8]Fevereiro!$F$13</f>
        <v>100</v>
      </c>
      <c r="K12" s="109">
        <f>[8]Fevereiro!$F$14</f>
        <v>98</v>
      </c>
      <c r="L12" s="109">
        <f>[8]Fevereiro!$F$15</f>
        <v>100</v>
      </c>
      <c r="M12" s="109">
        <f>[8]Fevereiro!$F$16</f>
        <v>100</v>
      </c>
      <c r="N12" s="109">
        <f>[8]Fevereiro!$F$17</f>
        <v>100</v>
      </c>
      <c r="O12" s="109">
        <f>[8]Fevereiro!$F$18</f>
        <v>100</v>
      </c>
      <c r="P12" s="109">
        <f>[8]Fevereiro!$F$19</f>
        <v>99</v>
      </c>
      <c r="Q12" s="109">
        <f>[8]Fevereiro!$F$20</f>
        <v>96</v>
      </c>
      <c r="R12" s="109">
        <f>[8]Fevereiro!$F$21</f>
        <v>99</v>
      </c>
      <c r="S12" s="109">
        <f>[8]Fevereiro!$F$22</f>
        <v>100</v>
      </c>
      <c r="T12" s="109">
        <f>[8]Fevereiro!$F$23</f>
        <v>100</v>
      </c>
      <c r="U12" s="109">
        <f>[8]Fevereiro!$F$24</f>
        <v>95</v>
      </c>
      <c r="V12" s="109">
        <f>[8]Fevereiro!$F$25</f>
        <v>100</v>
      </c>
      <c r="W12" s="109">
        <f>[8]Fevereiro!$F$26</f>
        <v>100</v>
      </c>
      <c r="X12" s="109">
        <f>[8]Fevereiro!$F$27</f>
        <v>99</v>
      </c>
      <c r="Y12" s="109">
        <f>[8]Fevereiro!$F$28</f>
        <v>100</v>
      </c>
      <c r="Z12" s="109">
        <f>[8]Fevereiro!$F$29</f>
        <v>100</v>
      </c>
      <c r="AA12" s="109">
        <f>[8]Fevereiro!$F$30</f>
        <v>100</v>
      </c>
      <c r="AB12" s="109">
        <f>[8]Fevereiro!$F$31</f>
        <v>99</v>
      </c>
      <c r="AC12" s="109">
        <f>[8]Fevereiro!$F$32</f>
        <v>100</v>
      </c>
      <c r="AD12" s="109">
        <f>[8]Fevereiro!$F$33</f>
        <v>100</v>
      </c>
      <c r="AE12" s="114">
        <f t="shared" si="1"/>
        <v>100</v>
      </c>
      <c r="AF12" s="113">
        <f t="shared" si="2"/>
        <v>98.275862068965523</v>
      </c>
    </row>
    <row r="13" spans="1:34" x14ac:dyDescent="0.2">
      <c r="A13" s="48" t="s">
        <v>101</v>
      </c>
      <c r="B13" s="109">
        <f>[9]Fevereiro!$F$5</f>
        <v>96</v>
      </c>
      <c r="C13" s="109">
        <f>[9]Fevereiro!$F$6</f>
        <v>87</v>
      </c>
      <c r="D13" s="109">
        <f>[9]Fevereiro!$F$7</f>
        <v>85</v>
      </c>
      <c r="E13" s="109">
        <f>[9]Fevereiro!$F$8</f>
        <v>91</v>
      </c>
      <c r="F13" s="109">
        <f>[9]Fevereiro!$F$9</f>
        <v>89</v>
      </c>
      <c r="G13" s="109">
        <f>[9]Fevereiro!$F$10</f>
        <v>89</v>
      </c>
      <c r="H13" s="109">
        <f>[9]Fevereiro!$F$11</f>
        <v>100</v>
      </c>
      <c r="I13" s="109">
        <f>[9]Fevereiro!$F$12</f>
        <v>100</v>
      </c>
      <c r="J13" s="109">
        <f>[9]Fevereiro!$F$13</f>
        <v>100</v>
      </c>
      <c r="K13" s="109">
        <f>[9]Fevereiro!$F$14</f>
        <v>98</v>
      </c>
      <c r="L13" s="109">
        <f>[9]Fevereiro!$F$15</f>
        <v>100</v>
      </c>
      <c r="M13" s="109">
        <f>[9]Fevereiro!$F$16</f>
        <v>86</v>
      </c>
      <c r="N13" s="109">
        <f>[9]Fevereiro!$F$17</f>
        <v>94</v>
      </c>
      <c r="O13" s="109">
        <f>[9]Fevereiro!$F$18</f>
        <v>100</v>
      </c>
      <c r="P13" s="109">
        <f>[9]Fevereiro!$F$19</f>
        <v>100</v>
      </c>
      <c r="Q13" s="109">
        <f>[9]Fevereiro!$F$20</f>
        <v>100</v>
      </c>
      <c r="R13" s="109">
        <f>[9]Fevereiro!$F$21</f>
        <v>89</v>
      </c>
      <c r="S13" s="109">
        <f>[9]Fevereiro!$F$22</f>
        <v>100</v>
      </c>
      <c r="T13" s="109">
        <f>[9]Fevereiro!$F$23</f>
        <v>100</v>
      </c>
      <c r="U13" s="109">
        <f>[9]Fevereiro!$F$24</f>
        <v>96</v>
      </c>
      <c r="V13" s="109">
        <f>[9]Fevereiro!$F$25</f>
        <v>100</v>
      </c>
      <c r="W13" s="109">
        <f>[9]Fevereiro!$F$26</f>
        <v>91</v>
      </c>
      <c r="X13" s="109">
        <f>[9]Fevereiro!$F$27</f>
        <v>100</v>
      </c>
      <c r="Y13" s="109">
        <f>[9]Fevereiro!$F$28</f>
        <v>98</v>
      </c>
      <c r="Z13" s="109">
        <f>[9]Fevereiro!$F$29</f>
        <v>100</v>
      </c>
      <c r="AA13" s="109">
        <f>[9]Fevereiro!$F$30</f>
        <v>100</v>
      </c>
      <c r="AB13" s="109">
        <f>[9]Fevereiro!$F$31</f>
        <v>92</v>
      </c>
      <c r="AC13" s="109">
        <f>[9]Fevereiro!$F$32</f>
        <v>99</v>
      </c>
      <c r="AD13" s="109">
        <f>[9]Fevereiro!$F$33</f>
        <v>100</v>
      </c>
      <c r="AE13" s="114">
        <f t="shared" si="1"/>
        <v>100</v>
      </c>
      <c r="AF13" s="113">
        <f t="shared" si="2"/>
        <v>95.862068965517238</v>
      </c>
      <c r="AH13" t="s">
        <v>35</v>
      </c>
    </row>
    <row r="14" spans="1:34" x14ac:dyDescent="0.2">
      <c r="A14" s="48" t="s">
        <v>147</v>
      </c>
      <c r="B14" s="109" t="str">
        <f>[10]Fevereiro!$F$5</f>
        <v>*</v>
      </c>
      <c r="C14" s="109" t="str">
        <f>[10]Fevereiro!$F$6</f>
        <v>*</v>
      </c>
      <c r="D14" s="109" t="str">
        <f>[10]Fevereiro!$F$7</f>
        <v>*</v>
      </c>
      <c r="E14" s="109" t="str">
        <f>[10]Fevereiro!$F$8</f>
        <v>*</v>
      </c>
      <c r="F14" s="109" t="str">
        <f>[10]Fevereiro!$F$9</f>
        <v>*</v>
      </c>
      <c r="G14" s="109" t="str">
        <f>[10]Fevereiro!$F$10</f>
        <v>*</v>
      </c>
      <c r="H14" s="109" t="str">
        <f>[10]Fevereiro!$F$11</f>
        <v>*</v>
      </c>
      <c r="I14" s="109" t="str">
        <f>[10]Fevereiro!$F$12</f>
        <v>*</v>
      </c>
      <c r="J14" s="109" t="str">
        <f>[10]Fevereiro!$F$13</f>
        <v>*</v>
      </c>
      <c r="K14" s="109" t="str">
        <f>[10]Fevereiro!$F$14</f>
        <v>*</v>
      </c>
      <c r="L14" s="109" t="str">
        <f>[10]Fevereiro!$F$15</f>
        <v>*</v>
      </c>
      <c r="M14" s="109" t="str">
        <f>[10]Fevereiro!$F$16</f>
        <v>*</v>
      </c>
      <c r="N14" s="109" t="str">
        <f>[10]Fevereiro!$F$17</f>
        <v>*</v>
      </c>
      <c r="O14" s="109" t="str">
        <f>[10]Fevereiro!$F$18</f>
        <v>*</v>
      </c>
      <c r="P14" s="109" t="str">
        <f>[10]Fevereiro!$F$19</f>
        <v>*</v>
      </c>
      <c r="Q14" s="109" t="str">
        <f>[10]Fevereiro!$F$20</f>
        <v>*</v>
      </c>
      <c r="R14" s="109" t="str">
        <f>[10]Fevereiro!$F$21</f>
        <v>*</v>
      </c>
      <c r="S14" s="109" t="str">
        <f>[10]Fevereiro!$F$22</f>
        <v>*</v>
      </c>
      <c r="T14" s="109" t="str">
        <f>[10]Fevereiro!$F$23</f>
        <v>*</v>
      </c>
      <c r="U14" s="109" t="str">
        <f>[10]Fevereiro!$F$24</f>
        <v>*</v>
      </c>
      <c r="V14" s="109" t="str">
        <f>[10]Fevereiro!$F$25</f>
        <v>*</v>
      </c>
      <c r="W14" s="109" t="str">
        <f>[10]Fevereiro!$F$26</f>
        <v>*</v>
      </c>
      <c r="X14" s="109" t="str">
        <f>[10]Fevereiro!$F$27</f>
        <v>*</v>
      </c>
      <c r="Y14" s="109">
        <f>[10]Fevereiro!$F$28</f>
        <v>100</v>
      </c>
      <c r="Z14" s="109">
        <f>[10]Fevereiro!$F$29</f>
        <v>100</v>
      </c>
      <c r="AA14" s="109">
        <f>[10]Fevereiro!$F$30</f>
        <v>100</v>
      </c>
      <c r="AB14" s="109">
        <f>[10]Fevereiro!$F$31</f>
        <v>100</v>
      </c>
      <c r="AC14" s="109">
        <f>[10]Fevereiro!$F$32</f>
        <v>100</v>
      </c>
      <c r="AD14" s="109">
        <f>[10]Fevereiro!$F$33</f>
        <v>100</v>
      </c>
      <c r="AE14" s="114">
        <f t="shared" si="1"/>
        <v>100</v>
      </c>
      <c r="AF14" s="113">
        <f t="shared" si="2"/>
        <v>100</v>
      </c>
      <c r="AH14" s="125"/>
    </row>
    <row r="15" spans="1:34" x14ac:dyDescent="0.2">
      <c r="A15" s="48" t="s">
        <v>2</v>
      </c>
      <c r="B15" s="109">
        <f>[11]Fevereiro!$F$5</f>
        <v>90</v>
      </c>
      <c r="C15" s="109">
        <f>[11]Fevereiro!$F$6</f>
        <v>81</v>
      </c>
      <c r="D15" s="109">
        <f>[11]Fevereiro!$F$7</f>
        <v>79</v>
      </c>
      <c r="E15" s="109">
        <f>[11]Fevereiro!$F$8</f>
        <v>85</v>
      </c>
      <c r="F15" s="109">
        <f>[11]Fevereiro!$F$9</f>
        <v>87</v>
      </c>
      <c r="G15" s="109">
        <f>[11]Fevereiro!$F$10</f>
        <v>93</v>
      </c>
      <c r="H15" s="109">
        <f>[11]Fevereiro!$F$11</f>
        <v>93</v>
      </c>
      <c r="I15" s="109">
        <f>[11]Fevereiro!$F$12</f>
        <v>93</v>
      </c>
      <c r="J15" s="109">
        <f>[11]Fevereiro!$F$13</f>
        <v>91</v>
      </c>
      <c r="K15" s="109">
        <f>[11]Fevereiro!$F$14</f>
        <v>87</v>
      </c>
      <c r="L15" s="109">
        <f>[11]Fevereiro!$F$15</f>
        <v>90</v>
      </c>
      <c r="M15" s="109">
        <f>[11]Fevereiro!$F$16</f>
        <v>92</v>
      </c>
      <c r="N15" s="109">
        <f>[11]Fevereiro!$F$17</f>
        <v>89</v>
      </c>
      <c r="O15" s="109">
        <f>[11]Fevereiro!$F$18</f>
        <v>91</v>
      </c>
      <c r="P15" s="109">
        <f>[11]Fevereiro!$F$19</f>
        <v>89</v>
      </c>
      <c r="Q15" s="109">
        <f>[11]Fevereiro!$F$20</f>
        <v>89</v>
      </c>
      <c r="R15" s="109">
        <f>[11]Fevereiro!$F$21</f>
        <v>93</v>
      </c>
      <c r="S15" s="109">
        <f>[11]Fevereiro!$F$22</f>
        <v>93</v>
      </c>
      <c r="T15" s="109">
        <f>[11]Fevereiro!$F$23</f>
        <v>93</v>
      </c>
      <c r="U15" s="109">
        <f>[11]Fevereiro!$F$24</f>
        <v>93</v>
      </c>
      <c r="V15" s="109">
        <f>[11]Fevereiro!$F$25</f>
        <v>89</v>
      </c>
      <c r="W15" s="109">
        <f>[11]Fevereiro!$F$26</f>
        <v>86</v>
      </c>
      <c r="X15" s="109">
        <f>[11]Fevereiro!$F$27</f>
        <v>84</v>
      </c>
      <c r="Y15" s="109">
        <f>[11]Fevereiro!$F$28</f>
        <v>90</v>
      </c>
      <c r="Z15" s="109">
        <f>[11]Fevereiro!$F$29</f>
        <v>94</v>
      </c>
      <c r="AA15" s="109">
        <f>[11]Fevereiro!$F$30</f>
        <v>89</v>
      </c>
      <c r="AB15" s="109">
        <f>[11]Fevereiro!$F$31</f>
        <v>90</v>
      </c>
      <c r="AC15" s="109">
        <f>[11]Fevereiro!$F$32</f>
        <v>93</v>
      </c>
      <c r="AD15" s="109">
        <f>[11]Fevereiro!$F$33</f>
        <v>91</v>
      </c>
      <c r="AE15" s="114">
        <f t="shared" si="1"/>
        <v>94</v>
      </c>
      <c r="AF15" s="113">
        <f t="shared" si="2"/>
        <v>89.551724137931032</v>
      </c>
      <c r="AH15" s="12" t="s">
        <v>35</v>
      </c>
    </row>
    <row r="16" spans="1:34" x14ac:dyDescent="0.2">
      <c r="A16" s="48" t="s">
        <v>3</v>
      </c>
      <c r="B16" s="124">
        <f>[12]Fevereiro!$F$5</f>
        <v>100</v>
      </c>
      <c r="C16" s="109">
        <f>[12]Fevereiro!$F$6</f>
        <v>100</v>
      </c>
      <c r="D16" s="109">
        <f>[12]Fevereiro!$F$7</f>
        <v>92</v>
      </c>
      <c r="E16" s="109">
        <f>[12]Fevereiro!$F$8</f>
        <v>100</v>
      </c>
      <c r="F16" s="109">
        <f>[12]Fevereiro!$F$9</f>
        <v>99</v>
      </c>
      <c r="G16" s="109">
        <f>[12]Fevereiro!$F$10</f>
        <v>99</v>
      </c>
      <c r="H16" s="109">
        <f>[12]Fevereiro!$F$11</f>
        <v>100</v>
      </c>
      <c r="I16" s="109">
        <f>[12]Fevereiro!$F$12</f>
        <v>100</v>
      </c>
      <c r="J16" s="109">
        <f>[12]Fevereiro!$F$13</f>
        <v>100</v>
      </c>
      <c r="K16" s="109">
        <f>[12]Fevereiro!$F$14</f>
        <v>100</v>
      </c>
      <c r="L16" s="109">
        <f>[12]Fevereiro!$F$15</f>
        <v>100</v>
      </c>
      <c r="M16" s="109">
        <f>[12]Fevereiro!$F$16</f>
        <v>100</v>
      </c>
      <c r="N16" s="109">
        <f>[12]Fevereiro!$F$17</f>
        <v>100</v>
      </c>
      <c r="O16" s="109">
        <f>[12]Fevereiro!$F$18</f>
        <v>100</v>
      </c>
      <c r="P16" s="109">
        <f>[12]Fevereiro!$F$19</f>
        <v>100</v>
      </c>
      <c r="Q16" s="109">
        <f>[12]Fevereiro!$F$20</f>
        <v>85</v>
      </c>
      <c r="R16" s="109">
        <f>[12]Fevereiro!$F$21</f>
        <v>100</v>
      </c>
      <c r="S16" s="109">
        <f>[12]Fevereiro!$F$22</f>
        <v>100</v>
      </c>
      <c r="T16" s="109">
        <f>[12]Fevereiro!$F$23</f>
        <v>100</v>
      </c>
      <c r="U16" s="109">
        <f>[12]Fevereiro!$F$24</f>
        <v>100</v>
      </c>
      <c r="V16" s="109">
        <f>[12]Fevereiro!$F$25</f>
        <v>100</v>
      </c>
      <c r="W16" s="109">
        <f>[12]Fevereiro!$F$26</f>
        <v>100</v>
      </c>
      <c r="X16" s="109">
        <f>[12]Fevereiro!$F$27</f>
        <v>97</v>
      </c>
      <c r="Y16" s="109">
        <f>[12]Fevereiro!$F$28</f>
        <v>100</v>
      </c>
      <c r="Z16" s="109">
        <f>[12]Fevereiro!$F$29</f>
        <v>93</v>
      </c>
      <c r="AA16" s="109">
        <f>[12]Fevereiro!$F$30</f>
        <v>100</v>
      </c>
      <c r="AB16" s="109">
        <f>[12]Fevereiro!$F$31</f>
        <v>100</v>
      </c>
      <c r="AC16" s="109">
        <f>[12]Fevereiro!$F$32</f>
        <v>98</v>
      </c>
      <c r="AD16" s="109">
        <f>[12]Fevereiro!$F$33</f>
        <v>100</v>
      </c>
      <c r="AE16" s="114">
        <f t="shared" si="1"/>
        <v>100</v>
      </c>
      <c r="AF16" s="113">
        <f t="shared" si="2"/>
        <v>98.724137931034477</v>
      </c>
      <c r="AH16" s="12"/>
    </row>
    <row r="17" spans="1:35" x14ac:dyDescent="0.2">
      <c r="A17" s="48" t="s">
        <v>4</v>
      </c>
      <c r="B17" s="109">
        <f>[13]Fevereiro!$F$5</f>
        <v>90</v>
      </c>
      <c r="C17" s="109">
        <f>[13]Fevereiro!$F$6</f>
        <v>86</v>
      </c>
      <c r="D17" s="109">
        <f>[13]Fevereiro!$F$7</f>
        <v>90</v>
      </c>
      <c r="E17" s="109">
        <f>[13]Fevereiro!$F$8</f>
        <v>93</v>
      </c>
      <c r="F17" s="109">
        <f>[13]Fevereiro!$F$9</f>
        <v>93</v>
      </c>
      <c r="G17" s="109">
        <f>[13]Fevereiro!$F$10</f>
        <v>96</v>
      </c>
      <c r="H17" s="109">
        <f>[13]Fevereiro!$F$11</f>
        <v>94</v>
      </c>
      <c r="I17" s="109">
        <f>[13]Fevereiro!$F$12</f>
        <v>96</v>
      </c>
      <c r="J17" s="109">
        <f>[13]Fevereiro!$F$13</f>
        <v>94</v>
      </c>
      <c r="K17" s="109">
        <f>[13]Fevereiro!$F$14</f>
        <v>92</v>
      </c>
      <c r="L17" s="109">
        <f>[13]Fevereiro!$F$15</f>
        <v>93</v>
      </c>
      <c r="M17" s="109">
        <f>[13]Fevereiro!$F$16</f>
        <v>93</v>
      </c>
      <c r="N17" s="109">
        <f>[13]Fevereiro!$F$17</f>
        <v>86</v>
      </c>
      <c r="O17" s="109">
        <f>[13]Fevereiro!$F$18</f>
        <v>84</v>
      </c>
      <c r="P17" s="109">
        <f>[13]Fevereiro!$F$19</f>
        <v>91</v>
      </c>
      <c r="Q17" s="109">
        <f>[13]Fevereiro!$F$20</f>
        <v>93</v>
      </c>
      <c r="R17" s="109">
        <f>[13]Fevereiro!$F$21</f>
        <v>94</v>
      </c>
      <c r="S17" s="109">
        <f>[13]Fevereiro!$F$22</f>
        <v>93</v>
      </c>
      <c r="T17" s="109">
        <f>[13]Fevereiro!$F$23</f>
        <v>89</v>
      </c>
      <c r="U17" s="109">
        <f>[13]Fevereiro!$F$24</f>
        <v>93</v>
      </c>
      <c r="V17" s="109">
        <f>[13]Fevereiro!$F$25</f>
        <v>93</v>
      </c>
      <c r="W17" s="109">
        <f>[13]Fevereiro!$F$26</f>
        <v>90</v>
      </c>
      <c r="X17" s="109">
        <f>[13]Fevereiro!$F$27</f>
        <v>96</v>
      </c>
      <c r="Y17" s="109">
        <f>[13]Fevereiro!$F$28</f>
        <v>92</v>
      </c>
      <c r="Z17" s="109">
        <f>[13]Fevereiro!$F$29</f>
        <v>95</v>
      </c>
      <c r="AA17" s="109">
        <f>[13]Fevereiro!$F$30</f>
        <v>87</v>
      </c>
      <c r="AB17" s="109">
        <f>[13]Fevereiro!$F$31</f>
        <v>87</v>
      </c>
      <c r="AC17" s="109">
        <f>[13]Fevereiro!$F$32</f>
        <v>85</v>
      </c>
      <c r="AD17" s="109">
        <f>[13]Fevereiro!$F$33</f>
        <v>77</v>
      </c>
      <c r="AE17" s="114">
        <f t="shared" si="1"/>
        <v>96</v>
      </c>
      <c r="AF17" s="113">
        <f t="shared" si="2"/>
        <v>90.862068965517238</v>
      </c>
      <c r="AH17" t="s">
        <v>35</v>
      </c>
    </row>
    <row r="18" spans="1:35" x14ac:dyDescent="0.2">
      <c r="A18" s="48" t="s">
        <v>5</v>
      </c>
      <c r="B18" s="109">
        <f>[14]Fevereiro!$F$5</f>
        <v>83</v>
      </c>
      <c r="C18" s="109">
        <f>[14]Fevereiro!$F$6</f>
        <v>89</v>
      </c>
      <c r="D18" s="109">
        <f>[14]Fevereiro!$F$7</f>
        <v>87</v>
      </c>
      <c r="E18" s="109">
        <f>[14]Fevereiro!$F$8</f>
        <v>75</v>
      </c>
      <c r="F18" s="109">
        <f>[14]Fevereiro!$F$9</f>
        <v>80</v>
      </c>
      <c r="G18" s="109">
        <f>[14]Fevereiro!$F$10</f>
        <v>81</v>
      </c>
      <c r="H18" s="109">
        <f>[14]Fevereiro!$F$11</f>
        <v>87</v>
      </c>
      <c r="I18" s="109">
        <f>[14]Fevereiro!$F$12</f>
        <v>87</v>
      </c>
      <c r="J18" s="109">
        <f>[14]Fevereiro!$F$13</f>
        <v>84</v>
      </c>
      <c r="K18" s="109">
        <f>[14]Fevereiro!$F$14</f>
        <v>91</v>
      </c>
      <c r="L18" s="109">
        <f>[14]Fevereiro!$F$15</f>
        <v>88</v>
      </c>
      <c r="M18" s="109">
        <f>[14]Fevereiro!$F$16</f>
        <v>87</v>
      </c>
      <c r="N18" s="109">
        <f>[14]Fevereiro!$F$17</f>
        <v>89</v>
      </c>
      <c r="O18" s="109">
        <f>[14]Fevereiro!$F$18</f>
        <v>88</v>
      </c>
      <c r="P18" s="109">
        <f>[14]Fevereiro!$F$19</f>
        <v>90</v>
      </c>
      <c r="Q18" s="109">
        <f>[14]Fevereiro!$F$20</f>
        <v>89</v>
      </c>
      <c r="R18" s="109">
        <f>[14]Fevereiro!$F$21</f>
        <v>89</v>
      </c>
      <c r="S18" s="109">
        <f>[14]Fevereiro!$F$22</f>
        <v>89</v>
      </c>
      <c r="T18" s="109">
        <f>[14]Fevereiro!$F$23</f>
        <v>91</v>
      </c>
      <c r="U18" s="109">
        <f>[14]Fevereiro!$F$24</f>
        <v>90</v>
      </c>
      <c r="V18" s="109">
        <f>[14]Fevereiro!$F$25</f>
        <v>92</v>
      </c>
      <c r="W18" s="109">
        <f>[14]Fevereiro!$F$26</f>
        <v>87</v>
      </c>
      <c r="X18" s="109">
        <f>[14]Fevereiro!$F$27</f>
        <v>86</v>
      </c>
      <c r="Y18" s="109">
        <f>[14]Fevereiro!$F$28</f>
        <v>86</v>
      </c>
      <c r="Z18" s="109">
        <f>[14]Fevereiro!$F$29</f>
        <v>90</v>
      </c>
      <c r="AA18" s="109">
        <f>[14]Fevereiro!$F$30</f>
        <v>91</v>
      </c>
      <c r="AB18" s="109">
        <f>[14]Fevereiro!$F$31</f>
        <v>87</v>
      </c>
      <c r="AC18" s="109">
        <f>[14]Fevereiro!$F$32</f>
        <v>89</v>
      </c>
      <c r="AD18" s="109">
        <f>[14]Fevereiro!$F$33</f>
        <v>86</v>
      </c>
      <c r="AE18" s="114">
        <f t="shared" si="1"/>
        <v>92</v>
      </c>
      <c r="AF18" s="113">
        <f t="shared" si="2"/>
        <v>87.172413793103445</v>
      </c>
      <c r="AG18" s="12" t="s">
        <v>35</v>
      </c>
    </row>
    <row r="19" spans="1:35" x14ac:dyDescent="0.2">
      <c r="A19" s="48" t="s">
        <v>33</v>
      </c>
      <c r="B19" s="109">
        <f>[15]Fevereiro!$F$5</f>
        <v>94</v>
      </c>
      <c r="C19" s="109">
        <f>[15]Fevereiro!$F$6</f>
        <v>97</v>
      </c>
      <c r="D19" s="109">
        <f>[15]Fevereiro!$F$7</f>
        <v>100</v>
      </c>
      <c r="E19" s="109">
        <f>[15]Fevereiro!$F$8</f>
        <v>100</v>
      </c>
      <c r="F19" s="109">
        <f>[15]Fevereiro!$F$9</f>
        <v>97</v>
      </c>
      <c r="G19" s="109">
        <f>[15]Fevereiro!$F$10</f>
        <v>100</v>
      </c>
      <c r="H19" s="109">
        <f>[15]Fevereiro!$F$11</f>
        <v>100</v>
      </c>
      <c r="I19" s="109">
        <f>[15]Fevereiro!$F$12</f>
        <v>100</v>
      </c>
      <c r="J19" s="109">
        <f>[15]Fevereiro!$F$13</f>
        <v>100</v>
      </c>
      <c r="K19" s="109">
        <f>[15]Fevereiro!$F$14</f>
        <v>95</v>
      </c>
      <c r="L19" s="109">
        <f>[15]Fevereiro!$F$15</f>
        <v>100</v>
      </c>
      <c r="M19" s="109">
        <f>[15]Fevereiro!$F$16</f>
        <v>96</v>
      </c>
      <c r="N19" s="109">
        <f>[15]Fevereiro!$F$17</f>
        <v>95</v>
      </c>
      <c r="O19" s="109">
        <f>[15]Fevereiro!$F$18</f>
        <v>93</v>
      </c>
      <c r="P19" s="109">
        <f>[15]Fevereiro!$F$19</f>
        <v>100</v>
      </c>
      <c r="Q19" s="109">
        <f>[15]Fevereiro!$F$20</f>
        <v>99</v>
      </c>
      <c r="R19" s="109">
        <f>[15]Fevereiro!$F$21</f>
        <v>100</v>
      </c>
      <c r="S19" s="109">
        <f>[15]Fevereiro!$F$22</f>
        <v>100</v>
      </c>
      <c r="T19" s="109">
        <f>[15]Fevereiro!$F$23</f>
        <v>100</v>
      </c>
      <c r="U19" s="109">
        <f>[15]Fevereiro!$F$24</f>
        <v>100</v>
      </c>
      <c r="V19" s="109">
        <f>[15]Fevereiro!$F$25</f>
        <v>100</v>
      </c>
      <c r="W19" s="109">
        <f>[15]Fevereiro!$F$26</f>
        <v>100</v>
      </c>
      <c r="X19" s="109">
        <f>[15]Fevereiro!$F$27</f>
        <v>100</v>
      </c>
      <c r="Y19" s="109">
        <f>[15]Fevereiro!$F$28</f>
        <v>100</v>
      </c>
      <c r="Z19" s="109">
        <f>[15]Fevereiro!$F$29</f>
        <v>100</v>
      </c>
      <c r="AA19" s="109">
        <f>[15]Fevereiro!$F$30</f>
        <v>100</v>
      </c>
      <c r="AB19" s="109">
        <f>[15]Fevereiro!$F$31</f>
        <v>100</v>
      </c>
      <c r="AC19" s="109">
        <f>[15]Fevereiro!$F$32</f>
        <v>100</v>
      </c>
      <c r="AD19" s="109">
        <f>[15]Fevereiro!$F$33</f>
        <v>85</v>
      </c>
      <c r="AE19" s="114">
        <f t="shared" si="1"/>
        <v>100</v>
      </c>
      <c r="AF19" s="113">
        <f t="shared" si="2"/>
        <v>98.310344827586206</v>
      </c>
    </row>
    <row r="20" spans="1:35" x14ac:dyDescent="0.2">
      <c r="A20" s="48" t="s">
        <v>6</v>
      </c>
      <c r="B20" s="109">
        <f>[16]Fevereiro!$F$5</f>
        <v>90</v>
      </c>
      <c r="C20" s="109">
        <f>[16]Fevereiro!$F$6</f>
        <v>99</v>
      </c>
      <c r="D20" s="109">
        <f>[16]Fevereiro!$F$7</f>
        <v>98</v>
      </c>
      <c r="E20" s="109">
        <f>[16]Fevereiro!$F$8</f>
        <v>98</v>
      </c>
      <c r="F20" s="109">
        <f>[16]Fevereiro!$F$9</f>
        <v>98</v>
      </c>
      <c r="G20" s="109">
        <f>[16]Fevereiro!$F$10</f>
        <v>98</v>
      </c>
      <c r="H20" s="109">
        <f>[16]Fevereiro!$F$11</f>
        <v>98</v>
      </c>
      <c r="I20" s="109">
        <f>[16]Fevereiro!$F$12</f>
        <v>98</v>
      </c>
      <c r="J20" s="109">
        <f>[16]Fevereiro!$F$13</f>
        <v>99</v>
      </c>
      <c r="K20" s="109">
        <f>[16]Fevereiro!$F$14</f>
        <v>97</v>
      </c>
      <c r="L20" s="109">
        <f>[16]Fevereiro!$F$15</f>
        <v>98</v>
      </c>
      <c r="M20" s="109">
        <f>[16]Fevereiro!$F$16</f>
        <v>98</v>
      </c>
      <c r="N20" s="109">
        <f>[16]Fevereiro!$F$17</f>
        <v>98</v>
      </c>
      <c r="O20" s="109">
        <f>[16]Fevereiro!$F$18</f>
        <v>95</v>
      </c>
      <c r="P20" s="109">
        <f>[16]Fevereiro!$F$19</f>
        <v>94</v>
      </c>
      <c r="Q20" s="109">
        <f>[16]Fevereiro!$F$20</f>
        <v>98</v>
      </c>
      <c r="R20" s="109">
        <f>[16]Fevereiro!$F$21</f>
        <v>97</v>
      </c>
      <c r="S20" s="109">
        <f>[16]Fevereiro!$F$22</f>
        <v>98</v>
      </c>
      <c r="T20" s="109">
        <f>[16]Fevereiro!$F$23</f>
        <v>99</v>
      </c>
      <c r="U20" s="109">
        <f>[16]Fevereiro!$F$24</f>
        <v>95</v>
      </c>
      <c r="V20" s="109">
        <f>[16]Fevereiro!$F$25</f>
        <v>98</v>
      </c>
      <c r="W20" s="109">
        <f>[16]Fevereiro!$F$26</f>
        <v>99</v>
      </c>
      <c r="X20" s="109">
        <f>[16]Fevereiro!$F$27</f>
        <v>98</v>
      </c>
      <c r="Y20" s="109">
        <f>[16]Fevereiro!$F$28</f>
        <v>98</v>
      </c>
      <c r="Z20" s="109">
        <f>[16]Fevereiro!$F$29</f>
        <v>98</v>
      </c>
      <c r="AA20" s="109">
        <f>[16]Fevereiro!$F$30</f>
        <v>98</v>
      </c>
      <c r="AB20" s="109">
        <f>[16]Fevereiro!$F$31</f>
        <v>98</v>
      </c>
      <c r="AC20" s="109">
        <f>[16]Fevereiro!$F$32</f>
        <v>98</v>
      </c>
      <c r="AD20" s="109">
        <f>[16]Fevereiro!$F$33</f>
        <v>98</v>
      </c>
      <c r="AE20" s="114">
        <f t="shared" si="1"/>
        <v>99</v>
      </c>
      <c r="AF20" s="113">
        <f t="shared" si="2"/>
        <v>97.448275862068968</v>
      </c>
    </row>
    <row r="21" spans="1:35" x14ac:dyDescent="0.2">
      <c r="A21" s="48" t="s">
        <v>7</v>
      </c>
      <c r="B21" s="109">
        <f>[17]Fevereiro!$F$5</f>
        <v>93</v>
      </c>
      <c r="C21" s="109">
        <f>[17]Fevereiro!$F$6</f>
        <v>79</v>
      </c>
      <c r="D21" s="109">
        <f>[17]Fevereiro!$F$7</f>
        <v>80</v>
      </c>
      <c r="E21" s="109">
        <f>[17]Fevereiro!$F$8</f>
        <v>90</v>
      </c>
      <c r="F21" s="109">
        <f>[17]Fevereiro!$F$9</f>
        <v>85</v>
      </c>
      <c r="G21" s="109">
        <f>[17]Fevereiro!$F$10</f>
        <v>86</v>
      </c>
      <c r="H21" s="109">
        <f>[17]Fevereiro!$F$11</f>
        <v>91</v>
      </c>
      <c r="I21" s="109">
        <f>[17]Fevereiro!$F$12</f>
        <v>98</v>
      </c>
      <c r="J21" s="109">
        <f>[17]Fevereiro!$F$13</f>
        <v>98</v>
      </c>
      <c r="K21" s="109">
        <f>[17]Fevereiro!$F$14</f>
        <v>90</v>
      </c>
      <c r="L21" s="109">
        <f>[17]Fevereiro!$F$15</f>
        <v>90</v>
      </c>
      <c r="M21" s="109">
        <f>[17]Fevereiro!$F$16</f>
        <v>87</v>
      </c>
      <c r="N21" s="109">
        <f>[17]Fevereiro!$F$17</f>
        <v>96</v>
      </c>
      <c r="O21" s="109">
        <f>[17]Fevereiro!$F$18</f>
        <v>95</v>
      </c>
      <c r="P21" s="109">
        <f>[17]Fevereiro!$F$19</f>
        <v>98</v>
      </c>
      <c r="Q21" s="109">
        <f>[17]Fevereiro!$F$20</f>
        <v>92</v>
      </c>
      <c r="R21" s="109">
        <f>[17]Fevereiro!$F$21</f>
        <v>78</v>
      </c>
      <c r="S21" s="109">
        <f>[17]Fevereiro!$F$22</f>
        <v>98</v>
      </c>
      <c r="T21" s="109">
        <f>[17]Fevereiro!$F$23</f>
        <v>100</v>
      </c>
      <c r="U21" s="109">
        <f>[17]Fevereiro!$F$24</f>
        <v>93</v>
      </c>
      <c r="V21" s="109">
        <f>[17]Fevereiro!$F$25</f>
        <v>96</v>
      </c>
      <c r="W21" s="109">
        <f>[17]Fevereiro!$F$26</f>
        <v>88</v>
      </c>
      <c r="X21" s="109">
        <f>[17]Fevereiro!$F$27</f>
        <v>92</v>
      </c>
      <c r="Y21" s="109">
        <f>[17]Fevereiro!$F$28</f>
        <v>99</v>
      </c>
      <c r="Z21" s="109">
        <f>[17]Fevereiro!$F$29</f>
        <v>98</v>
      </c>
      <c r="AA21" s="109">
        <f>[17]Fevereiro!$F$30</f>
        <v>92</v>
      </c>
      <c r="AB21" s="109">
        <f>[17]Fevereiro!$F$31</f>
        <v>83</v>
      </c>
      <c r="AC21" s="109">
        <f>[17]Fevereiro!$F$32</f>
        <v>91</v>
      </c>
      <c r="AD21" s="109">
        <f>[17]Fevereiro!$F$33</f>
        <v>90</v>
      </c>
      <c r="AE21" s="114">
        <f t="shared" si="1"/>
        <v>100</v>
      </c>
      <c r="AF21" s="113">
        <f t="shared" si="2"/>
        <v>91.241379310344826</v>
      </c>
      <c r="AH21" t="s">
        <v>35</v>
      </c>
    </row>
    <row r="22" spans="1:35" x14ac:dyDescent="0.2">
      <c r="A22" s="48" t="s">
        <v>148</v>
      </c>
      <c r="B22" s="109">
        <f>[18]Fevereiro!$F$5</f>
        <v>96</v>
      </c>
      <c r="C22" s="109">
        <f>[18]Fevereiro!$F$6</f>
        <v>83</v>
      </c>
      <c r="D22" s="109">
        <f>[18]Fevereiro!$F$7</f>
        <v>87</v>
      </c>
      <c r="E22" s="109">
        <f>[18]Fevereiro!$F$8</f>
        <v>98</v>
      </c>
      <c r="F22" s="109">
        <f>[18]Fevereiro!$F$9</f>
        <v>98</v>
      </c>
      <c r="G22" s="109">
        <f>[18]Fevereiro!$F$10</f>
        <v>97</v>
      </c>
      <c r="H22" s="109">
        <f>[18]Fevereiro!$F$11</f>
        <v>99</v>
      </c>
      <c r="I22" s="109">
        <f>[18]Fevereiro!$F$12</f>
        <v>100</v>
      </c>
      <c r="J22" s="109">
        <f>[18]Fevereiro!$F$13</f>
        <v>100</v>
      </c>
      <c r="K22" s="109">
        <f>[18]Fevereiro!$F$14</f>
        <v>97</v>
      </c>
      <c r="L22" s="109">
        <f>[18]Fevereiro!$F$15</f>
        <v>100</v>
      </c>
      <c r="M22" s="109">
        <f>[18]Fevereiro!$F$16</f>
        <v>97</v>
      </c>
      <c r="N22" s="109">
        <f>[18]Fevereiro!$F$17</f>
        <v>100</v>
      </c>
      <c r="O22" s="109">
        <f>[18]Fevereiro!$F$18</f>
        <v>100</v>
      </c>
      <c r="P22" s="109">
        <f>[18]Fevereiro!$F$19</f>
        <v>100</v>
      </c>
      <c r="Q22" s="109">
        <f>[18]Fevereiro!$F$20</f>
        <v>98</v>
      </c>
      <c r="R22" s="109">
        <f>[18]Fevereiro!$F$21</f>
        <v>91</v>
      </c>
      <c r="S22" s="109">
        <f>[18]Fevereiro!$F$22</f>
        <v>99</v>
      </c>
      <c r="T22" s="109">
        <f>[18]Fevereiro!$F$23</f>
        <v>100</v>
      </c>
      <c r="U22" s="109">
        <f>[18]Fevereiro!$F$24</f>
        <v>99</v>
      </c>
      <c r="V22" s="109">
        <f>[18]Fevereiro!$F$25</f>
        <v>100</v>
      </c>
      <c r="W22" s="109">
        <f>[18]Fevereiro!$F$26</f>
        <v>97</v>
      </c>
      <c r="X22" s="109">
        <f>[18]Fevereiro!$F$27</f>
        <v>100</v>
      </c>
      <c r="Y22" s="109">
        <f>[18]Fevereiro!$F$28</f>
        <v>100</v>
      </c>
      <c r="Z22" s="109">
        <f>[18]Fevereiro!$F$29</f>
        <v>100</v>
      </c>
      <c r="AA22" s="109">
        <f>[18]Fevereiro!$F$30</f>
        <v>95</v>
      </c>
      <c r="AB22" s="109">
        <f>[18]Fevereiro!$F$31</f>
        <v>98</v>
      </c>
      <c r="AC22" s="109">
        <f>[18]Fevereiro!$F$32</f>
        <v>99</v>
      </c>
      <c r="AD22" s="109">
        <f>[18]Fevereiro!$F$33</f>
        <v>100</v>
      </c>
      <c r="AE22" s="114">
        <f t="shared" si="1"/>
        <v>100</v>
      </c>
      <c r="AF22" s="113">
        <f t="shared" si="2"/>
        <v>97.517241379310349</v>
      </c>
    </row>
    <row r="23" spans="1:35" x14ac:dyDescent="0.2">
      <c r="A23" s="48" t="s">
        <v>149</v>
      </c>
      <c r="B23" s="109">
        <f>[19]Fevereiro!$F$5</f>
        <v>93</v>
      </c>
      <c r="C23" s="109">
        <f>[19]Fevereiro!$F$6</f>
        <v>94</v>
      </c>
      <c r="D23" s="109">
        <f>[19]Fevereiro!$F$7</f>
        <v>88</v>
      </c>
      <c r="E23" s="109">
        <f>[19]Fevereiro!$F$8</f>
        <v>92</v>
      </c>
      <c r="F23" s="109">
        <f>[19]Fevereiro!$F$9</f>
        <v>94</v>
      </c>
      <c r="G23" s="109">
        <f>[19]Fevereiro!$F$10</f>
        <v>95</v>
      </c>
      <c r="H23" s="109">
        <f>[19]Fevereiro!$F$11</f>
        <v>96</v>
      </c>
      <c r="I23" s="109">
        <f>[19]Fevereiro!$F$12</f>
        <v>96</v>
      </c>
      <c r="J23" s="109">
        <f>[19]Fevereiro!$F$13</f>
        <v>97</v>
      </c>
      <c r="K23" s="109">
        <f>[19]Fevereiro!$F$14</f>
        <v>96</v>
      </c>
      <c r="L23" s="109">
        <f>[19]Fevereiro!$F$15</f>
        <v>95</v>
      </c>
      <c r="M23" s="109">
        <f>[19]Fevereiro!$F$16</f>
        <v>90</v>
      </c>
      <c r="N23" s="109">
        <f>[19]Fevereiro!$F$17</f>
        <v>90</v>
      </c>
      <c r="O23" s="109">
        <f>[19]Fevereiro!$F$18</f>
        <v>97</v>
      </c>
      <c r="P23" s="109">
        <f>[19]Fevereiro!$F$19</f>
        <v>84</v>
      </c>
      <c r="Q23" s="109" t="str">
        <f>[19]Fevereiro!$F$20</f>
        <v>*</v>
      </c>
      <c r="R23" s="109" t="str">
        <f>[19]Fevereiro!$F$21</f>
        <v>*</v>
      </c>
      <c r="S23" s="109" t="str">
        <f>[19]Fevereiro!$F$22</f>
        <v>*</v>
      </c>
      <c r="T23" s="109" t="str">
        <f>[19]Fevereiro!$F$23</f>
        <v>*</v>
      </c>
      <c r="U23" s="109" t="str">
        <f>[19]Fevereiro!$F$24</f>
        <v>*</v>
      </c>
      <c r="V23" s="109" t="str">
        <f>[19]Fevereiro!$F$25</f>
        <v>*</v>
      </c>
      <c r="W23" s="109" t="str">
        <f>[19]Fevereiro!$F$26</f>
        <v>*</v>
      </c>
      <c r="X23" s="109" t="str">
        <f>[19]Fevereiro!$F$27</f>
        <v>*</v>
      </c>
      <c r="Y23" s="109" t="str">
        <f>[19]Fevereiro!$F$28</f>
        <v>*</v>
      </c>
      <c r="Z23" s="109" t="str">
        <f>[19]Fevereiro!$F$29</f>
        <v>*</v>
      </c>
      <c r="AA23" s="109" t="str">
        <f>[19]Fevereiro!$F$30</f>
        <v>*</v>
      </c>
      <c r="AB23" s="109" t="str">
        <f>[19]Fevereiro!$F$31</f>
        <v>*</v>
      </c>
      <c r="AC23" s="109" t="str">
        <f>[19]Fevereiro!$F$32</f>
        <v>*</v>
      </c>
      <c r="AD23" s="109">
        <f>[19]Fevereiro!$F$33</f>
        <v>0</v>
      </c>
      <c r="AE23" s="114">
        <f t="shared" si="1"/>
        <v>97</v>
      </c>
      <c r="AF23" s="113">
        <f t="shared" si="2"/>
        <v>87.3125</v>
      </c>
      <c r="AG23" s="12" t="s">
        <v>35</v>
      </c>
    </row>
    <row r="24" spans="1:35" x14ac:dyDescent="0.2">
      <c r="A24" s="48" t="s">
        <v>150</v>
      </c>
      <c r="B24" s="109">
        <f>[20]Fevereiro!$F$5</f>
        <v>100</v>
      </c>
      <c r="C24" s="109">
        <f>[20]Fevereiro!$F$6</f>
        <v>85</v>
      </c>
      <c r="D24" s="109">
        <f>[20]Fevereiro!$F$7</f>
        <v>88</v>
      </c>
      <c r="E24" s="109">
        <f>[20]Fevereiro!$F$8</f>
        <v>100</v>
      </c>
      <c r="F24" s="109">
        <f>[20]Fevereiro!$F$9</f>
        <v>100</v>
      </c>
      <c r="G24" s="109">
        <f>[20]Fevereiro!$F$10</f>
        <v>100</v>
      </c>
      <c r="H24" s="109">
        <f>[20]Fevereiro!$F$11</f>
        <v>100</v>
      </c>
      <c r="I24" s="109">
        <f>[20]Fevereiro!$F$12</f>
        <v>100</v>
      </c>
      <c r="J24" s="109">
        <f>[20]Fevereiro!$F$13</f>
        <v>100</v>
      </c>
      <c r="K24" s="109">
        <f>[20]Fevereiro!$F$14</f>
        <v>100</v>
      </c>
      <c r="L24" s="109">
        <f>[20]Fevereiro!$F$15</f>
        <v>100</v>
      </c>
      <c r="M24" s="109">
        <f>[20]Fevereiro!$F$16</f>
        <v>100</v>
      </c>
      <c r="N24" s="109">
        <f>[20]Fevereiro!$F$17</f>
        <v>100</v>
      </c>
      <c r="O24" s="109">
        <f>[20]Fevereiro!$F$18</f>
        <v>100</v>
      </c>
      <c r="P24" s="109">
        <f>[20]Fevereiro!$F$19</f>
        <v>100</v>
      </c>
      <c r="Q24" s="109">
        <f>[20]Fevereiro!$F$20</f>
        <v>100</v>
      </c>
      <c r="R24" s="109">
        <f>[20]Fevereiro!$F$21</f>
        <v>100</v>
      </c>
      <c r="S24" s="109">
        <f>[20]Fevereiro!$F$22</f>
        <v>100</v>
      </c>
      <c r="T24" s="109">
        <f>[20]Fevereiro!$F$23</f>
        <v>100</v>
      </c>
      <c r="U24" s="109">
        <f>[20]Fevereiro!$F$24</f>
        <v>100</v>
      </c>
      <c r="V24" s="109">
        <f>[20]Fevereiro!$F$25</f>
        <v>100</v>
      </c>
      <c r="W24" s="109">
        <f>[20]Fevereiro!$F$26</f>
        <v>100</v>
      </c>
      <c r="X24" s="109">
        <f>[20]Fevereiro!$F$27</f>
        <v>100</v>
      </c>
      <c r="Y24" s="109">
        <f>[20]Fevereiro!$F$28</f>
        <v>100</v>
      </c>
      <c r="Z24" s="109">
        <f>[20]Fevereiro!$F$29</f>
        <v>100</v>
      </c>
      <c r="AA24" s="109">
        <f>[20]Fevereiro!$F$30</f>
        <v>100</v>
      </c>
      <c r="AB24" s="109">
        <f>[20]Fevereiro!$F$31</f>
        <v>100</v>
      </c>
      <c r="AC24" s="109">
        <f>[20]Fevereiro!$F$32</f>
        <v>100</v>
      </c>
      <c r="AD24" s="109">
        <f>[20]Fevereiro!$F$33</f>
        <v>100</v>
      </c>
      <c r="AE24" s="114">
        <f t="shared" si="1"/>
        <v>100</v>
      </c>
      <c r="AF24" s="113">
        <f t="shared" si="2"/>
        <v>99.068965517241381</v>
      </c>
      <c r="AH24" t="s">
        <v>35</v>
      </c>
    </row>
    <row r="25" spans="1:35" x14ac:dyDescent="0.2">
      <c r="A25" s="48" t="s">
        <v>8</v>
      </c>
      <c r="B25" s="109">
        <f>[21]Fevereiro!$F$5</f>
        <v>100</v>
      </c>
      <c r="C25" s="109">
        <f>[21]Fevereiro!$F$6</f>
        <v>91</v>
      </c>
      <c r="D25" s="109">
        <f>[21]Fevereiro!$F$7</f>
        <v>89</v>
      </c>
      <c r="E25" s="109">
        <f>[21]Fevereiro!$F$8</f>
        <v>100</v>
      </c>
      <c r="F25" s="109">
        <f>[21]Fevereiro!$F$9</f>
        <v>95</v>
      </c>
      <c r="G25" s="109">
        <f>[21]Fevereiro!$F$10</f>
        <v>100</v>
      </c>
      <c r="H25" s="109">
        <f>[21]Fevereiro!$F$11</f>
        <v>100</v>
      </c>
      <c r="I25" s="109">
        <f>[21]Fevereiro!$F$12</f>
        <v>100</v>
      </c>
      <c r="J25" s="109">
        <f>[21]Fevereiro!$F$13</f>
        <v>100</v>
      </c>
      <c r="K25" s="109">
        <f>[21]Fevereiro!$F$14</f>
        <v>100</v>
      </c>
      <c r="L25" s="109">
        <f>[21]Fevereiro!$F$15</f>
        <v>100</v>
      </c>
      <c r="M25" s="109">
        <f>[21]Fevereiro!$F$16</f>
        <v>87</v>
      </c>
      <c r="N25" s="109">
        <f>[21]Fevereiro!$F$17</f>
        <v>100</v>
      </c>
      <c r="O25" s="109">
        <f>[21]Fevereiro!$F$18</f>
        <v>100</v>
      </c>
      <c r="P25" s="109">
        <f>[21]Fevereiro!$F$19</f>
        <v>100</v>
      </c>
      <c r="Q25" s="109">
        <f>[21]Fevereiro!$F$20</f>
        <v>100</v>
      </c>
      <c r="R25" s="109">
        <f>[21]Fevereiro!$F$21</f>
        <v>100</v>
      </c>
      <c r="S25" s="109">
        <f>[21]Fevereiro!$F$22</f>
        <v>100</v>
      </c>
      <c r="T25" s="109">
        <f>[21]Fevereiro!$F$23</f>
        <v>100</v>
      </c>
      <c r="U25" s="109">
        <f>[21]Fevereiro!$F$24</f>
        <v>97</v>
      </c>
      <c r="V25" s="109">
        <f>[21]Fevereiro!$F$25</f>
        <v>90</v>
      </c>
      <c r="W25" s="109">
        <f>[21]Fevereiro!$F$26</f>
        <v>100</v>
      </c>
      <c r="X25" s="109">
        <f>[21]Fevereiro!$F$27</f>
        <v>93</v>
      </c>
      <c r="Y25" s="109">
        <f>[21]Fevereiro!$F$28</f>
        <v>100</v>
      </c>
      <c r="Z25" s="109">
        <f>[21]Fevereiro!$F$29</f>
        <v>91</v>
      </c>
      <c r="AA25" s="109">
        <f>[21]Fevereiro!$F$30</f>
        <v>100</v>
      </c>
      <c r="AB25" s="109">
        <f>[21]Fevereiro!$F$31</f>
        <v>100</v>
      </c>
      <c r="AC25" s="109">
        <f>[21]Fevereiro!$F$32</f>
        <v>100</v>
      </c>
      <c r="AD25" s="109">
        <f>[21]Fevereiro!$F$33</f>
        <v>100</v>
      </c>
      <c r="AE25" s="114">
        <f t="shared" si="1"/>
        <v>100</v>
      </c>
      <c r="AF25" s="113">
        <f t="shared" si="2"/>
        <v>97.689655172413794</v>
      </c>
      <c r="AH25" t="s">
        <v>35</v>
      </c>
    </row>
    <row r="26" spans="1:35" x14ac:dyDescent="0.2">
      <c r="A26" s="48" t="s">
        <v>9</v>
      </c>
      <c r="B26" s="109">
        <f>[22]Fevereiro!$F$5</f>
        <v>88</v>
      </c>
      <c r="C26" s="109">
        <f>[22]Fevereiro!$F$6</f>
        <v>80</v>
      </c>
      <c r="D26" s="109">
        <f>[22]Fevereiro!$F$7</f>
        <v>85</v>
      </c>
      <c r="E26" s="109">
        <f>[22]Fevereiro!$F$8</f>
        <v>87</v>
      </c>
      <c r="F26" s="109">
        <f>[22]Fevereiro!$F$9</f>
        <v>83</v>
      </c>
      <c r="G26" s="109">
        <f>[22]Fevereiro!$F$10</f>
        <v>87</v>
      </c>
      <c r="H26" s="109">
        <f>[22]Fevereiro!$F$11</f>
        <v>92</v>
      </c>
      <c r="I26" s="109">
        <f>[22]Fevereiro!$F$12</f>
        <v>96</v>
      </c>
      <c r="J26" s="109">
        <f>[22]Fevereiro!$F$13</f>
        <v>96</v>
      </c>
      <c r="K26" s="109">
        <f>[22]Fevereiro!$F$14</f>
        <v>91</v>
      </c>
      <c r="L26" s="109">
        <f>[22]Fevereiro!$F$15</f>
        <v>88</v>
      </c>
      <c r="M26" s="109">
        <f>[22]Fevereiro!$F$16</f>
        <v>85</v>
      </c>
      <c r="N26" s="109">
        <f>[22]Fevereiro!$F$17</f>
        <v>86</v>
      </c>
      <c r="O26" s="109">
        <f>[22]Fevereiro!$F$18</f>
        <v>88</v>
      </c>
      <c r="P26" s="109">
        <f>[22]Fevereiro!$F$19</f>
        <v>95</v>
      </c>
      <c r="Q26" s="109">
        <f>[22]Fevereiro!$F$20</f>
        <v>96</v>
      </c>
      <c r="R26" s="109">
        <f>[22]Fevereiro!$F$21</f>
        <v>91</v>
      </c>
      <c r="S26" s="109">
        <f>[22]Fevereiro!$F$22</f>
        <v>90</v>
      </c>
      <c r="T26" s="109">
        <f>[22]Fevereiro!$F$23</f>
        <v>96</v>
      </c>
      <c r="U26" s="109">
        <f>[22]Fevereiro!$F$24</f>
        <v>84</v>
      </c>
      <c r="V26" s="109">
        <f>[22]Fevereiro!$F$25</f>
        <v>89</v>
      </c>
      <c r="W26" s="109">
        <f>[22]Fevereiro!$F$26</f>
        <v>87</v>
      </c>
      <c r="X26" s="109">
        <f>[22]Fevereiro!$F$27</f>
        <v>92</v>
      </c>
      <c r="Y26" s="109">
        <f>[22]Fevereiro!$F$28</f>
        <v>96</v>
      </c>
      <c r="Z26" s="109">
        <f>[22]Fevereiro!$F$29</f>
        <v>91</v>
      </c>
      <c r="AA26" s="109">
        <f>[22]Fevereiro!$F$30</f>
        <v>87</v>
      </c>
      <c r="AB26" s="109">
        <f>[22]Fevereiro!$F$31</f>
        <v>81</v>
      </c>
      <c r="AC26" s="109">
        <f>[22]Fevereiro!$F$32</f>
        <v>85</v>
      </c>
      <c r="AD26" s="109">
        <f>[22]Fevereiro!$F$33</f>
        <v>90</v>
      </c>
      <c r="AE26" s="114">
        <f t="shared" si="1"/>
        <v>96</v>
      </c>
      <c r="AF26" s="113">
        <f t="shared" si="2"/>
        <v>89.034482758620683</v>
      </c>
      <c r="AH26" t="s">
        <v>35</v>
      </c>
    </row>
    <row r="27" spans="1:35" x14ac:dyDescent="0.2">
      <c r="A27" s="48" t="s">
        <v>32</v>
      </c>
      <c r="B27" s="109">
        <f>[23]Fevereiro!$F$5</f>
        <v>96</v>
      </c>
      <c r="C27" s="109">
        <f>[23]Fevereiro!$F$6</f>
        <v>86</v>
      </c>
      <c r="D27" s="109">
        <f>[23]Fevereiro!$F$7</f>
        <v>86</v>
      </c>
      <c r="E27" s="109">
        <f>[23]Fevereiro!$F$8</f>
        <v>97</v>
      </c>
      <c r="F27" s="109">
        <f>[23]Fevereiro!$F$9</f>
        <v>77</v>
      </c>
      <c r="G27" s="109">
        <f>[23]Fevereiro!$F$10</f>
        <v>88</v>
      </c>
      <c r="H27" s="109">
        <f>[23]Fevereiro!$F$11</f>
        <v>97</v>
      </c>
      <c r="I27" s="109">
        <f>[23]Fevereiro!$F$12</f>
        <v>95</v>
      </c>
      <c r="J27" s="109">
        <f>[23]Fevereiro!$F$13</f>
        <v>98</v>
      </c>
      <c r="K27" s="109">
        <f>[23]Fevereiro!$F$14</f>
        <v>94</v>
      </c>
      <c r="L27" s="109">
        <f>[23]Fevereiro!$F$15</f>
        <v>95</v>
      </c>
      <c r="M27" s="109">
        <f>[23]Fevereiro!$F$16</f>
        <v>92</v>
      </c>
      <c r="N27" s="109">
        <f>[23]Fevereiro!$F$17</f>
        <v>92</v>
      </c>
      <c r="O27" s="109">
        <f>[23]Fevereiro!$F$18</f>
        <v>94</v>
      </c>
      <c r="P27" s="109">
        <f>[23]Fevereiro!$F$19</f>
        <v>91</v>
      </c>
      <c r="Q27" s="109">
        <f>[23]Fevereiro!$F$20</f>
        <v>99</v>
      </c>
      <c r="R27" s="109">
        <f>[23]Fevereiro!$F$21</f>
        <v>98</v>
      </c>
      <c r="S27" s="109">
        <f>[23]Fevereiro!$F$22</f>
        <v>97</v>
      </c>
      <c r="T27" s="109">
        <f>[23]Fevereiro!$F$23</f>
        <v>91</v>
      </c>
      <c r="U27" s="109">
        <f>[23]Fevereiro!$F$24</f>
        <v>91</v>
      </c>
      <c r="V27" s="109">
        <f>[23]Fevereiro!$F$25</f>
        <v>93</v>
      </c>
      <c r="W27" s="109">
        <f>[23]Fevereiro!$F$26</f>
        <v>88</v>
      </c>
      <c r="X27" s="109">
        <f>[23]Fevereiro!$F$27</f>
        <v>92</v>
      </c>
      <c r="Y27" s="109">
        <f>[23]Fevereiro!$F$28</f>
        <v>88</v>
      </c>
      <c r="Z27" s="109">
        <f>[23]Fevereiro!$F$29</f>
        <v>91</v>
      </c>
      <c r="AA27" s="109">
        <f>[23]Fevereiro!$F$30</f>
        <v>92</v>
      </c>
      <c r="AB27" s="109">
        <f>[23]Fevereiro!$F$31</f>
        <v>99</v>
      </c>
      <c r="AC27" s="109">
        <f>[23]Fevereiro!$F$32</f>
        <v>89</v>
      </c>
      <c r="AD27" s="109">
        <f>[23]Fevereiro!$F$33</f>
        <v>91</v>
      </c>
      <c r="AE27" s="114">
        <f t="shared" si="1"/>
        <v>99</v>
      </c>
      <c r="AF27" s="113">
        <f t="shared" si="2"/>
        <v>92.310344827586206</v>
      </c>
      <c r="AH27" t="s">
        <v>35</v>
      </c>
    </row>
    <row r="28" spans="1:35" x14ac:dyDescent="0.2">
      <c r="A28" s="48" t="s">
        <v>10</v>
      </c>
      <c r="B28" s="109">
        <f>[24]Fevereiro!$F$5</f>
        <v>92</v>
      </c>
      <c r="C28" s="109">
        <f>[24]Fevereiro!$F$6</f>
        <v>92</v>
      </c>
      <c r="D28" s="109">
        <f>[24]Fevereiro!$F$7</f>
        <v>87</v>
      </c>
      <c r="E28" s="109">
        <f>[24]Fevereiro!$F$8</f>
        <v>89</v>
      </c>
      <c r="F28" s="109">
        <f>[24]Fevereiro!$F$9</f>
        <v>88</v>
      </c>
      <c r="G28" s="109">
        <f>[24]Fevereiro!$F$10</f>
        <v>89</v>
      </c>
      <c r="H28" s="109">
        <f>[24]Fevereiro!$F$11</f>
        <v>96</v>
      </c>
      <c r="I28" s="109">
        <f>[24]Fevereiro!$F$12</f>
        <v>99</v>
      </c>
      <c r="J28" s="109">
        <f>[24]Fevereiro!$F$13</f>
        <v>99</v>
      </c>
      <c r="K28" s="109">
        <f>[24]Fevereiro!$F$14</f>
        <v>93</v>
      </c>
      <c r="L28" s="109">
        <f>[24]Fevereiro!$F$15</f>
        <v>93</v>
      </c>
      <c r="M28" s="109">
        <f>[24]Fevereiro!$F$16</f>
        <v>85</v>
      </c>
      <c r="N28" s="109">
        <f>[24]Fevereiro!$F$17</f>
        <v>92</v>
      </c>
      <c r="O28" s="109">
        <f>[24]Fevereiro!$F$18</f>
        <v>100</v>
      </c>
      <c r="P28" s="109">
        <f>[24]Fevereiro!$F$19</f>
        <v>99</v>
      </c>
      <c r="Q28" s="109">
        <f>[24]Fevereiro!$F$20</f>
        <v>94</v>
      </c>
      <c r="R28" s="109">
        <f>[24]Fevereiro!$F$21</f>
        <v>87</v>
      </c>
      <c r="S28" s="109">
        <f>[24]Fevereiro!$F$22</f>
        <v>94</v>
      </c>
      <c r="T28" s="109">
        <f>[24]Fevereiro!$F$23</f>
        <v>100</v>
      </c>
      <c r="U28" s="109">
        <f>[24]Fevereiro!$F$24</f>
        <v>94</v>
      </c>
      <c r="V28" s="109">
        <f>[24]Fevereiro!$F$25</f>
        <v>100</v>
      </c>
      <c r="W28" s="109">
        <f>[24]Fevereiro!$F$26</f>
        <v>94</v>
      </c>
      <c r="X28" s="109">
        <f>[24]Fevereiro!$F$27</f>
        <v>98</v>
      </c>
      <c r="Y28" s="109">
        <f>[24]Fevereiro!$F$28</f>
        <v>94</v>
      </c>
      <c r="Z28" s="109">
        <f>[24]Fevereiro!$F$29</f>
        <v>99</v>
      </c>
      <c r="AA28" s="109">
        <f>[24]Fevereiro!$F$30</f>
        <v>95</v>
      </c>
      <c r="AB28" s="109">
        <f>[24]Fevereiro!$F$31</f>
        <v>88</v>
      </c>
      <c r="AC28" s="109">
        <f>[24]Fevereiro!$F$32</f>
        <v>91</v>
      </c>
      <c r="AD28" s="109">
        <f>[24]Fevereiro!$F$33</f>
        <v>95</v>
      </c>
      <c r="AE28" s="114">
        <f t="shared" si="1"/>
        <v>100</v>
      </c>
      <c r="AF28" s="113">
        <f t="shared" si="2"/>
        <v>93.65517241379311</v>
      </c>
      <c r="AH28" t="s">
        <v>35</v>
      </c>
    </row>
    <row r="29" spans="1:35" x14ac:dyDescent="0.2">
      <c r="A29" s="48" t="s">
        <v>151</v>
      </c>
      <c r="B29" s="109">
        <f>[25]Fevereiro!$F$5</f>
        <v>97</v>
      </c>
      <c r="C29" s="109">
        <f>[25]Fevereiro!$F$6</f>
        <v>89</v>
      </c>
      <c r="D29" s="109">
        <f>[25]Fevereiro!$F$7</f>
        <v>88</v>
      </c>
      <c r="E29" s="109">
        <f>[25]Fevereiro!$F$8</f>
        <v>95</v>
      </c>
      <c r="F29" s="109">
        <f>[25]Fevereiro!$F$9</f>
        <v>95</v>
      </c>
      <c r="G29" s="109">
        <f>[25]Fevereiro!$F$10</f>
        <v>94</v>
      </c>
      <c r="H29" s="109">
        <f>[25]Fevereiro!$F$11</f>
        <v>95</v>
      </c>
      <c r="I29" s="109">
        <f>[25]Fevereiro!$F$12</f>
        <v>98</v>
      </c>
      <c r="J29" s="109">
        <f>[25]Fevereiro!$F$13</f>
        <v>98</v>
      </c>
      <c r="K29" s="109">
        <f>[25]Fevereiro!$F$14</f>
        <v>96</v>
      </c>
      <c r="L29" s="109">
        <f>[25]Fevereiro!$F$15</f>
        <v>97</v>
      </c>
      <c r="M29" s="109">
        <f>[25]Fevereiro!$F$16</f>
        <v>93</v>
      </c>
      <c r="N29" s="109">
        <f>[25]Fevereiro!$F$17</f>
        <v>97</v>
      </c>
      <c r="O29" s="109">
        <f>[25]Fevereiro!$F$18</f>
        <v>97</v>
      </c>
      <c r="P29" s="109">
        <f>[25]Fevereiro!$F$19</f>
        <v>98</v>
      </c>
      <c r="Q29" s="109">
        <f>[25]Fevereiro!$F$20</f>
        <v>96</v>
      </c>
      <c r="R29" s="109">
        <f>[25]Fevereiro!$F$21</f>
        <v>85</v>
      </c>
      <c r="S29" s="109">
        <f>[25]Fevereiro!$F$22</f>
        <v>97</v>
      </c>
      <c r="T29" s="109">
        <f>[25]Fevereiro!$F$23</f>
        <v>98</v>
      </c>
      <c r="U29" s="109">
        <f>[25]Fevereiro!$F$24</f>
        <v>92</v>
      </c>
      <c r="V29" s="109">
        <f>[25]Fevereiro!$F$25</f>
        <v>98</v>
      </c>
      <c r="W29" s="109">
        <f>[25]Fevereiro!$F$26</f>
        <v>93</v>
      </c>
      <c r="X29" s="109">
        <f>[25]Fevereiro!$F$27</f>
        <v>97</v>
      </c>
      <c r="Y29" s="109">
        <f>[25]Fevereiro!$F$28</f>
        <v>98</v>
      </c>
      <c r="Z29" s="109">
        <f>[25]Fevereiro!$F$29</f>
        <v>98</v>
      </c>
      <c r="AA29" s="109">
        <f>[25]Fevereiro!$F$30</f>
        <v>94</v>
      </c>
      <c r="AB29" s="109">
        <f>[25]Fevereiro!$F$31</f>
        <v>91</v>
      </c>
      <c r="AC29" s="109">
        <f>[25]Fevereiro!$F$32</f>
        <v>95</v>
      </c>
      <c r="AD29" s="109">
        <f>[25]Fevereiro!$F$33</f>
        <v>95</v>
      </c>
      <c r="AE29" s="114">
        <f t="shared" si="1"/>
        <v>98</v>
      </c>
      <c r="AF29" s="113">
        <f t="shared" si="2"/>
        <v>94.965517241379317</v>
      </c>
      <c r="AG29" s="12" t="s">
        <v>35</v>
      </c>
    </row>
    <row r="30" spans="1:35" x14ac:dyDescent="0.2">
      <c r="A30" s="48" t="s">
        <v>11</v>
      </c>
      <c r="B30" s="109">
        <f>[26]Fevereiro!$F$5</f>
        <v>95</v>
      </c>
      <c r="C30" s="109">
        <f>[26]Fevereiro!$F$6</f>
        <v>94</v>
      </c>
      <c r="D30" s="109">
        <f>[26]Fevereiro!$F$7</f>
        <v>92</v>
      </c>
      <c r="E30" s="109">
        <f>[26]Fevereiro!$F$8</f>
        <v>94</v>
      </c>
      <c r="F30" s="109">
        <f>[26]Fevereiro!$F$9</f>
        <v>93</v>
      </c>
      <c r="G30" s="109">
        <f>[26]Fevereiro!$F$10</f>
        <v>94</v>
      </c>
      <c r="H30" s="109">
        <f>[26]Fevereiro!$F$11</f>
        <v>95</v>
      </c>
      <c r="I30" s="109">
        <f>[26]Fevereiro!$F$12</f>
        <v>96</v>
      </c>
      <c r="J30" s="109">
        <f>[26]Fevereiro!$F$13</f>
        <v>96</v>
      </c>
      <c r="K30" s="109">
        <f>[26]Fevereiro!$F$14</f>
        <v>94</v>
      </c>
      <c r="L30" s="109">
        <f>[26]Fevereiro!$F$15</f>
        <v>95</v>
      </c>
      <c r="M30" s="109">
        <f>[26]Fevereiro!$F$16</f>
        <v>95</v>
      </c>
      <c r="N30" s="109">
        <f>[26]Fevereiro!$F$17</f>
        <v>95</v>
      </c>
      <c r="O30" s="109">
        <f>[26]Fevereiro!$F$18</f>
        <v>94</v>
      </c>
      <c r="P30" s="109">
        <f>[26]Fevereiro!$F$19</f>
        <v>95</v>
      </c>
      <c r="Q30" s="109">
        <f>[26]Fevereiro!$F$20</f>
        <v>90</v>
      </c>
      <c r="R30" s="109">
        <f>[26]Fevereiro!$F$21</f>
        <v>90</v>
      </c>
      <c r="S30" s="109">
        <f>[26]Fevereiro!$F$22</f>
        <v>96</v>
      </c>
      <c r="T30" s="109">
        <f>[26]Fevereiro!$F$23</f>
        <v>96</v>
      </c>
      <c r="U30" s="109">
        <f>[26]Fevereiro!$F$24</f>
        <v>92</v>
      </c>
      <c r="V30" s="109">
        <f>[26]Fevereiro!$F$25</f>
        <v>95</v>
      </c>
      <c r="W30" s="109">
        <f>[26]Fevereiro!$F$26</f>
        <v>94</v>
      </c>
      <c r="X30" s="109">
        <f>[26]Fevereiro!$F$27</f>
        <v>93</v>
      </c>
      <c r="Y30" s="109">
        <f>[26]Fevereiro!$F$28</f>
        <v>92</v>
      </c>
      <c r="Z30" s="109">
        <f>[26]Fevereiro!$F$29</f>
        <v>94</v>
      </c>
      <c r="AA30" s="109">
        <f>[26]Fevereiro!$F$30</f>
        <v>93</v>
      </c>
      <c r="AB30" s="109">
        <f>[26]Fevereiro!$F$31</f>
        <v>89</v>
      </c>
      <c r="AC30" s="109">
        <f>[26]Fevereiro!$F$32</f>
        <v>93</v>
      </c>
      <c r="AD30" s="109">
        <f>[26]Fevereiro!$F$33</f>
        <v>94</v>
      </c>
      <c r="AE30" s="114">
        <f t="shared" si="1"/>
        <v>96</v>
      </c>
      <c r="AF30" s="113">
        <f t="shared" si="2"/>
        <v>93.724137931034477</v>
      </c>
      <c r="AH30" t="s">
        <v>35</v>
      </c>
      <c r="AI30" t="s">
        <v>35</v>
      </c>
    </row>
    <row r="31" spans="1:35" s="5" customFormat="1" x14ac:dyDescent="0.2">
      <c r="A31" s="48" t="s">
        <v>12</v>
      </c>
      <c r="B31" s="109">
        <f>[27]Fevereiro!$F$5</f>
        <v>89</v>
      </c>
      <c r="C31" s="109">
        <f>[27]Fevereiro!$F$6</f>
        <v>90</v>
      </c>
      <c r="D31" s="109">
        <f>[27]Fevereiro!$F$7</f>
        <v>88</v>
      </c>
      <c r="E31" s="109">
        <f>[27]Fevereiro!$F$8</f>
        <v>91</v>
      </c>
      <c r="F31" s="109">
        <f>[27]Fevereiro!$F$9</f>
        <v>90</v>
      </c>
      <c r="G31" s="109">
        <f>[27]Fevereiro!$F$10</f>
        <v>90</v>
      </c>
      <c r="H31" s="109">
        <f>[27]Fevereiro!$F$11</f>
        <v>91</v>
      </c>
      <c r="I31" s="109">
        <f>[27]Fevereiro!$F$12</f>
        <v>94</v>
      </c>
      <c r="J31" s="109">
        <f>[27]Fevereiro!$F$13</f>
        <v>93</v>
      </c>
      <c r="K31" s="109">
        <f>[27]Fevereiro!$F$14</f>
        <v>91</v>
      </c>
      <c r="L31" s="109">
        <f>[27]Fevereiro!$F$15</f>
        <v>93</v>
      </c>
      <c r="M31" s="109">
        <f>[27]Fevereiro!$F$16</f>
        <v>92</v>
      </c>
      <c r="N31" s="109">
        <f>[27]Fevereiro!$F$17</f>
        <v>92</v>
      </c>
      <c r="O31" s="109">
        <f>[27]Fevereiro!$F$18</f>
        <v>92</v>
      </c>
      <c r="P31" s="109">
        <f>[27]Fevereiro!$F$19</f>
        <v>89</v>
      </c>
      <c r="Q31" s="109">
        <f>[27]Fevereiro!$F$20</f>
        <v>88</v>
      </c>
      <c r="R31" s="109">
        <f>[27]Fevereiro!$F$21</f>
        <v>91</v>
      </c>
      <c r="S31" s="109">
        <f>[27]Fevereiro!$F$22</f>
        <v>92</v>
      </c>
      <c r="T31" s="109">
        <f>[27]Fevereiro!$F$23</f>
        <v>93</v>
      </c>
      <c r="U31" s="109">
        <f>[27]Fevereiro!$F$24</f>
        <v>93</v>
      </c>
      <c r="V31" s="109">
        <f>[27]Fevereiro!$F$25</f>
        <v>92</v>
      </c>
      <c r="W31" s="109">
        <f>[27]Fevereiro!$F$26</f>
        <v>93</v>
      </c>
      <c r="X31" s="109">
        <f>[27]Fevereiro!$F$27</f>
        <v>90</v>
      </c>
      <c r="Y31" s="109">
        <f>[27]Fevereiro!$F$28</f>
        <v>92</v>
      </c>
      <c r="Z31" s="109">
        <f>[27]Fevereiro!$F$29</f>
        <v>91</v>
      </c>
      <c r="AA31" s="109">
        <f>[27]Fevereiro!$F$30</f>
        <v>89</v>
      </c>
      <c r="AB31" s="109">
        <f>[27]Fevereiro!$F$31</f>
        <v>90</v>
      </c>
      <c r="AC31" s="109">
        <f>[27]Fevereiro!$F$32</f>
        <v>93</v>
      </c>
      <c r="AD31" s="109">
        <f>[27]Fevereiro!$F$33</f>
        <v>92</v>
      </c>
      <c r="AE31" s="114">
        <f t="shared" si="1"/>
        <v>94</v>
      </c>
      <c r="AF31" s="113">
        <f t="shared" si="2"/>
        <v>91.172413793103445</v>
      </c>
    </row>
    <row r="32" spans="1:35" x14ac:dyDescent="0.2">
      <c r="A32" s="48" t="s">
        <v>13</v>
      </c>
      <c r="B32" s="109">
        <f>[28]Fevereiro!$F$5</f>
        <v>93</v>
      </c>
      <c r="C32" s="109">
        <f>[28]Fevereiro!$F$6</f>
        <v>95</v>
      </c>
      <c r="D32" s="109">
        <f>[28]Fevereiro!$F$7</f>
        <v>92</v>
      </c>
      <c r="E32" s="109">
        <f>[28]Fevereiro!$F$8</f>
        <v>93</v>
      </c>
      <c r="F32" s="109">
        <f>[28]Fevereiro!$F$9</f>
        <v>91</v>
      </c>
      <c r="G32" s="109">
        <f>[28]Fevereiro!$F$10</f>
        <v>95</v>
      </c>
      <c r="H32" s="109">
        <f>[28]Fevereiro!$F$11</f>
        <v>99</v>
      </c>
      <c r="I32" s="109">
        <f>[28]Fevereiro!$F$12</f>
        <v>99</v>
      </c>
      <c r="J32" s="109">
        <f>[28]Fevereiro!$F$13</f>
        <v>93</v>
      </c>
      <c r="K32" s="109">
        <f>[28]Fevereiro!$F$14</f>
        <v>99</v>
      </c>
      <c r="L32" s="109">
        <f>[28]Fevereiro!$F$15</f>
        <v>99</v>
      </c>
      <c r="M32" s="109">
        <f>[28]Fevereiro!$F$16</f>
        <v>94</v>
      </c>
      <c r="N32" s="109">
        <f>[28]Fevereiro!$F$17</f>
        <v>93</v>
      </c>
      <c r="O32" s="109">
        <f>[28]Fevereiro!$F$18</f>
        <v>94</v>
      </c>
      <c r="P32" s="109">
        <f>[28]Fevereiro!$F$19</f>
        <v>99</v>
      </c>
      <c r="Q32" s="109">
        <f>[28]Fevereiro!$F$20</f>
        <v>99</v>
      </c>
      <c r="R32" s="109">
        <f>[28]Fevereiro!$F$21</f>
        <v>96</v>
      </c>
      <c r="S32" s="109">
        <f>[28]Fevereiro!$F$22</f>
        <v>99</v>
      </c>
      <c r="T32" s="109">
        <f>[28]Fevereiro!$F$23</f>
        <v>94</v>
      </c>
      <c r="U32" s="109">
        <f>[28]Fevereiro!$F$24</f>
        <v>99</v>
      </c>
      <c r="V32" s="109">
        <f>[28]Fevereiro!$F$25</f>
        <v>92</v>
      </c>
      <c r="W32" s="109">
        <f>[28]Fevereiro!$F$26</f>
        <v>95</v>
      </c>
      <c r="X32" s="109">
        <f>[28]Fevereiro!$F$27</f>
        <v>93</v>
      </c>
      <c r="Y32" s="109">
        <f>[28]Fevereiro!$F$28</f>
        <v>93</v>
      </c>
      <c r="Z32" s="109">
        <f>[28]Fevereiro!$F$29</f>
        <v>93</v>
      </c>
      <c r="AA32" s="109">
        <f>[28]Fevereiro!$F$30</f>
        <v>95</v>
      </c>
      <c r="AB32" s="109">
        <f>[28]Fevereiro!$F$31</f>
        <v>92</v>
      </c>
      <c r="AC32" s="109">
        <f>[28]Fevereiro!$F$32</f>
        <v>94</v>
      </c>
      <c r="AD32" s="109">
        <f>[28]Fevereiro!$F$33</f>
        <v>95</v>
      </c>
      <c r="AE32" s="114">
        <f t="shared" si="1"/>
        <v>99</v>
      </c>
      <c r="AF32" s="113">
        <f t="shared" si="2"/>
        <v>95.068965517241381</v>
      </c>
      <c r="AH32" t="s">
        <v>35</v>
      </c>
    </row>
    <row r="33" spans="1:34" x14ac:dyDescent="0.2">
      <c r="A33" s="48" t="s">
        <v>152</v>
      </c>
      <c r="B33" s="109">
        <f>[29]Fevereiro!$F$5</f>
        <v>94</v>
      </c>
      <c r="C33" s="109">
        <f>[29]Fevereiro!$F$6</f>
        <v>88</v>
      </c>
      <c r="D33" s="109">
        <f>[29]Fevereiro!$F$7</f>
        <v>87</v>
      </c>
      <c r="E33" s="109">
        <f>[29]Fevereiro!$F$8</f>
        <v>95</v>
      </c>
      <c r="F33" s="109">
        <f>[29]Fevereiro!$F$9</f>
        <v>96</v>
      </c>
      <c r="G33" s="109">
        <f>[29]Fevereiro!$F$10</f>
        <v>98</v>
      </c>
      <c r="H33" s="109">
        <f>[29]Fevereiro!$F$11</f>
        <v>97</v>
      </c>
      <c r="I33" s="109">
        <f>[29]Fevereiro!$F$12</f>
        <v>98</v>
      </c>
      <c r="J33" s="109">
        <f>[29]Fevereiro!$F$13</f>
        <v>97</v>
      </c>
      <c r="K33" s="109">
        <f>[29]Fevereiro!$F$14</f>
        <v>98</v>
      </c>
      <c r="L33" s="109">
        <f>[29]Fevereiro!$F$15</f>
        <v>98</v>
      </c>
      <c r="M33" s="109">
        <f>[29]Fevereiro!$F$16</f>
        <v>95</v>
      </c>
      <c r="N33" s="109">
        <f>[29]Fevereiro!$F$17</f>
        <v>95</v>
      </c>
      <c r="O33" s="109">
        <f>[29]Fevereiro!$F$18</f>
        <v>97</v>
      </c>
      <c r="P33" s="109">
        <f>[29]Fevereiro!$F$19</f>
        <v>96</v>
      </c>
      <c r="Q33" s="109">
        <f>[29]Fevereiro!$F$20</f>
        <v>97</v>
      </c>
      <c r="R33" s="109">
        <f>[29]Fevereiro!$F$21</f>
        <v>93</v>
      </c>
      <c r="S33" s="109">
        <f>[29]Fevereiro!$F$22</f>
        <v>97</v>
      </c>
      <c r="T33" s="109">
        <f>[29]Fevereiro!$F$23</f>
        <v>97</v>
      </c>
      <c r="U33" s="109">
        <f>[29]Fevereiro!$F$24</f>
        <v>93</v>
      </c>
      <c r="V33" s="109">
        <f>[29]Fevereiro!$F$25</f>
        <v>98</v>
      </c>
      <c r="W33" s="109">
        <f>[29]Fevereiro!$F$26</f>
        <v>90</v>
      </c>
      <c r="X33" s="109">
        <f>[29]Fevereiro!$F$27</f>
        <v>92</v>
      </c>
      <c r="Y33" s="109">
        <f>[29]Fevereiro!$F$28</f>
        <v>97</v>
      </c>
      <c r="Z33" s="109">
        <f>[29]Fevereiro!$F$29</f>
        <v>97</v>
      </c>
      <c r="AA33" s="109">
        <f>[29]Fevereiro!$F$30</f>
        <v>98</v>
      </c>
      <c r="AB33" s="109">
        <f>[29]Fevereiro!$F$31</f>
        <v>97</v>
      </c>
      <c r="AC33" s="109">
        <f>[29]Fevereiro!$F$32</f>
        <v>98</v>
      </c>
      <c r="AD33" s="109">
        <f>[29]Fevereiro!$F$33</f>
        <v>97</v>
      </c>
      <c r="AE33" s="114">
        <f t="shared" si="1"/>
        <v>98</v>
      </c>
      <c r="AF33" s="113">
        <f t="shared" si="2"/>
        <v>95.517241379310349</v>
      </c>
      <c r="AH33" t="s">
        <v>35</v>
      </c>
    </row>
    <row r="34" spans="1:34" x14ac:dyDescent="0.2">
      <c r="A34" s="48" t="s">
        <v>123</v>
      </c>
      <c r="B34" s="109">
        <f>[30]Fevereiro!$F$5</f>
        <v>91</v>
      </c>
      <c r="C34" s="109">
        <f>[30]Fevereiro!$F$6</f>
        <v>82</v>
      </c>
      <c r="D34" s="109">
        <f>[30]Fevereiro!$F$7</f>
        <v>93</v>
      </c>
      <c r="E34" s="109">
        <f>[30]Fevereiro!$F$8</f>
        <v>90</v>
      </c>
      <c r="F34" s="109">
        <f>[30]Fevereiro!$F$9</f>
        <v>97</v>
      </c>
      <c r="G34" s="109">
        <f>[30]Fevereiro!$F$10</f>
        <v>99</v>
      </c>
      <c r="H34" s="109">
        <f>[30]Fevereiro!$F$11</f>
        <v>100</v>
      </c>
      <c r="I34" s="109">
        <f>[30]Fevereiro!$F$12</f>
        <v>100</v>
      </c>
      <c r="J34" s="109">
        <f>[30]Fevereiro!$F$13</f>
        <v>100</v>
      </c>
      <c r="K34" s="109">
        <f>[30]Fevereiro!$F$14</f>
        <v>100</v>
      </c>
      <c r="L34" s="109">
        <f>[30]Fevereiro!$F$15</f>
        <v>100</v>
      </c>
      <c r="M34" s="109">
        <f>[30]Fevereiro!$F$16</f>
        <v>93</v>
      </c>
      <c r="N34" s="109">
        <f>[30]Fevereiro!$F$17</f>
        <v>100</v>
      </c>
      <c r="O34" s="109">
        <f>[30]Fevereiro!$F$18</f>
        <v>100</v>
      </c>
      <c r="P34" s="109">
        <f>[30]Fevereiro!$F$19</f>
        <v>100</v>
      </c>
      <c r="Q34" s="109">
        <f>[30]Fevereiro!$F$20</f>
        <v>100</v>
      </c>
      <c r="R34" s="109">
        <f>[30]Fevereiro!$F$21</f>
        <v>99</v>
      </c>
      <c r="S34" s="109">
        <f>[30]Fevereiro!$F$22</f>
        <v>100</v>
      </c>
      <c r="T34" s="109">
        <f>[30]Fevereiro!$F$23</f>
        <v>100</v>
      </c>
      <c r="U34" s="109">
        <f>[30]Fevereiro!$F$24</f>
        <v>99</v>
      </c>
      <c r="V34" s="109">
        <f>[30]Fevereiro!$F$25</f>
        <v>100</v>
      </c>
      <c r="W34" s="109">
        <f>[30]Fevereiro!$F$26</f>
        <v>98</v>
      </c>
      <c r="X34" s="109">
        <f>[30]Fevereiro!$F$27</f>
        <v>100</v>
      </c>
      <c r="Y34" s="109">
        <f>[30]Fevereiro!$F$28</f>
        <v>100</v>
      </c>
      <c r="Z34" s="109">
        <f>[30]Fevereiro!$F$29</f>
        <v>100</v>
      </c>
      <c r="AA34" s="109">
        <f>[30]Fevereiro!$F$30</f>
        <v>99</v>
      </c>
      <c r="AB34" s="109">
        <f>[30]Fevereiro!$F$31</f>
        <v>100</v>
      </c>
      <c r="AC34" s="109">
        <f>[30]Fevereiro!$F$32</f>
        <v>100</v>
      </c>
      <c r="AD34" s="109">
        <f>[30]Fevereiro!$F$33</f>
        <v>100</v>
      </c>
      <c r="AE34" s="114">
        <f t="shared" si="1"/>
        <v>100</v>
      </c>
      <c r="AF34" s="113">
        <f t="shared" si="2"/>
        <v>97.931034482758619</v>
      </c>
    </row>
    <row r="35" spans="1:34" x14ac:dyDescent="0.2">
      <c r="A35" s="48" t="s">
        <v>14</v>
      </c>
      <c r="B35" s="109">
        <f>[31]Fevereiro!$F$5</f>
        <v>90</v>
      </c>
      <c r="C35" s="109">
        <f>[31]Fevereiro!$F$6</f>
        <v>88</v>
      </c>
      <c r="D35" s="109">
        <f>[31]Fevereiro!$F$7</f>
        <v>89</v>
      </c>
      <c r="E35" s="109">
        <f>[31]Fevereiro!$F$8</f>
        <v>91</v>
      </c>
      <c r="F35" s="109">
        <f>[31]Fevereiro!$F$9</f>
        <v>89</v>
      </c>
      <c r="G35" s="109">
        <f>[31]Fevereiro!$F$10</f>
        <v>90</v>
      </c>
      <c r="H35" s="109">
        <f>[31]Fevereiro!$F$11</f>
        <v>91</v>
      </c>
      <c r="I35" s="109">
        <f>[31]Fevereiro!$F$12</f>
        <v>90</v>
      </c>
      <c r="J35" s="109">
        <f>[31]Fevereiro!$F$13</f>
        <v>93</v>
      </c>
      <c r="K35" s="109">
        <f>[31]Fevereiro!$F$14</f>
        <v>92</v>
      </c>
      <c r="L35" s="109">
        <f>[31]Fevereiro!$F$15</f>
        <v>89</v>
      </c>
      <c r="M35" s="109">
        <f>[31]Fevereiro!$F$16</f>
        <v>88</v>
      </c>
      <c r="N35" s="109">
        <f>[31]Fevereiro!$F$17</f>
        <v>88</v>
      </c>
      <c r="O35" s="109">
        <f>[31]Fevereiro!$F$18</f>
        <v>91</v>
      </c>
      <c r="P35" s="109">
        <f>[31]Fevereiro!$F$19</f>
        <v>93</v>
      </c>
      <c r="Q35" s="109">
        <f>[31]Fevereiro!$F$20</f>
        <v>93</v>
      </c>
      <c r="R35" s="109">
        <f>[31]Fevereiro!$F$21</f>
        <v>93</v>
      </c>
      <c r="S35" s="109">
        <f>[31]Fevereiro!$F$22</f>
        <v>92</v>
      </c>
      <c r="T35" s="109">
        <f>[31]Fevereiro!$F$23</f>
        <v>90</v>
      </c>
      <c r="U35" s="109">
        <f>[31]Fevereiro!$F$24</f>
        <v>88</v>
      </c>
      <c r="V35" s="109">
        <f>[31]Fevereiro!$F$25</f>
        <v>90</v>
      </c>
      <c r="W35" s="109">
        <f>[31]Fevereiro!$F$26</f>
        <v>92</v>
      </c>
      <c r="X35" s="109">
        <f>[31]Fevereiro!$F$27</f>
        <v>86</v>
      </c>
      <c r="Y35" s="109">
        <f>[31]Fevereiro!$F$28</f>
        <v>93</v>
      </c>
      <c r="Z35" s="109">
        <f>[31]Fevereiro!$F$29</f>
        <v>92</v>
      </c>
      <c r="AA35" s="109">
        <f>[31]Fevereiro!$F$30</f>
        <v>87</v>
      </c>
      <c r="AB35" s="109">
        <f>[31]Fevereiro!$F$31</f>
        <v>89</v>
      </c>
      <c r="AC35" s="109">
        <f>[31]Fevereiro!$F$32</f>
        <v>86</v>
      </c>
      <c r="AD35" s="109">
        <f>[31]Fevereiro!$F$33</f>
        <v>89</v>
      </c>
      <c r="AE35" s="114">
        <f t="shared" si="1"/>
        <v>93</v>
      </c>
      <c r="AF35" s="113">
        <f t="shared" si="2"/>
        <v>90.068965517241381</v>
      </c>
    </row>
    <row r="36" spans="1:34" x14ac:dyDescent="0.2">
      <c r="A36" s="48" t="s">
        <v>153</v>
      </c>
      <c r="B36" s="109">
        <f>[32]Fevereiro!$F$5</f>
        <v>98</v>
      </c>
      <c r="C36" s="109">
        <f>[32]Fevereiro!$F$6</f>
        <v>98</v>
      </c>
      <c r="D36" s="109">
        <f>[32]Fevereiro!$F$7</f>
        <v>96</v>
      </c>
      <c r="E36" s="109">
        <f>[32]Fevereiro!$F$8</f>
        <v>97</v>
      </c>
      <c r="F36" s="109">
        <f>[32]Fevereiro!$F$9</f>
        <v>98</v>
      </c>
      <c r="G36" s="109">
        <f>[32]Fevereiro!$F$10</f>
        <v>98</v>
      </c>
      <c r="H36" s="109">
        <f>[32]Fevereiro!$F$11</f>
        <v>98</v>
      </c>
      <c r="I36" s="109">
        <f>[32]Fevereiro!$F$12</f>
        <v>98</v>
      </c>
      <c r="J36" s="109">
        <f>[32]Fevereiro!$F$13</f>
        <v>98</v>
      </c>
      <c r="K36" s="109">
        <f>[32]Fevereiro!$F$14</f>
        <v>98</v>
      </c>
      <c r="L36" s="109">
        <f>[32]Fevereiro!$F$15</f>
        <v>98</v>
      </c>
      <c r="M36" s="109">
        <f>[32]Fevereiro!$F$16</f>
        <v>98</v>
      </c>
      <c r="N36" s="109">
        <f>[32]Fevereiro!$F$17</f>
        <v>99</v>
      </c>
      <c r="O36" s="109">
        <f>[32]Fevereiro!$F$18</f>
        <v>98</v>
      </c>
      <c r="P36" s="109">
        <f>[32]Fevereiro!$F$19</f>
        <v>98</v>
      </c>
      <c r="Q36" s="109">
        <f>[32]Fevereiro!$F$20</f>
        <v>98</v>
      </c>
      <c r="R36" s="109">
        <f>[32]Fevereiro!$F$21</f>
        <v>97</v>
      </c>
      <c r="S36" s="109">
        <f>[32]Fevereiro!$F$22</f>
        <v>98</v>
      </c>
      <c r="T36" s="109">
        <f>[32]Fevereiro!$F$23</f>
        <v>99</v>
      </c>
      <c r="U36" s="109">
        <f>[32]Fevereiro!$F$24</f>
        <v>98</v>
      </c>
      <c r="V36" s="109">
        <f>[32]Fevereiro!$F$25</f>
        <v>99</v>
      </c>
      <c r="W36" s="109">
        <f>[32]Fevereiro!$F$26</f>
        <v>98</v>
      </c>
      <c r="X36" s="109">
        <f>[32]Fevereiro!$F$27</f>
        <v>98</v>
      </c>
      <c r="Y36" s="109">
        <f>[32]Fevereiro!$F$28</f>
        <v>98</v>
      </c>
      <c r="Z36" s="109">
        <f>[32]Fevereiro!$F$29</f>
        <v>98</v>
      </c>
      <c r="AA36" s="109">
        <f>[32]Fevereiro!$F$30</f>
        <v>98</v>
      </c>
      <c r="AB36" s="109">
        <f>[32]Fevereiro!$F$31</f>
        <v>98</v>
      </c>
      <c r="AC36" s="109">
        <f>[32]Fevereiro!$F$32</f>
        <v>98</v>
      </c>
      <c r="AD36" s="109">
        <f>[32]Fevereiro!$F$33</f>
        <v>98</v>
      </c>
      <c r="AE36" s="114">
        <f t="shared" si="1"/>
        <v>99</v>
      </c>
      <c r="AF36" s="113">
        <f t="shared" si="2"/>
        <v>97.965517241379317</v>
      </c>
    </row>
    <row r="37" spans="1:34" x14ac:dyDescent="0.2">
      <c r="A37" s="48" t="s">
        <v>15</v>
      </c>
      <c r="B37" s="109">
        <f>[33]Fevereiro!$F$5</f>
        <v>90</v>
      </c>
      <c r="C37" s="109">
        <f>[33]Fevereiro!$F$6</f>
        <v>79</v>
      </c>
      <c r="D37" s="109">
        <f>[33]Fevereiro!$F$7</f>
        <v>79</v>
      </c>
      <c r="E37" s="109">
        <f>[33]Fevereiro!$F$8</f>
        <v>90</v>
      </c>
      <c r="F37" s="109">
        <f>[33]Fevereiro!$F$9</f>
        <v>87</v>
      </c>
      <c r="G37" s="109">
        <f>[33]Fevereiro!$F$10</f>
        <v>89</v>
      </c>
      <c r="H37" s="109">
        <f>[33]Fevereiro!$F$11</f>
        <v>90</v>
      </c>
      <c r="I37" s="109">
        <f>[33]Fevereiro!$F$12</f>
        <v>95</v>
      </c>
      <c r="J37" s="109">
        <f>[33]Fevereiro!$F$13</f>
        <v>93</v>
      </c>
      <c r="K37" s="109">
        <f>[33]Fevereiro!$F$14</f>
        <v>91</v>
      </c>
      <c r="L37" s="109">
        <f>[33]Fevereiro!$F$15</f>
        <v>94</v>
      </c>
      <c r="M37" s="109">
        <f>[33]Fevereiro!$F$16</f>
        <v>85</v>
      </c>
      <c r="N37" s="109">
        <f>[33]Fevereiro!$F$17</f>
        <v>89</v>
      </c>
      <c r="O37" s="109">
        <f>[33]Fevereiro!$F$18</f>
        <v>90</v>
      </c>
      <c r="P37" s="109">
        <f>[33]Fevereiro!$F$19</f>
        <v>90</v>
      </c>
      <c r="Q37" s="109">
        <f>[33]Fevereiro!$F$20</f>
        <v>90</v>
      </c>
      <c r="R37" s="109">
        <f>[33]Fevereiro!$F$21</f>
        <v>70</v>
      </c>
      <c r="S37" s="109">
        <f>[33]Fevereiro!$F$22</f>
        <v>95</v>
      </c>
      <c r="T37" s="109">
        <f>[33]Fevereiro!$F$23</f>
        <v>96</v>
      </c>
      <c r="U37" s="109">
        <f>[33]Fevereiro!$F$24</f>
        <v>84</v>
      </c>
      <c r="V37" s="109">
        <f>[33]Fevereiro!$F$25</f>
        <v>87</v>
      </c>
      <c r="W37" s="109">
        <f>[33]Fevereiro!$F$26</f>
        <v>88</v>
      </c>
      <c r="X37" s="109">
        <f>[33]Fevereiro!$F$27</f>
        <v>91</v>
      </c>
      <c r="Y37" s="109">
        <f>[33]Fevereiro!$F$28</f>
        <v>92</v>
      </c>
      <c r="Z37" s="109">
        <f>[33]Fevereiro!$F$29</f>
        <v>94</v>
      </c>
      <c r="AA37" s="109">
        <f>[33]Fevereiro!$F$30</f>
        <v>79</v>
      </c>
      <c r="AB37" s="109">
        <f>[33]Fevereiro!$F$31</f>
        <v>72</v>
      </c>
      <c r="AC37" s="109">
        <f>[33]Fevereiro!$F$32</f>
        <v>87</v>
      </c>
      <c r="AD37" s="109">
        <f>[33]Fevereiro!$F$33</f>
        <v>89</v>
      </c>
      <c r="AE37" s="114">
        <f t="shared" si="1"/>
        <v>96</v>
      </c>
      <c r="AF37" s="113">
        <f t="shared" si="2"/>
        <v>87.758620689655174</v>
      </c>
      <c r="AG37" s="12" t="s">
        <v>35</v>
      </c>
      <c r="AH37" t="s">
        <v>35</v>
      </c>
    </row>
    <row r="38" spans="1:34" hidden="1" x14ac:dyDescent="0.2">
      <c r="A38" s="48" t="s">
        <v>16</v>
      </c>
      <c r="B38" s="109">
        <f>[34]Fevereiro!$F$5</f>
        <v>0</v>
      </c>
      <c r="C38" s="109">
        <f>[34]Fevereiro!$F$6</f>
        <v>0</v>
      </c>
      <c r="D38" s="109">
        <f>[34]Fevereiro!$F$7</f>
        <v>0</v>
      </c>
      <c r="E38" s="109">
        <f>[34]Fevereiro!$F$8</f>
        <v>0</v>
      </c>
      <c r="F38" s="109">
        <f>[34]Fevereiro!$F$9</f>
        <v>0</v>
      </c>
      <c r="G38" s="109">
        <f>[34]Fevereiro!$F$10</f>
        <v>0</v>
      </c>
      <c r="H38" s="109">
        <f>[34]Fevereiro!$F$11</f>
        <v>0</v>
      </c>
      <c r="I38" s="109">
        <f>[34]Fevereiro!$F$12</f>
        <v>0</v>
      </c>
      <c r="J38" s="109">
        <f>[34]Fevereiro!$F$13</f>
        <v>0</v>
      </c>
      <c r="K38" s="109">
        <f>[34]Fevereiro!$F$14</f>
        <v>0</v>
      </c>
      <c r="L38" s="109">
        <f>[34]Fevereiro!$F$15</f>
        <v>0</v>
      </c>
      <c r="M38" s="109">
        <f>[34]Fevereiro!$F$16</f>
        <v>0</v>
      </c>
      <c r="N38" s="109">
        <f>[34]Fevereiro!$F$17</f>
        <v>0</v>
      </c>
      <c r="O38" s="109">
        <f>[34]Fevereiro!$F$18</f>
        <v>0</v>
      </c>
      <c r="P38" s="109">
        <f>[34]Fevereiro!$F$19</f>
        <v>0</v>
      </c>
      <c r="Q38" s="109">
        <f>[34]Fevereiro!$F$20</f>
        <v>0</v>
      </c>
      <c r="R38" s="109">
        <f>[34]Fevereiro!$F$21</f>
        <v>0</v>
      </c>
      <c r="S38" s="109">
        <f>[34]Fevereiro!$F$22</f>
        <v>0</v>
      </c>
      <c r="T38" s="109">
        <f>[34]Fevereiro!$F$23</f>
        <v>0</v>
      </c>
      <c r="U38" s="109">
        <f>[34]Fevereiro!$F$24</f>
        <v>0</v>
      </c>
      <c r="V38" s="109">
        <f>[34]Fevereiro!$F$25</f>
        <v>0</v>
      </c>
      <c r="W38" s="109">
        <f>[34]Fevereiro!$F$26</f>
        <v>0</v>
      </c>
      <c r="X38" s="109">
        <f>[34]Fevereiro!$F$27</f>
        <v>0</v>
      </c>
      <c r="Y38" s="109">
        <f>[34]Fevereiro!$F$28</f>
        <v>0</v>
      </c>
      <c r="Z38" s="109">
        <f>[34]Fevereiro!$F$29</f>
        <v>0</v>
      </c>
      <c r="AA38" s="109">
        <f>[34]Fevereiro!$F$30</f>
        <v>0</v>
      </c>
      <c r="AB38" s="109">
        <f>[34]Fevereiro!$F$31</f>
        <v>0</v>
      </c>
      <c r="AC38" s="109">
        <f>[34]Fevereiro!$F$32</f>
        <v>0</v>
      </c>
      <c r="AD38" s="109">
        <f>[34]Fevereiro!$F$33</f>
        <v>0</v>
      </c>
      <c r="AE38" s="114" t="s">
        <v>197</v>
      </c>
      <c r="AF38" s="113" t="s">
        <v>197</v>
      </c>
    </row>
    <row r="39" spans="1:34" x14ac:dyDescent="0.2">
      <c r="A39" s="48" t="s">
        <v>154</v>
      </c>
      <c r="B39" s="109">
        <f>[35]Fevereiro!$F$5</f>
        <v>94</v>
      </c>
      <c r="C39" s="109">
        <f>[35]Fevereiro!$F$6</f>
        <v>98</v>
      </c>
      <c r="D39" s="109">
        <f>[35]Fevereiro!$F$7</f>
        <v>90</v>
      </c>
      <c r="E39" s="109">
        <f>[35]Fevereiro!$F$8</f>
        <v>94</v>
      </c>
      <c r="F39" s="109">
        <f>[35]Fevereiro!$F$9</f>
        <v>97</v>
      </c>
      <c r="G39" s="109">
        <f>[35]Fevereiro!$F$10</f>
        <v>100</v>
      </c>
      <c r="H39" s="109">
        <f>[35]Fevereiro!$F$11</f>
        <v>100</v>
      </c>
      <c r="I39" s="109">
        <f>[35]Fevereiro!$F$12</f>
        <v>100</v>
      </c>
      <c r="J39" s="109">
        <f>[35]Fevereiro!$F$13</f>
        <v>100</v>
      </c>
      <c r="K39" s="109">
        <f>[35]Fevereiro!$F$14</f>
        <v>100</v>
      </c>
      <c r="L39" s="109">
        <f>[35]Fevereiro!$F$15</f>
        <v>100</v>
      </c>
      <c r="M39" s="109">
        <f>[35]Fevereiro!$F$16</f>
        <v>98</v>
      </c>
      <c r="N39" s="109">
        <f>[35]Fevereiro!$F$17</f>
        <v>94</v>
      </c>
      <c r="O39" s="109">
        <f>[35]Fevereiro!$F$18</f>
        <v>95</v>
      </c>
      <c r="P39" s="109">
        <f>[35]Fevereiro!$F$19</f>
        <v>96</v>
      </c>
      <c r="Q39" s="109">
        <f>[35]Fevereiro!$F$20</f>
        <v>96</v>
      </c>
      <c r="R39" s="109">
        <f>[35]Fevereiro!$F$21</f>
        <v>100</v>
      </c>
      <c r="S39" s="109">
        <f>[35]Fevereiro!$F$22</f>
        <v>100</v>
      </c>
      <c r="T39" s="109">
        <f>[35]Fevereiro!$F$23</f>
        <v>97</v>
      </c>
      <c r="U39" s="109">
        <f>[35]Fevereiro!$F$24</f>
        <v>99</v>
      </c>
      <c r="V39" s="109">
        <f>[35]Fevereiro!$F$25</f>
        <v>100</v>
      </c>
      <c r="W39" s="109">
        <f>[35]Fevereiro!$F$26</f>
        <v>100</v>
      </c>
      <c r="X39" s="109">
        <f>[35]Fevereiro!$F$27</f>
        <v>98</v>
      </c>
      <c r="Y39" s="109">
        <f>[35]Fevereiro!$F$28</f>
        <v>99</v>
      </c>
      <c r="Z39" s="109">
        <f>[35]Fevereiro!$F$29</f>
        <v>100</v>
      </c>
      <c r="AA39" s="109">
        <f>[35]Fevereiro!$F$30</f>
        <v>100</v>
      </c>
      <c r="AB39" s="109">
        <f>[35]Fevereiro!$F$31</f>
        <v>99</v>
      </c>
      <c r="AC39" s="109">
        <f>[35]Fevereiro!$F$32</f>
        <v>97</v>
      </c>
      <c r="AD39" s="109">
        <f>[35]Fevereiro!$F$33</f>
        <v>100</v>
      </c>
      <c r="AE39" s="114">
        <f>MAX(B39:AD39)</f>
        <v>100</v>
      </c>
      <c r="AF39" s="113">
        <f>AVERAGE(B39:AD39)</f>
        <v>97.965517241379317</v>
      </c>
    </row>
    <row r="40" spans="1:34" x14ac:dyDescent="0.2">
      <c r="A40" s="48" t="s">
        <v>17</v>
      </c>
      <c r="B40" s="109">
        <f>[36]Fevereiro!$F$5</f>
        <v>96</v>
      </c>
      <c r="C40" s="109">
        <f>[36]Fevereiro!$F$6</f>
        <v>88</v>
      </c>
      <c r="D40" s="109">
        <f>[36]Fevereiro!$F$7</f>
        <v>88</v>
      </c>
      <c r="E40" s="109">
        <f>[36]Fevereiro!$F$8</f>
        <v>91</v>
      </c>
      <c r="F40" s="109">
        <f>[36]Fevereiro!$F$9</f>
        <v>94</v>
      </c>
      <c r="G40" s="109">
        <f>[36]Fevereiro!$F$10</f>
        <v>95</v>
      </c>
      <c r="H40" s="109">
        <f>[36]Fevereiro!$F$11</f>
        <v>99</v>
      </c>
      <c r="I40" s="109">
        <f>[36]Fevereiro!$F$12</f>
        <v>100</v>
      </c>
      <c r="J40" s="109">
        <f>[36]Fevereiro!$F$13</f>
        <v>99</v>
      </c>
      <c r="K40" s="109">
        <f>[36]Fevereiro!$F$14</f>
        <v>94</v>
      </c>
      <c r="L40" s="109">
        <f>[36]Fevereiro!$F$15</f>
        <v>96</v>
      </c>
      <c r="M40" s="109">
        <f>[36]Fevereiro!$F$16</f>
        <v>96</v>
      </c>
      <c r="N40" s="109">
        <f>[36]Fevereiro!$F$17</f>
        <v>94</v>
      </c>
      <c r="O40" s="109">
        <f>[36]Fevereiro!$F$18</f>
        <v>96</v>
      </c>
      <c r="P40" s="109">
        <f>[36]Fevereiro!$F$19</f>
        <v>92</v>
      </c>
      <c r="Q40" s="109">
        <f>[36]Fevereiro!$F$20</f>
        <v>91</v>
      </c>
      <c r="R40" s="109">
        <f>[36]Fevereiro!$F$21</f>
        <v>91</v>
      </c>
      <c r="S40" s="109">
        <f>[36]Fevereiro!$F$22</f>
        <v>98</v>
      </c>
      <c r="T40" s="109">
        <f>[36]Fevereiro!$F$23</f>
        <v>93</v>
      </c>
      <c r="U40" s="109">
        <f>[36]Fevereiro!$F$24</f>
        <v>88</v>
      </c>
      <c r="V40" s="109">
        <f>[36]Fevereiro!$F$25</f>
        <v>96</v>
      </c>
      <c r="W40" s="109">
        <f>[36]Fevereiro!$F$26</f>
        <v>90</v>
      </c>
      <c r="X40" s="109">
        <f>[36]Fevereiro!$F$27</f>
        <v>94</v>
      </c>
      <c r="Y40" s="109">
        <f>[36]Fevereiro!$F$28</f>
        <v>93</v>
      </c>
      <c r="Z40" s="109">
        <f>[36]Fevereiro!$F$29</f>
        <v>100</v>
      </c>
      <c r="AA40" s="109">
        <f>[36]Fevereiro!$F$30</f>
        <v>94</v>
      </c>
      <c r="AB40" s="109">
        <f>[36]Fevereiro!$F$31</f>
        <v>93</v>
      </c>
      <c r="AC40" s="109">
        <f>[36]Fevereiro!$F$32</f>
        <v>91</v>
      </c>
      <c r="AD40" s="109">
        <f>[36]Fevereiro!$F$33</f>
        <v>94</v>
      </c>
      <c r="AE40" s="114">
        <f>MAX(B40:AD40)</f>
        <v>100</v>
      </c>
      <c r="AF40" s="113">
        <f>AVERAGE(B40:AD40)</f>
        <v>93.931034482758619</v>
      </c>
    </row>
    <row r="41" spans="1:34" hidden="1" x14ac:dyDescent="0.2">
      <c r="A41" s="48" t="s">
        <v>136</v>
      </c>
      <c r="B41" s="109">
        <f>[37]Fevereiro!$F$5</f>
        <v>100</v>
      </c>
      <c r="C41" s="109">
        <f>[37]Fevereiro!$F$6</f>
        <v>100</v>
      </c>
      <c r="D41" s="109">
        <f>[37]Fevereiro!$F$7</f>
        <v>100</v>
      </c>
      <c r="E41" s="109">
        <f>[37]Fevereiro!$F$8</f>
        <v>100</v>
      </c>
      <c r="F41" s="109">
        <f>[37]Fevereiro!$F$9</f>
        <v>100</v>
      </c>
      <c r="G41" s="109">
        <f>[37]Fevereiro!$F$10</f>
        <v>100</v>
      </c>
      <c r="H41" s="109">
        <f>[37]Fevereiro!$F$11</f>
        <v>100</v>
      </c>
      <c r="I41" s="109">
        <f>[37]Fevereiro!$F$12</f>
        <v>100</v>
      </c>
      <c r="J41" s="109">
        <f>[37]Fevereiro!$F$13</f>
        <v>100</v>
      </c>
      <c r="K41" s="109">
        <f>[37]Fevereiro!$F$14</f>
        <v>100</v>
      </c>
      <c r="L41" s="109">
        <f>[37]Fevereiro!$F$15</f>
        <v>100</v>
      </c>
      <c r="M41" s="109">
        <f>[37]Fevereiro!$F$16</f>
        <v>100</v>
      </c>
      <c r="N41" s="109">
        <f>[37]Fevereiro!$F$17</f>
        <v>100</v>
      </c>
      <c r="O41" s="109">
        <f>[37]Fevereiro!$F$18</f>
        <v>100</v>
      </c>
      <c r="P41" s="109">
        <f>[37]Fevereiro!$F$19</f>
        <v>100</v>
      </c>
      <c r="Q41" s="109">
        <f>[37]Fevereiro!$F$20</f>
        <v>100</v>
      </c>
      <c r="R41" s="109">
        <f>[37]Fevereiro!$F$21</f>
        <v>100</v>
      </c>
      <c r="S41" s="109">
        <f>[37]Fevereiro!$F$22</f>
        <v>100</v>
      </c>
      <c r="T41" s="109">
        <f>[37]Fevereiro!$F$23</f>
        <v>100</v>
      </c>
      <c r="U41" s="109">
        <f>[37]Fevereiro!$F$24</f>
        <v>100</v>
      </c>
      <c r="V41" s="109">
        <f>[37]Fevereiro!$F$25</f>
        <v>100</v>
      </c>
      <c r="W41" s="109">
        <f>[37]Fevereiro!$F$26</f>
        <v>100</v>
      </c>
      <c r="X41" s="109">
        <f>[37]Fevereiro!$F$27</f>
        <v>100</v>
      </c>
      <c r="Y41" s="109">
        <f>[37]Fevereiro!$F$28</f>
        <v>100</v>
      </c>
      <c r="Z41" s="109">
        <f>[37]Fevereiro!$F$29</f>
        <v>100</v>
      </c>
      <c r="AA41" s="109">
        <f>[37]Fevereiro!$F$30</f>
        <v>100</v>
      </c>
      <c r="AB41" s="109">
        <f>[37]Fevereiro!$F$31</f>
        <v>100</v>
      </c>
      <c r="AC41" s="109">
        <f>[37]Fevereiro!$F$32</f>
        <v>100</v>
      </c>
      <c r="AD41" s="109">
        <f>[37]Fevereiro!$F$33</f>
        <v>100</v>
      </c>
      <c r="AE41" s="114">
        <f>MAX(B41:AD41)</f>
        <v>100</v>
      </c>
      <c r="AF41" s="113">
        <f>AVERAGE(B41:AD41)</f>
        <v>100</v>
      </c>
    </row>
    <row r="42" spans="1:34" x14ac:dyDescent="0.2">
      <c r="A42" s="48" t="s">
        <v>18</v>
      </c>
      <c r="B42" s="109">
        <f>[38]Fevereiro!$F$5</f>
        <v>89</v>
      </c>
      <c r="C42" s="109">
        <f>[38]Fevereiro!$F$6</f>
        <v>89</v>
      </c>
      <c r="D42" s="109">
        <f>[38]Fevereiro!$F$7</f>
        <v>88</v>
      </c>
      <c r="E42" s="109">
        <f>[38]Fevereiro!$F$8</f>
        <v>95</v>
      </c>
      <c r="F42" s="109">
        <f>[38]Fevereiro!$F$9</f>
        <v>97</v>
      </c>
      <c r="G42" s="109">
        <f>[38]Fevereiro!$F$10</f>
        <v>98</v>
      </c>
      <c r="H42" s="109">
        <f>[38]Fevereiro!$F$11</f>
        <v>97</v>
      </c>
      <c r="I42" s="109">
        <f>[38]Fevereiro!$F$12</f>
        <v>98</v>
      </c>
      <c r="J42" s="109">
        <f>[38]Fevereiro!$F$13</f>
        <v>98</v>
      </c>
      <c r="K42" s="109">
        <f>[38]Fevereiro!$F$14</f>
        <v>94</v>
      </c>
      <c r="L42" s="109">
        <f>[38]Fevereiro!$F$15</f>
        <v>98</v>
      </c>
      <c r="M42" s="109">
        <f>[38]Fevereiro!$F$16</f>
        <v>97</v>
      </c>
      <c r="N42" s="109">
        <f>[38]Fevereiro!$F$17</f>
        <v>94</v>
      </c>
      <c r="O42" s="109">
        <f>[38]Fevereiro!$F$18</f>
        <v>97</v>
      </c>
      <c r="P42" s="109">
        <f>[38]Fevereiro!$F$19</f>
        <v>96</v>
      </c>
      <c r="Q42" s="109">
        <f>[38]Fevereiro!$F$20</f>
        <v>95</v>
      </c>
      <c r="R42" s="109">
        <f>[38]Fevereiro!$F$21</f>
        <v>94</v>
      </c>
      <c r="S42" s="109">
        <f>[38]Fevereiro!$F$22</f>
        <v>97</v>
      </c>
      <c r="T42" s="109">
        <f>[38]Fevereiro!$F$23</f>
        <v>97</v>
      </c>
      <c r="U42" s="109">
        <f>[38]Fevereiro!$F$24</f>
        <v>96</v>
      </c>
      <c r="V42" s="109">
        <f>[38]Fevereiro!$F$25</f>
        <v>93</v>
      </c>
      <c r="W42" s="109">
        <f>[38]Fevereiro!$F$26</f>
        <v>95</v>
      </c>
      <c r="X42" s="109">
        <f>[38]Fevereiro!$F$27</f>
        <v>96</v>
      </c>
      <c r="Y42" s="109">
        <f>[38]Fevereiro!$F$28</f>
        <v>97</v>
      </c>
      <c r="Z42" s="109">
        <f>[38]Fevereiro!$F$29</f>
        <v>98</v>
      </c>
      <c r="AA42" s="109">
        <f>[38]Fevereiro!$F$30</f>
        <v>92</v>
      </c>
      <c r="AB42" s="109">
        <f>[38]Fevereiro!$F$31</f>
        <v>97</v>
      </c>
      <c r="AC42" s="109">
        <f>[38]Fevereiro!$F$32</f>
        <v>95</v>
      </c>
      <c r="AD42" s="109">
        <f>[38]Fevereiro!$F$33</f>
        <v>94</v>
      </c>
      <c r="AE42" s="114">
        <f>MAX(B42:AD42)</f>
        <v>98</v>
      </c>
      <c r="AF42" s="113">
        <f>AVERAGE(B42:AD42)</f>
        <v>95.206896551724142</v>
      </c>
      <c r="AH42" t="s">
        <v>35</v>
      </c>
    </row>
    <row r="43" spans="1:34" hidden="1" x14ac:dyDescent="0.2">
      <c r="A43" s="48" t="s">
        <v>141</v>
      </c>
      <c r="B43" s="109" t="s">
        <v>197</v>
      </c>
      <c r="C43" s="109" t="s">
        <v>197</v>
      </c>
      <c r="D43" s="109" t="s">
        <v>197</v>
      </c>
      <c r="E43" s="109" t="s">
        <v>197</v>
      </c>
      <c r="F43" s="109" t="s">
        <v>197</v>
      </c>
      <c r="G43" s="109" t="s">
        <v>197</v>
      </c>
      <c r="H43" s="109" t="s">
        <v>197</v>
      </c>
      <c r="I43" s="109" t="s">
        <v>197</v>
      </c>
      <c r="J43" s="109" t="s">
        <v>197</v>
      </c>
      <c r="K43" s="109" t="s">
        <v>197</v>
      </c>
      <c r="L43" s="109" t="s">
        <v>197</v>
      </c>
      <c r="M43" s="109" t="s">
        <v>197</v>
      </c>
      <c r="N43" s="109" t="s">
        <v>197</v>
      </c>
      <c r="O43" s="109" t="s">
        <v>197</v>
      </c>
      <c r="P43" s="109" t="s">
        <v>197</v>
      </c>
      <c r="Q43" s="109" t="s">
        <v>197</v>
      </c>
      <c r="R43" s="109" t="s">
        <v>197</v>
      </c>
      <c r="S43" s="109" t="s">
        <v>197</v>
      </c>
      <c r="T43" s="109" t="s">
        <v>197</v>
      </c>
      <c r="U43" s="109" t="s">
        <v>197</v>
      </c>
      <c r="V43" s="109" t="s">
        <v>197</v>
      </c>
      <c r="W43" s="109" t="s">
        <v>197</v>
      </c>
      <c r="X43" s="109" t="s">
        <v>197</v>
      </c>
      <c r="Y43" s="109" t="s">
        <v>197</v>
      </c>
      <c r="Z43" s="109" t="s">
        <v>197</v>
      </c>
      <c r="AA43" s="109" t="s">
        <v>197</v>
      </c>
      <c r="AB43" s="109" t="s">
        <v>197</v>
      </c>
      <c r="AC43" s="109" t="s">
        <v>197</v>
      </c>
      <c r="AD43" s="109" t="s">
        <v>197</v>
      </c>
      <c r="AE43" s="114" t="s">
        <v>197</v>
      </c>
      <c r="AF43" s="113" t="s">
        <v>197</v>
      </c>
      <c r="AH43" t="s">
        <v>35</v>
      </c>
    </row>
    <row r="44" spans="1:34" x14ac:dyDescent="0.2">
      <c r="A44" s="48" t="s">
        <v>19</v>
      </c>
      <c r="B44" s="109">
        <f>[39]Fevereiro!$F$5</f>
        <v>91</v>
      </c>
      <c r="C44" s="109">
        <f>[39]Fevereiro!$F$6</f>
        <v>90</v>
      </c>
      <c r="D44" s="109">
        <f>[39]Fevereiro!$F$7</f>
        <v>86</v>
      </c>
      <c r="E44" s="109">
        <f>[39]Fevereiro!$F$8</f>
        <v>92</v>
      </c>
      <c r="F44" s="109">
        <f>[39]Fevereiro!$F$9</f>
        <v>91</v>
      </c>
      <c r="G44" s="109">
        <f>[39]Fevereiro!$F$10</f>
        <v>89</v>
      </c>
      <c r="H44" s="109">
        <f>[39]Fevereiro!$F$11</f>
        <v>98</v>
      </c>
      <c r="I44" s="109">
        <f>[39]Fevereiro!$F$12</f>
        <v>98</v>
      </c>
      <c r="J44" s="109">
        <f>[39]Fevereiro!$F$13</f>
        <v>100</v>
      </c>
      <c r="K44" s="109">
        <f>[39]Fevereiro!$F$14</f>
        <v>96</v>
      </c>
      <c r="L44" s="109">
        <f>[39]Fevereiro!$F$15</f>
        <v>97</v>
      </c>
      <c r="M44" s="109">
        <f>[39]Fevereiro!$F$16</f>
        <v>83</v>
      </c>
      <c r="N44" s="109">
        <f>[39]Fevereiro!$F$17</f>
        <v>99</v>
      </c>
      <c r="O44" s="109">
        <f>[39]Fevereiro!$F$18</f>
        <v>100</v>
      </c>
      <c r="P44" s="109">
        <f>[39]Fevereiro!$F$19</f>
        <v>99</v>
      </c>
      <c r="Q44" s="109">
        <f>[39]Fevereiro!$F$20</f>
        <v>100</v>
      </c>
      <c r="R44" s="109">
        <f>[39]Fevereiro!$F$21</f>
        <v>99</v>
      </c>
      <c r="S44" s="109">
        <f>[39]Fevereiro!$F$22</f>
        <v>98</v>
      </c>
      <c r="T44" s="109">
        <f>[39]Fevereiro!$F$23</f>
        <v>100</v>
      </c>
      <c r="U44" s="109">
        <f>[39]Fevereiro!$F$24</f>
        <v>100</v>
      </c>
      <c r="V44" s="109">
        <f>[39]Fevereiro!$F$25</f>
        <v>98</v>
      </c>
      <c r="W44" s="109">
        <f>[39]Fevereiro!$F$26</f>
        <v>94</v>
      </c>
      <c r="X44" s="109">
        <f>[39]Fevereiro!$F$27</f>
        <v>99</v>
      </c>
      <c r="Y44" s="109">
        <f>[39]Fevereiro!$F$28</f>
        <v>98</v>
      </c>
      <c r="Z44" s="109">
        <f>[39]Fevereiro!$F$29</f>
        <v>99</v>
      </c>
      <c r="AA44" s="109">
        <f>[39]Fevereiro!$F$30</f>
        <v>98</v>
      </c>
      <c r="AB44" s="109">
        <f>[39]Fevereiro!$F$31</f>
        <v>91</v>
      </c>
      <c r="AC44" s="109">
        <f>[39]Fevereiro!$F$32</f>
        <v>90</v>
      </c>
      <c r="AD44" s="109">
        <f>[39]Fevereiro!$F$33</f>
        <v>100</v>
      </c>
      <c r="AE44" s="114">
        <f>MAX(B44:AD44)</f>
        <v>100</v>
      </c>
      <c r="AF44" s="113">
        <f>AVERAGE(B44:AD44)</f>
        <v>95.620689655172413</v>
      </c>
      <c r="AG44" s="12" t="s">
        <v>35</v>
      </c>
      <c r="AH44" t="s">
        <v>35</v>
      </c>
    </row>
    <row r="45" spans="1:34" x14ac:dyDescent="0.2">
      <c r="A45" s="48" t="s">
        <v>23</v>
      </c>
      <c r="B45" s="109">
        <f>[40]Fevereiro!$F$5</f>
        <v>87</v>
      </c>
      <c r="C45" s="109">
        <f>[40]Fevereiro!$F$6</f>
        <v>85</v>
      </c>
      <c r="D45" s="109">
        <f>[40]Fevereiro!$F$7</f>
        <v>83</v>
      </c>
      <c r="E45" s="109">
        <f>[40]Fevereiro!$F$8</f>
        <v>84</v>
      </c>
      <c r="F45" s="109">
        <f>[40]Fevereiro!$F$9</f>
        <v>88</v>
      </c>
      <c r="G45" s="109">
        <f>[40]Fevereiro!$F$10</f>
        <v>93</v>
      </c>
      <c r="H45" s="109">
        <f>[40]Fevereiro!$F$11</f>
        <v>92</v>
      </c>
      <c r="I45" s="109">
        <f>[40]Fevereiro!$F$12</f>
        <v>93</v>
      </c>
      <c r="J45" s="109">
        <f>[40]Fevereiro!$F$13</f>
        <v>92</v>
      </c>
      <c r="K45" s="109">
        <f>[40]Fevereiro!$F$14</f>
        <v>93</v>
      </c>
      <c r="L45" s="109">
        <f>[40]Fevereiro!$F$15</f>
        <v>93</v>
      </c>
      <c r="M45" s="109">
        <f>[40]Fevereiro!$F$16</f>
        <v>94</v>
      </c>
      <c r="N45" s="109">
        <f>[40]Fevereiro!$F$17</f>
        <v>93</v>
      </c>
      <c r="O45" s="109">
        <f>[40]Fevereiro!$F$18</f>
        <v>93</v>
      </c>
      <c r="P45" s="109">
        <f>[40]Fevereiro!$F$19</f>
        <v>91</v>
      </c>
      <c r="Q45" s="109">
        <f>[40]Fevereiro!$F$20</f>
        <v>84</v>
      </c>
      <c r="R45" s="109">
        <f>[40]Fevereiro!$F$21</f>
        <v>91</v>
      </c>
      <c r="S45" s="109">
        <f>[40]Fevereiro!$F$22</f>
        <v>93</v>
      </c>
      <c r="T45" s="109">
        <f>[40]Fevereiro!$F$23</f>
        <v>94</v>
      </c>
      <c r="U45" s="109">
        <f>[40]Fevereiro!$F$24</f>
        <v>95</v>
      </c>
      <c r="V45" s="109">
        <f>[40]Fevereiro!$F$25</f>
        <v>87</v>
      </c>
      <c r="W45" s="109">
        <f>[40]Fevereiro!$F$26</f>
        <v>92</v>
      </c>
      <c r="X45" s="109">
        <f>[40]Fevereiro!$F$27</f>
        <v>87</v>
      </c>
      <c r="Y45" s="109">
        <f>[40]Fevereiro!$F$28</f>
        <v>88</v>
      </c>
      <c r="Z45" s="109">
        <f>[40]Fevereiro!$F$29</f>
        <v>94</v>
      </c>
      <c r="AA45" s="109">
        <f>[40]Fevereiro!$F$30</f>
        <v>90</v>
      </c>
      <c r="AB45" s="109">
        <f>[40]Fevereiro!$F$31</f>
        <v>87</v>
      </c>
      <c r="AC45" s="109">
        <f>[40]Fevereiro!$F$32</f>
        <v>93</v>
      </c>
      <c r="AD45" s="109">
        <f>[40]Fevereiro!$F$33</f>
        <v>91</v>
      </c>
      <c r="AE45" s="114">
        <f>MAX(B45:AD45)</f>
        <v>95</v>
      </c>
      <c r="AF45" s="113">
        <f>AVERAGE(B45:AD45)</f>
        <v>90.34482758620689</v>
      </c>
      <c r="AH45" t="s">
        <v>35</v>
      </c>
    </row>
    <row r="46" spans="1:34" x14ac:dyDescent="0.2">
      <c r="A46" s="48" t="s">
        <v>34</v>
      </c>
      <c r="B46" s="109">
        <f>[41]Fevereiro!$F$5</f>
        <v>98</v>
      </c>
      <c r="C46" s="109">
        <f>[41]Fevereiro!$F$6</f>
        <v>100</v>
      </c>
      <c r="D46" s="109">
        <f>[41]Fevereiro!$F$7</f>
        <v>100</v>
      </c>
      <c r="E46" s="109">
        <f>[41]Fevereiro!$F$8</f>
        <v>100</v>
      </c>
      <c r="F46" s="109">
        <f>[41]Fevereiro!$F$9</f>
        <v>100</v>
      </c>
      <c r="G46" s="109">
        <f>[41]Fevereiro!$F$10</f>
        <v>100</v>
      </c>
      <c r="H46" s="109">
        <f>[41]Fevereiro!$F$11</f>
        <v>100</v>
      </c>
      <c r="I46" s="109">
        <f>[41]Fevereiro!$F$12</f>
        <v>100</v>
      </c>
      <c r="J46" s="109">
        <f>[41]Fevereiro!$F$13</f>
        <v>100</v>
      </c>
      <c r="K46" s="109">
        <f>[41]Fevereiro!$F$14</f>
        <v>100</v>
      </c>
      <c r="L46" s="109">
        <f>[41]Fevereiro!$F$15</f>
        <v>96</v>
      </c>
      <c r="M46" s="109">
        <f>[41]Fevereiro!$F$16</f>
        <v>100</v>
      </c>
      <c r="N46" s="109">
        <f>[41]Fevereiro!$F$17</f>
        <v>100</v>
      </c>
      <c r="O46" s="109">
        <f>[41]Fevereiro!$F$18</f>
        <v>100</v>
      </c>
      <c r="P46" s="109">
        <f>[41]Fevereiro!$F$19</f>
        <v>100</v>
      </c>
      <c r="Q46" s="109">
        <f>[41]Fevereiro!$F$20</f>
        <v>100</v>
      </c>
      <c r="R46" s="109">
        <f>[41]Fevereiro!$F$21</f>
        <v>100</v>
      </c>
      <c r="S46" s="109">
        <f>[41]Fevereiro!$F$22</f>
        <v>100</v>
      </c>
      <c r="T46" s="109">
        <f>[41]Fevereiro!$F$23</f>
        <v>100</v>
      </c>
      <c r="U46" s="109">
        <f>[41]Fevereiro!$F$24</f>
        <v>100</v>
      </c>
      <c r="V46" s="109">
        <f>[41]Fevereiro!$F$25</f>
        <v>98</v>
      </c>
      <c r="W46" s="109">
        <f>[41]Fevereiro!$F$26</f>
        <v>100</v>
      </c>
      <c r="X46" s="109">
        <f>[41]Fevereiro!$F$27</f>
        <v>100</v>
      </c>
      <c r="Y46" s="109">
        <f>[41]Fevereiro!$F$28</f>
        <v>100</v>
      </c>
      <c r="Z46" s="109">
        <f>[41]Fevereiro!$F$29</f>
        <v>100</v>
      </c>
      <c r="AA46" s="109">
        <f>[41]Fevereiro!$F$30</f>
        <v>100</v>
      </c>
      <c r="AB46" s="109">
        <f>[41]Fevereiro!$F$31</f>
        <v>100</v>
      </c>
      <c r="AC46" s="109">
        <f>[41]Fevereiro!$F$32</f>
        <v>100</v>
      </c>
      <c r="AD46" s="109">
        <f>[41]Fevereiro!$F$33</f>
        <v>100</v>
      </c>
      <c r="AE46" s="114">
        <f>MAX(B46:AD46)</f>
        <v>100</v>
      </c>
      <c r="AF46" s="113">
        <f>AVERAGE(B46:AD46)</f>
        <v>99.724137931034477</v>
      </c>
      <c r="AG46" s="12" t="s">
        <v>35</v>
      </c>
      <c r="AH46" t="s">
        <v>35</v>
      </c>
    </row>
    <row r="47" spans="1:34" x14ac:dyDescent="0.2">
      <c r="A47" s="48" t="s">
        <v>20</v>
      </c>
      <c r="B47" s="109">
        <f>[42]Fevereiro!$F$5</f>
        <v>84</v>
      </c>
      <c r="C47" s="109">
        <f>[42]Fevereiro!$F$6</f>
        <v>79</v>
      </c>
      <c r="D47" s="109">
        <f>[42]Fevereiro!$F$7</f>
        <v>92</v>
      </c>
      <c r="E47" s="109">
        <f>[42]Fevereiro!$F$8</f>
        <v>94</v>
      </c>
      <c r="F47" s="109">
        <f>[42]Fevereiro!$F$9</f>
        <v>85</v>
      </c>
      <c r="G47" s="109">
        <f>[42]Fevereiro!$F$10</f>
        <v>87</v>
      </c>
      <c r="H47" s="109">
        <f>[42]Fevereiro!$F$11</f>
        <v>88</v>
      </c>
      <c r="I47" s="109">
        <f>[42]Fevereiro!$F$12</f>
        <v>85</v>
      </c>
      <c r="J47" s="109">
        <f>[42]Fevereiro!$F$13</f>
        <v>89</v>
      </c>
      <c r="K47" s="109">
        <f>[42]Fevereiro!$F$14</f>
        <v>90</v>
      </c>
      <c r="L47" s="109">
        <f>[42]Fevereiro!$F$15</f>
        <v>79</v>
      </c>
      <c r="M47" s="109">
        <f>[42]Fevereiro!$F$16</f>
        <v>82</v>
      </c>
      <c r="N47" s="109">
        <f>[42]Fevereiro!$F$17</f>
        <v>81</v>
      </c>
      <c r="O47" s="109">
        <f>[42]Fevereiro!$F$18</f>
        <v>91</v>
      </c>
      <c r="P47" s="109">
        <f>[42]Fevereiro!$F$19</f>
        <v>95</v>
      </c>
      <c r="Q47" s="109">
        <f>[42]Fevereiro!$F$20</f>
        <v>94</v>
      </c>
      <c r="R47" s="109">
        <f>[42]Fevereiro!$F$21</f>
        <v>93</v>
      </c>
      <c r="S47" s="109">
        <f>[42]Fevereiro!$F$22</f>
        <v>85</v>
      </c>
      <c r="T47" s="109">
        <f>[42]Fevereiro!$F$23</f>
        <v>89</v>
      </c>
      <c r="U47" s="109">
        <f>[42]Fevereiro!$F$24</f>
        <v>89</v>
      </c>
      <c r="V47" s="109">
        <f>[42]Fevereiro!$F$25</f>
        <v>90</v>
      </c>
      <c r="W47" s="109">
        <f>[42]Fevereiro!$F$26</f>
        <v>88</v>
      </c>
      <c r="X47" s="109">
        <f>[42]Fevereiro!$F$27</f>
        <v>81</v>
      </c>
      <c r="Y47" s="109">
        <f>[42]Fevereiro!$F$28</f>
        <v>82</v>
      </c>
      <c r="Z47" s="109">
        <f>[42]Fevereiro!$F$29</f>
        <v>93</v>
      </c>
      <c r="AA47" s="109">
        <f>[42]Fevereiro!$F$30</f>
        <v>83</v>
      </c>
      <c r="AB47" s="109">
        <f>[42]Fevereiro!$F$31</f>
        <v>86</v>
      </c>
      <c r="AC47" s="109">
        <f>[42]Fevereiro!$F$32</f>
        <v>74</v>
      </c>
      <c r="AD47" s="109">
        <f>[42]Fevereiro!$F$33</f>
        <v>76</v>
      </c>
      <c r="AE47" s="114">
        <f>MAX(B47:AD47)</f>
        <v>95</v>
      </c>
      <c r="AF47" s="113">
        <f>AVERAGE(B47:AD47)</f>
        <v>86.34482758620689</v>
      </c>
    </row>
    <row r="48" spans="1:34" s="5" customFormat="1" ht="17.100000000000001" customHeight="1" x14ac:dyDescent="0.2">
      <c r="A48" s="49" t="s">
        <v>24</v>
      </c>
      <c r="B48" s="110">
        <f t="shared" ref="B48:AD48" si="3">MAX(B5:B47)</f>
        <v>100</v>
      </c>
      <c r="C48" s="110">
        <f t="shared" si="3"/>
        <v>100</v>
      </c>
      <c r="D48" s="110">
        <f t="shared" si="3"/>
        <v>100</v>
      </c>
      <c r="E48" s="110">
        <f t="shared" si="3"/>
        <v>100</v>
      </c>
      <c r="F48" s="110">
        <f t="shared" si="3"/>
        <v>100</v>
      </c>
      <c r="G48" s="110">
        <f t="shared" si="3"/>
        <v>100</v>
      </c>
      <c r="H48" s="110">
        <f t="shared" si="3"/>
        <v>100</v>
      </c>
      <c r="I48" s="110">
        <f t="shared" si="3"/>
        <v>100</v>
      </c>
      <c r="J48" s="110">
        <f t="shared" si="3"/>
        <v>100</v>
      </c>
      <c r="K48" s="110">
        <f t="shared" si="3"/>
        <v>100</v>
      </c>
      <c r="L48" s="110">
        <f t="shared" si="3"/>
        <v>100</v>
      </c>
      <c r="M48" s="110">
        <f t="shared" si="3"/>
        <v>100</v>
      </c>
      <c r="N48" s="110">
        <f t="shared" si="3"/>
        <v>100</v>
      </c>
      <c r="O48" s="110">
        <f t="shared" si="3"/>
        <v>100</v>
      </c>
      <c r="P48" s="110">
        <f t="shared" si="3"/>
        <v>100</v>
      </c>
      <c r="Q48" s="110">
        <f t="shared" si="3"/>
        <v>100</v>
      </c>
      <c r="R48" s="110">
        <f t="shared" si="3"/>
        <v>100</v>
      </c>
      <c r="S48" s="110">
        <f t="shared" si="3"/>
        <v>100</v>
      </c>
      <c r="T48" s="110">
        <f t="shared" si="3"/>
        <v>100</v>
      </c>
      <c r="U48" s="110">
        <f t="shared" si="3"/>
        <v>100</v>
      </c>
      <c r="V48" s="110">
        <f t="shared" si="3"/>
        <v>100</v>
      </c>
      <c r="W48" s="110">
        <f t="shared" si="3"/>
        <v>100</v>
      </c>
      <c r="X48" s="110">
        <f t="shared" si="3"/>
        <v>100</v>
      </c>
      <c r="Y48" s="110">
        <f t="shared" si="3"/>
        <v>100</v>
      </c>
      <c r="Z48" s="110">
        <f t="shared" si="3"/>
        <v>100</v>
      </c>
      <c r="AA48" s="110">
        <f t="shared" si="3"/>
        <v>100</v>
      </c>
      <c r="AB48" s="110">
        <f t="shared" si="3"/>
        <v>100</v>
      </c>
      <c r="AC48" s="110">
        <f t="shared" si="3"/>
        <v>100</v>
      </c>
      <c r="AD48" s="110">
        <f t="shared" si="3"/>
        <v>100</v>
      </c>
      <c r="AE48" s="114">
        <f>MAX(AE5:AE47)</f>
        <v>100</v>
      </c>
      <c r="AF48" s="113">
        <f>AVERAGE(AF5:AF47)</f>
        <v>94.518134987384371</v>
      </c>
      <c r="AH48" s="5" t="s">
        <v>35</v>
      </c>
    </row>
    <row r="49" spans="1:34" x14ac:dyDescent="0.2">
      <c r="A49" s="104" t="s">
        <v>227</v>
      </c>
      <c r="B49" s="39"/>
      <c r="C49" s="39"/>
      <c r="D49" s="39"/>
      <c r="E49" s="39"/>
      <c r="F49" s="39"/>
      <c r="G49" s="39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45"/>
      <c r="AE49" s="43"/>
      <c r="AF49" s="44"/>
    </row>
    <row r="50" spans="1:34" x14ac:dyDescent="0.2">
      <c r="A50" s="104" t="s">
        <v>228</v>
      </c>
      <c r="B50" s="40"/>
      <c r="C50" s="40"/>
      <c r="D50" s="40"/>
      <c r="E50" s="40"/>
      <c r="F50" s="40"/>
      <c r="G50" s="40"/>
      <c r="H50" s="40"/>
      <c r="I50" s="40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7"/>
      <c r="U50" s="97"/>
      <c r="V50" s="97"/>
      <c r="W50" s="97"/>
      <c r="X50" s="97"/>
      <c r="Y50" s="95"/>
      <c r="Z50" s="95"/>
      <c r="AA50" s="95"/>
      <c r="AB50" s="95"/>
      <c r="AC50" s="95"/>
      <c r="AD50" s="95"/>
      <c r="AE50" s="43"/>
      <c r="AF50" s="42"/>
    </row>
    <row r="51" spans="1:34" x14ac:dyDescent="0.2">
      <c r="A51" s="41"/>
      <c r="B51" s="95"/>
      <c r="C51" s="95"/>
      <c r="D51" s="95"/>
      <c r="E51" s="95"/>
      <c r="F51" s="95"/>
      <c r="G51" s="95"/>
      <c r="H51" s="95"/>
      <c r="I51" s="95"/>
      <c r="J51" s="96"/>
      <c r="K51" s="96"/>
      <c r="L51" s="96"/>
      <c r="M51" s="96"/>
      <c r="N51" s="96"/>
      <c r="O51" s="96"/>
      <c r="P51" s="96"/>
      <c r="Q51" s="95"/>
      <c r="R51" s="95"/>
      <c r="S51" s="95"/>
      <c r="T51" s="98"/>
      <c r="U51" s="98"/>
      <c r="V51" s="98"/>
      <c r="W51" s="98"/>
      <c r="X51" s="98"/>
      <c r="Y51" s="95"/>
      <c r="Z51" s="95"/>
      <c r="AA51" s="95"/>
      <c r="AB51" s="95"/>
      <c r="AC51" s="95"/>
      <c r="AD51" s="45"/>
      <c r="AE51" s="43"/>
      <c r="AF51" s="42"/>
      <c r="AG51" s="12" t="s">
        <v>35</v>
      </c>
    </row>
    <row r="52" spans="1:34" x14ac:dyDescent="0.2">
      <c r="A52" s="134" t="s">
        <v>250</v>
      </c>
      <c r="B52" s="134"/>
      <c r="C52" s="134"/>
      <c r="D52" s="134"/>
      <c r="E52" s="134"/>
      <c r="F52" s="134"/>
      <c r="G52" s="134"/>
      <c r="H52" s="39"/>
      <c r="I52" s="39"/>
      <c r="J52" s="39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45"/>
      <c r="AE52" s="43"/>
      <c r="AF52" s="74"/>
    </row>
    <row r="53" spans="1:34" x14ac:dyDescent="0.2">
      <c r="A53" s="146"/>
      <c r="B53" s="146"/>
      <c r="C53" s="146"/>
      <c r="D53" s="146"/>
      <c r="E53" s="146"/>
      <c r="F53" s="146"/>
      <c r="G53" s="146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43"/>
      <c r="AF53" s="44"/>
      <c r="AH53" t="s">
        <v>35</v>
      </c>
    </row>
    <row r="54" spans="1:34" x14ac:dyDescent="0.2">
      <c r="A54" s="41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43"/>
      <c r="AF54" s="44"/>
    </row>
    <row r="55" spans="1:34" ht="13.5" thickBot="1" x14ac:dyDescent="0.25">
      <c r="A55" s="51"/>
      <c r="B55" s="52"/>
      <c r="C55" s="52"/>
      <c r="D55" s="52"/>
      <c r="E55" s="52"/>
      <c r="F55" s="52"/>
      <c r="G55" s="52" t="s">
        <v>35</v>
      </c>
      <c r="H55" s="52"/>
      <c r="I55" s="52"/>
      <c r="J55" s="52"/>
      <c r="K55" s="52"/>
      <c r="L55" s="52" t="s">
        <v>35</v>
      </c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3"/>
      <c r="AF55" s="75"/>
    </row>
    <row r="56" spans="1:34" x14ac:dyDescent="0.2">
      <c r="AH56" t="s">
        <v>35</v>
      </c>
    </row>
    <row r="57" spans="1:34" x14ac:dyDescent="0.2">
      <c r="U57" s="2" t="s">
        <v>35</v>
      </c>
      <c r="Y57" s="2" t="s">
        <v>35</v>
      </c>
      <c r="AH57" t="s">
        <v>35</v>
      </c>
    </row>
    <row r="58" spans="1:34" x14ac:dyDescent="0.2">
      <c r="L58" s="2" t="s">
        <v>35</v>
      </c>
      <c r="Q58" s="2" t="s">
        <v>35</v>
      </c>
      <c r="U58" s="2" t="s">
        <v>35</v>
      </c>
      <c r="AD58" s="2" t="s">
        <v>35</v>
      </c>
      <c r="AH58" t="s">
        <v>35</v>
      </c>
    </row>
    <row r="59" spans="1:34" x14ac:dyDescent="0.2">
      <c r="O59" s="2" t="s">
        <v>35</v>
      </c>
      <c r="AB59" s="2" t="s">
        <v>35</v>
      </c>
      <c r="AE59" s="7" t="s">
        <v>35</v>
      </c>
    </row>
    <row r="60" spans="1:34" x14ac:dyDescent="0.2">
      <c r="G60" s="2" t="s">
        <v>35</v>
      </c>
      <c r="L60" s="2" t="s">
        <v>35</v>
      </c>
      <c r="AH60" s="12" t="s">
        <v>35</v>
      </c>
    </row>
    <row r="61" spans="1:34" x14ac:dyDescent="0.2">
      <c r="P61" s="2" t="s">
        <v>200</v>
      </c>
      <c r="S61" s="2" t="s">
        <v>35</v>
      </c>
      <c r="U61" s="2" t="s">
        <v>35</v>
      </c>
      <c r="V61" s="2" t="s">
        <v>35</v>
      </c>
      <c r="Y61" s="2" t="s">
        <v>35</v>
      </c>
      <c r="AD61" s="2" t="s">
        <v>35</v>
      </c>
    </row>
    <row r="62" spans="1:34" x14ac:dyDescent="0.2">
      <c r="L62" s="2" t="s">
        <v>35</v>
      </c>
      <c r="S62" s="2" t="s">
        <v>35</v>
      </c>
      <c r="T62" s="2" t="s">
        <v>35</v>
      </c>
      <c r="Z62" s="2" t="s">
        <v>35</v>
      </c>
      <c r="AA62" s="2" t="s">
        <v>35</v>
      </c>
      <c r="AB62" s="2" t="s">
        <v>35</v>
      </c>
    </row>
    <row r="63" spans="1:34" x14ac:dyDescent="0.2">
      <c r="V63" s="2" t="s">
        <v>35</v>
      </c>
      <c r="W63" s="2" t="s">
        <v>35</v>
      </c>
      <c r="X63" s="2" t="s">
        <v>35</v>
      </c>
      <c r="Y63" s="2" t="s">
        <v>35</v>
      </c>
      <c r="AE63" s="7" t="s">
        <v>35</v>
      </c>
    </row>
    <row r="64" spans="1:34" x14ac:dyDescent="0.2">
      <c r="G64" s="2" t="s">
        <v>35</v>
      </c>
      <c r="P64" s="2" t="s">
        <v>35</v>
      </c>
      <c r="V64" s="2" t="s">
        <v>35</v>
      </c>
      <c r="Y64" s="2" t="s">
        <v>35</v>
      </c>
    </row>
    <row r="65" spans="12:30" x14ac:dyDescent="0.2">
      <c r="R65" s="2" t="s">
        <v>35</v>
      </c>
      <c r="U65" s="2" t="s">
        <v>35</v>
      </c>
    </row>
    <row r="66" spans="12:30" x14ac:dyDescent="0.2">
      <c r="L66" s="2" t="s">
        <v>35</v>
      </c>
      <c r="Y66" s="2" t="s">
        <v>35</v>
      </c>
      <c r="AC66" s="2" t="s">
        <v>35</v>
      </c>
      <c r="AD66" s="2" t="s">
        <v>35</v>
      </c>
    </row>
    <row r="68" spans="12:30" x14ac:dyDescent="0.2">
      <c r="N68" s="2" t="s">
        <v>35</v>
      </c>
    </row>
    <row r="69" spans="12:30" x14ac:dyDescent="0.2">
      <c r="U69" s="2" t="s">
        <v>35</v>
      </c>
    </row>
    <row r="74" spans="12:30" x14ac:dyDescent="0.2">
      <c r="W74" s="2" t="s">
        <v>35</v>
      </c>
    </row>
  </sheetData>
  <mergeCells count="34">
    <mergeCell ref="B2:AF2"/>
    <mergeCell ref="T3:T4"/>
    <mergeCell ref="I3:I4"/>
    <mergeCell ref="A52:G52"/>
    <mergeCell ref="A1:AF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A2:A4"/>
    <mergeCell ref="S3:S4"/>
    <mergeCell ref="Z3:Z4"/>
    <mergeCell ref="U3:U4"/>
    <mergeCell ref="V3:V4"/>
    <mergeCell ref="A53:G53"/>
    <mergeCell ref="B3:B4"/>
    <mergeCell ref="C3:C4"/>
    <mergeCell ref="D3:D4"/>
    <mergeCell ref="N3:N4"/>
    <mergeCell ref="G3:G4"/>
    <mergeCell ref="E3:E4"/>
    <mergeCell ref="F3:F4"/>
    <mergeCell ref="M3:M4"/>
    <mergeCell ref="K3:K4"/>
    <mergeCell ref="L3:L4"/>
    <mergeCell ref="H3:H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"/>
  <sheetViews>
    <sheetView zoomScale="90" zoomScaleNormal="90" workbookViewId="0">
      <selection activeCell="B3" sqref="B3:B4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7" style="6" bestFit="1" customWidth="1"/>
    <col min="32" max="32" width="6.85546875" style="1" customWidth="1"/>
  </cols>
  <sheetData>
    <row r="1" spans="1:36" ht="20.100000000000001" customHeight="1" x14ac:dyDescent="0.2">
      <c r="A1" s="139" t="s">
        <v>205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1"/>
    </row>
    <row r="2" spans="1:36" s="4" customFormat="1" ht="20.100000000000001" customHeight="1" x14ac:dyDescent="0.2">
      <c r="A2" s="142" t="s">
        <v>21</v>
      </c>
      <c r="B2" s="136" t="s">
        <v>254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7"/>
    </row>
    <row r="3" spans="1:36" s="5" customFormat="1" ht="20.100000000000001" customHeight="1" x14ac:dyDescent="0.2">
      <c r="A3" s="142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99" t="s">
        <v>28</v>
      </c>
      <c r="AF3" s="100" t="s">
        <v>26</v>
      </c>
    </row>
    <row r="4" spans="1:36" s="5" customFormat="1" ht="20.100000000000001" customHeight="1" x14ac:dyDescent="0.2">
      <c r="A4" s="14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99" t="s">
        <v>25</v>
      </c>
      <c r="AF4" s="100" t="s">
        <v>25</v>
      </c>
    </row>
    <row r="5" spans="1:36" s="5" customFormat="1" x14ac:dyDescent="0.2">
      <c r="A5" s="48" t="s">
        <v>30</v>
      </c>
      <c r="B5" s="107">
        <f>[1]Fevereiro!$G$5</f>
        <v>31</v>
      </c>
      <c r="C5" s="107">
        <f>[1]Fevereiro!$G$6</f>
        <v>28</v>
      </c>
      <c r="D5" s="107">
        <f>[1]Fevereiro!$G$7</f>
        <v>39</v>
      </c>
      <c r="E5" s="107">
        <f>[1]Fevereiro!$G$8</f>
        <v>48</v>
      </c>
      <c r="F5" s="107">
        <f>[1]Fevereiro!$G$9</f>
        <v>54</v>
      </c>
      <c r="G5" s="107">
        <f>[1]Fevereiro!$G$10</f>
        <v>46</v>
      </c>
      <c r="H5" s="107">
        <f>[1]Fevereiro!$G$11</f>
        <v>41</v>
      </c>
      <c r="I5" s="107">
        <f>[1]Fevereiro!$G$12</f>
        <v>55</v>
      </c>
      <c r="J5" s="107">
        <f>[1]Fevereiro!$G$13</f>
        <v>51</v>
      </c>
      <c r="K5" s="107">
        <f>[1]Fevereiro!$G$14</f>
        <v>53</v>
      </c>
      <c r="L5" s="107">
        <f>[1]Fevereiro!$G$15</f>
        <v>37</v>
      </c>
      <c r="M5" s="107">
        <f>[1]Fevereiro!$G$16</f>
        <v>49</v>
      </c>
      <c r="N5" s="107">
        <f>[1]Fevereiro!$G$17</f>
        <v>33</v>
      </c>
      <c r="O5" s="107">
        <f>[1]Fevereiro!$G$18</f>
        <v>35</v>
      </c>
      <c r="P5" s="107">
        <f>[1]Fevereiro!$G$19</f>
        <v>39</v>
      </c>
      <c r="Q5" s="107">
        <f>[1]Fevereiro!$G$20</f>
        <v>45</v>
      </c>
      <c r="R5" s="107">
        <f>[1]Fevereiro!$G$21</f>
        <v>39</v>
      </c>
      <c r="S5" s="107">
        <f>[1]Fevereiro!$G$22</f>
        <v>71</v>
      </c>
      <c r="T5" s="107">
        <f>[1]Fevereiro!$G$23</f>
        <v>56</v>
      </c>
      <c r="U5" s="107">
        <f>[1]Fevereiro!$G$24</f>
        <v>36</v>
      </c>
      <c r="V5" s="107">
        <f>[1]Fevereiro!$G$25</f>
        <v>35</v>
      </c>
      <c r="W5" s="107">
        <f>[1]Fevereiro!$G$26</f>
        <v>43</v>
      </c>
      <c r="X5" s="107">
        <f>[1]Fevereiro!$G$27</f>
        <v>34</v>
      </c>
      <c r="Y5" s="107">
        <f>[1]Fevereiro!$G$28</f>
        <v>41</v>
      </c>
      <c r="Z5" s="107">
        <f>[1]Fevereiro!$G$29</f>
        <v>44</v>
      </c>
      <c r="AA5" s="107">
        <f>[1]Fevereiro!$G$30</f>
        <v>40</v>
      </c>
      <c r="AB5" s="107">
        <f>[1]Fevereiro!$G$31</f>
        <v>35</v>
      </c>
      <c r="AC5" s="107">
        <f>[1]Fevereiro!$G$32</f>
        <v>31</v>
      </c>
      <c r="AD5" s="107">
        <f>[1]Fevereiro!$G$33</f>
        <v>29</v>
      </c>
      <c r="AE5" s="114">
        <f t="shared" ref="AE5:AE37" si="1">MIN(B5:AD5)</f>
        <v>28</v>
      </c>
      <c r="AF5" s="113">
        <f t="shared" ref="AF5:AF37" si="2">AVERAGE(B5:AD5)</f>
        <v>42</v>
      </c>
    </row>
    <row r="6" spans="1:36" x14ac:dyDescent="0.2">
      <c r="A6" s="48" t="s">
        <v>0</v>
      </c>
      <c r="B6" s="109">
        <f>[2]Fevereiro!$G$5</f>
        <v>28</v>
      </c>
      <c r="C6" s="109">
        <f>[2]Fevereiro!$G$6</f>
        <v>24</v>
      </c>
      <c r="D6" s="109">
        <f>[2]Fevereiro!$G$7</f>
        <v>27</v>
      </c>
      <c r="E6" s="109">
        <f>[2]Fevereiro!$G$8</f>
        <v>30</v>
      </c>
      <c r="F6" s="109">
        <f>[2]Fevereiro!$G$9</f>
        <v>27</v>
      </c>
      <c r="G6" s="109">
        <f>[2]Fevereiro!$G$10</f>
        <v>30</v>
      </c>
      <c r="H6" s="109">
        <f>[2]Fevereiro!$G$11</f>
        <v>38</v>
      </c>
      <c r="I6" s="109">
        <f>[2]Fevereiro!$G$12</f>
        <v>52</v>
      </c>
      <c r="J6" s="109">
        <f>[2]Fevereiro!$G$13</f>
        <v>52</v>
      </c>
      <c r="K6" s="109">
        <f>[2]Fevereiro!$G$14</f>
        <v>36</v>
      </c>
      <c r="L6" s="109">
        <f>[2]Fevereiro!$G$15</f>
        <v>28</v>
      </c>
      <c r="M6" s="109">
        <f>[2]Fevereiro!$G$16</f>
        <v>37</v>
      </c>
      <c r="N6" s="109">
        <f>[2]Fevereiro!$G$17</f>
        <v>42</v>
      </c>
      <c r="O6" s="109">
        <f>[2]Fevereiro!$G$18</f>
        <v>42</v>
      </c>
      <c r="P6" s="109">
        <f>[2]Fevereiro!$G$19</f>
        <v>47</v>
      </c>
      <c r="Q6" s="109">
        <f>[2]Fevereiro!$G$20</f>
        <v>25</v>
      </c>
      <c r="R6" s="109">
        <f>[2]Fevereiro!$G$21</f>
        <v>28</v>
      </c>
      <c r="S6" s="109">
        <f>[2]Fevereiro!$G$22</f>
        <v>55</v>
      </c>
      <c r="T6" s="109">
        <f>[2]Fevereiro!$G$23</f>
        <v>38</v>
      </c>
      <c r="U6" s="109">
        <f>[2]Fevereiro!$G$24</f>
        <v>28</v>
      </c>
      <c r="V6" s="109">
        <f>[2]Fevereiro!$G$25</f>
        <v>29</v>
      </c>
      <c r="W6" s="109">
        <f>[2]Fevereiro!$G$26</f>
        <v>32</v>
      </c>
      <c r="X6" s="107">
        <f>[2]Fevereiro!$G$27</f>
        <v>27</v>
      </c>
      <c r="Y6" s="107">
        <f>[2]Fevereiro!$G$28</f>
        <v>43</v>
      </c>
      <c r="Z6" s="107">
        <f>[2]Fevereiro!$G$29</f>
        <v>38</v>
      </c>
      <c r="AA6" s="107">
        <f>[2]Fevereiro!$G$30</f>
        <v>31</v>
      </c>
      <c r="AB6" s="107">
        <f>[2]Fevereiro!$G$31</f>
        <v>33</v>
      </c>
      <c r="AC6" s="107">
        <f>[2]Fevereiro!$G$32</f>
        <v>33</v>
      </c>
      <c r="AD6" s="107">
        <f>[2]Fevereiro!$G$33</f>
        <v>32</v>
      </c>
      <c r="AE6" s="114">
        <f t="shared" si="1"/>
        <v>24</v>
      </c>
      <c r="AF6" s="113">
        <f t="shared" si="2"/>
        <v>34.896551724137929</v>
      </c>
    </row>
    <row r="7" spans="1:36" x14ac:dyDescent="0.2">
      <c r="A7" s="48" t="s">
        <v>85</v>
      </c>
      <c r="B7" s="109">
        <f>[3]Fevereiro!$G$5</f>
        <v>35</v>
      </c>
      <c r="C7" s="109">
        <f>[3]Fevereiro!$G$6</f>
        <v>30</v>
      </c>
      <c r="D7" s="109">
        <f>[3]Fevereiro!$G$7</f>
        <v>39</v>
      </c>
      <c r="E7" s="109">
        <f>[3]Fevereiro!$G$8</f>
        <v>43</v>
      </c>
      <c r="F7" s="109">
        <f>[3]Fevereiro!$G$9</f>
        <v>42</v>
      </c>
      <c r="G7" s="109">
        <f>[3]Fevereiro!$G$10</f>
        <v>43</v>
      </c>
      <c r="H7" s="109">
        <f>[3]Fevereiro!$G$11</f>
        <v>41</v>
      </c>
      <c r="I7" s="109">
        <f>[3]Fevereiro!$G$12</f>
        <v>61</v>
      </c>
      <c r="J7" s="109">
        <f>[3]Fevereiro!$G$13</f>
        <v>46</v>
      </c>
      <c r="K7" s="109">
        <f>[3]Fevereiro!$G$14</f>
        <v>44</v>
      </c>
      <c r="L7" s="109">
        <f>[3]Fevereiro!$G$15</f>
        <v>36</v>
      </c>
      <c r="M7" s="109">
        <f>[3]Fevereiro!$G$16</f>
        <v>46</v>
      </c>
      <c r="N7" s="109">
        <f>[3]Fevereiro!$G$17</f>
        <v>44</v>
      </c>
      <c r="O7" s="109">
        <f>[3]Fevereiro!$G$18</f>
        <v>38</v>
      </c>
      <c r="P7" s="109">
        <f>[3]Fevereiro!$G$19</f>
        <v>48</v>
      </c>
      <c r="Q7" s="109">
        <f>[3]Fevereiro!$G$20</f>
        <v>30</v>
      </c>
      <c r="R7" s="109">
        <f>[3]Fevereiro!$G$21</f>
        <v>35</v>
      </c>
      <c r="S7" s="109">
        <f>[3]Fevereiro!$G$22</f>
        <v>68</v>
      </c>
      <c r="T7" s="109">
        <f>[3]Fevereiro!$G$23</f>
        <v>36</v>
      </c>
      <c r="U7" s="109">
        <f>[3]Fevereiro!$G$24</f>
        <v>33</v>
      </c>
      <c r="V7" s="109">
        <f>[3]Fevereiro!$G$25</f>
        <v>40</v>
      </c>
      <c r="W7" s="109">
        <f>[3]Fevereiro!$G$26</f>
        <v>34</v>
      </c>
      <c r="X7" s="107">
        <f>[3]Fevereiro!$G$27</f>
        <v>38</v>
      </c>
      <c r="Y7" s="107">
        <f>[3]Fevereiro!$G$28</f>
        <v>44</v>
      </c>
      <c r="Z7" s="107">
        <f>[3]Fevereiro!$G$29</f>
        <v>46</v>
      </c>
      <c r="AA7" s="107">
        <f>[3]Fevereiro!$G$30</f>
        <v>44</v>
      </c>
      <c r="AB7" s="107">
        <f>[3]Fevereiro!$G$31</f>
        <v>44</v>
      </c>
      <c r="AC7" s="107">
        <f>[3]Fevereiro!$G$32</f>
        <v>40</v>
      </c>
      <c r="AD7" s="107">
        <f>[3]Fevereiro!$G$33</f>
        <v>33</v>
      </c>
      <c r="AE7" s="114">
        <f t="shared" si="1"/>
        <v>30</v>
      </c>
      <c r="AF7" s="113">
        <f t="shared" si="2"/>
        <v>41.413793103448278</v>
      </c>
    </row>
    <row r="8" spans="1:36" x14ac:dyDescent="0.2">
      <c r="A8" s="48" t="s">
        <v>1</v>
      </c>
      <c r="B8" s="109">
        <f>[4]Fevereiro!$G$5</f>
        <v>30</v>
      </c>
      <c r="C8" s="109">
        <f>[4]Fevereiro!$G$6</f>
        <v>24</v>
      </c>
      <c r="D8" s="109">
        <f>[4]Fevereiro!$G$7</f>
        <v>36</v>
      </c>
      <c r="E8" s="109">
        <f>[4]Fevereiro!$G$8</f>
        <v>33</v>
      </c>
      <c r="F8" s="109">
        <f>[4]Fevereiro!$G$9</f>
        <v>33</v>
      </c>
      <c r="G8" s="109">
        <f>[4]Fevereiro!$G$10</f>
        <v>44</v>
      </c>
      <c r="H8" s="109">
        <f>[4]Fevereiro!$G$11</f>
        <v>39</v>
      </c>
      <c r="I8" s="109">
        <f>[4]Fevereiro!$G$12</f>
        <v>66</v>
      </c>
      <c r="J8" s="109">
        <f>[4]Fevereiro!$G$13</f>
        <v>58</v>
      </c>
      <c r="K8" s="109">
        <f>[4]Fevereiro!$G$14</f>
        <v>59</v>
      </c>
      <c r="L8" s="109">
        <f>[4]Fevereiro!$G$15</f>
        <v>47</v>
      </c>
      <c r="M8" s="109">
        <f>[4]Fevereiro!$G$16</f>
        <v>63</v>
      </c>
      <c r="N8" s="109">
        <f>[4]Fevereiro!$G$17</f>
        <v>48</v>
      </c>
      <c r="O8" s="109">
        <f>[4]Fevereiro!$G$18</f>
        <v>45</v>
      </c>
      <c r="P8" s="109">
        <f>[4]Fevereiro!$G$19</f>
        <v>42</v>
      </c>
      <c r="Q8" s="109">
        <f>[4]Fevereiro!$G$20</f>
        <v>41</v>
      </c>
      <c r="R8" s="109">
        <f>[4]Fevereiro!$G$21</f>
        <v>46</v>
      </c>
      <c r="S8" s="109">
        <f>[4]Fevereiro!$G$22</f>
        <v>67</v>
      </c>
      <c r="T8" s="109">
        <f>[4]Fevereiro!$G$23</f>
        <v>46</v>
      </c>
      <c r="U8" s="109">
        <f>[4]Fevereiro!$G$24</f>
        <v>49</v>
      </c>
      <c r="V8" s="109">
        <f>[4]Fevereiro!$G$25</f>
        <v>50</v>
      </c>
      <c r="W8" s="109">
        <f>[4]Fevereiro!$G$26</f>
        <v>47</v>
      </c>
      <c r="X8" s="107">
        <f>[4]Fevereiro!$G$27</f>
        <v>44</v>
      </c>
      <c r="Y8" s="107">
        <f>[4]Fevereiro!$G$28</f>
        <v>45</v>
      </c>
      <c r="Z8" s="107">
        <f>[4]Fevereiro!$G$29</f>
        <v>44</v>
      </c>
      <c r="AA8" s="107">
        <f>[4]Fevereiro!$G$30</f>
        <v>37</v>
      </c>
      <c r="AB8" s="107">
        <f>[4]Fevereiro!$G$31</f>
        <v>40</v>
      </c>
      <c r="AC8" s="107">
        <f>[4]Fevereiro!$G$32</f>
        <v>45</v>
      </c>
      <c r="AD8" s="107">
        <f>[4]Fevereiro!$G$33</f>
        <v>39</v>
      </c>
      <c r="AE8" s="114">
        <f t="shared" si="1"/>
        <v>24</v>
      </c>
      <c r="AF8" s="113">
        <f t="shared" si="2"/>
        <v>45.068965517241381</v>
      </c>
    </row>
    <row r="9" spans="1:36" x14ac:dyDescent="0.2">
      <c r="A9" s="48" t="s">
        <v>146</v>
      </c>
      <c r="B9" s="109">
        <f>[5]Fevereiro!$G$5</f>
        <v>32</v>
      </c>
      <c r="C9" s="109">
        <f>[5]Fevereiro!$G$6</f>
        <v>31</v>
      </c>
      <c r="D9" s="109">
        <f>[5]Fevereiro!$G$7</f>
        <v>29</v>
      </c>
      <c r="E9" s="109">
        <f>[5]Fevereiro!$G$8</f>
        <v>37</v>
      </c>
      <c r="F9" s="109">
        <f>[5]Fevereiro!$G$9</f>
        <v>33</v>
      </c>
      <c r="G9" s="109">
        <f>[5]Fevereiro!$G$10</f>
        <v>37</v>
      </c>
      <c r="H9" s="109">
        <f>[5]Fevereiro!$G$11</f>
        <v>41</v>
      </c>
      <c r="I9" s="109">
        <f>[5]Fevereiro!$G$12</f>
        <v>64</v>
      </c>
      <c r="J9" s="109">
        <f>[5]Fevereiro!$G$13</f>
        <v>50</v>
      </c>
      <c r="K9" s="109">
        <f>[5]Fevereiro!$G$14</f>
        <v>41</v>
      </c>
      <c r="L9" s="109">
        <f>[5]Fevereiro!$G$15</f>
        <v>29</v>
      </c>
      <c r="M9" s="109">
        <f>[5]Fevereiro!$G$16</f>
        <v>44</v>
      </c>
      <c r="N9" s="109">
        <f>[5]Fevereiro!$G$17</f>
        <v>49</v>
      </c>
      <c r="O9" s="109">
        <f>[5]Fevereiro!$G$18</f>
        <v>60</v>
      </c>
      <c r="P9" s="109">
        <f>[5]Fevereiro!$G$19</f>
        <v>56</v>
      </c>
      <c r="Q9" s="109">
        <f>[5]Fevereiro!$G$20</f>
        <v>38</v>
      </c>
      <c r="R9" s="109">
        <f>[5]Fevereiro!$G$21</f>
        <v>37</v>
      </c>
      <c r="S9" s="109">
        <f>[5]Fevereiro!$G$22</f>
        <v>52</v>
      </c>
      <c r="T9" s="109">
        <f>[5]Fevereiro!$G$23</f>
        <v>48</v>
      </c>
      <c r="U9" s="109">
        <f>[5]Fevereiro!$G$24</f>
        <v>42</v>
      </c>
      <c r="V9" s="109">
        <f>[5]Fevereiro!$G$25</f>
        <v>39</v>
      </c>
      <c r="W9" s="109">
        <f>[5]Fevereiro!$G$26</f>
        <v>41</v>
      </c>
      <c r="X9" s="107">
        <f>[5]Fevereiro!$G$27</f>
        <v>38</v>
      </c>
      <c r="Y9" s="107">
        <f>[5]Fevereiro!$G$28</f>
        <v>44</v>
      </c>
      <c r="Z9" s="107">
        <f>[5]Fevereiro!$G$29</f>
        <v>39</v>
      </c>
      <c r="AA9" s="107">
        <f>[5]Fevereiro!$G$30</f>
        <v>36</v>
      </c>
      <c r="AB9" s="107">
        <f>[5]Fevereiro!$G$31</f>
        <v>35</v>
      </c>
      <c r="AC9" s="107">
        <f>[5]Fevereiro!$G$32</f>
        <v>42</v>
      </c>
      <c r="AD9" s="107">
        <f>[5]Fevereiro!$G$33</f>
        <v>38</v>
      </c>
      <c r="AE9" s="114">
        <f t="shared" si="1"/>
        <v>29</v>
      </c>
      <c r="AF9" s="113">
        <f t="shared" si="2"/>
        <v>41.448275862068968</v>
      </c>
      <c r="AJ9" t="s">
        <v>35</v>
      </c>
    </row>
    <row r="10" spans="1:36" x14ac:dyDescent="0.2">
      <c r="A10" s="48" t="s">
        <v>91</v>
      </c>
      <c r="B10" s="109">
        <f>[6]Fevereiro!$G$5</f>
        <v>35</v>
      </c>
      <c r="C10" s="109">
        <f>[6]Fevereiro!$G$6</f>
        <v>34</v>
      </c>
      <c r="D10" s="109">
        <f>[6]Fevereiro!$G$7</f>
        <v>52</v>
      </c>
      <c r="E10" s="109">
        <f>[6]Fevereiro!$G$8</f>
        <v>44</v>
      </c>
      <c r="F10" s="109">
        <f>[6]Fevereiro!$G$9</f>
        <v>52</v>
      </c>
      <c r="G10" s="109">
        <f>[6]Fevereiro!$G$10</f>
        <v>50</v>
      </c>
      <c r="H10" s="109">
        <f>[6]Fevereiro!$G$11</f>
        <v>51</v>
      </c>
      <c r="I10" s="109">
        <f>[6]Fevereiro!$G$12</f>
        <v>64</v>
      </c>
      <c r="J10" s="109">
        <f>[6]Fevereiro!$G$13</f>
        <v>61</v>
      </c>
      <c r="K10" s="109">
        <f>[6]Fevereiro!$G$14</f>
        <v>53</v>
      </c>
      <c r="L10" s="109">
        <f>[6]Fevereiro!$G$15</f>
        <v>56</v>
      </c>
      <c r="M10" s="109">
        <f>[6]Fevereiro!$G$16</f>
        <v>65</v>
      </c>
      <c r="N10" s="109">
        <f>[6]Fevereiro!$G$17</f>
        <v>53</v>
      </c>
      <c r="O10" s="109">
        <f>[6]Fevereiro!$G$18</f>
        <v>48</v>
      </c>
      <c r="P10" s="109">
        <f>[6]Fevereiro!$G$19</f>
        <v>47</v>
      </c>
      <c r="Q10" s="109">
        <f>[6]Fevereiro!$G$20</f>
        <v>54</v>
      </c>
      <c r="R10" s="109">
        <f>[6]Fevereiro!$G$21</f>
        <v>50</v>
      </c>
      <c r="S10" s="109">
        <f>[6]Fevereiro!$G$22</f>
        <v>78</v>
      </c>
      <c r="T10" s="109">
        <f>[6]Fevereiro!$G$23</f>
        <v>67</v>
      </c>
      <c r="U10" s="109">
        <f>[6]Fevereiro!$G$24</f>
        <v>58</v>
      </c>
      <c r="V10" s="109">
        <f>[6]Fevereiro!$G$25</f>
        <v>54</v>
      </c>
      <c r="W10" s="109">
        <f>[6]Fevereiro!$G$26</f>
        <v>60</v>
      </c>
      <c r="X10" s="107">
        <f>[6]Fevereiro!$G$27</f>
        <v>57</v>
      </c>
      <c r="Y10" s="107">
        <f>[6]Fevereiro!$G$28</f>
        <v>51</v>
      </c>
      <c r="Z10" s="107">
        <f>[6]Fevereiro!$G$29</f>
        <v>46</v>
      </c>
      <c r="AA10" s="107">
        <f>[6]Fevereiro!$G$30</f>
        <v>40</v>
      </c>
      <c r="AB10" s="107">
        <f>[6]Fevereiro!$G$31</f>
        <v>42</v>
      </c>
      <c r="AC10" s="107">
        <f>[6]Fevereiro!$G$32</f>
        <v>53</v>
      </c>
      <c r="AD10" s="107">
        <f>[6]Fevereiro!$G$33</f>
        <v>34</v>
      </c>
      <c r="AE10" s="114">
        <f t="shared" si="1"/>
        <v>34</v>
      </c>
      <c r="AF10" s="113">
        <f t="shared" si="2"/>
        <v>52.03448275862069</v>
      </c>
    </row>
    <row r="11" spans="1:36" x14ac:dyDescent="0.2">
      <c r="A11" s="48" t="s">
        <v>49</v>
      </c>
      <c r="B11" s="109">
        <f>[7]Fevereiro!$G$5</f>
        <v>29</v>
      </c>
      <c r="C11" s="109">
        <f>[7]Fevereiro!$G$6</f>
        <v>32</v>
      </c>
      <c r="D11" s="109">
        <f>[7]Fevereiro!$G$7</f>
        <v>37</v>
      </c>
      <c r="E11" s="109">
        <f>[7]Fevereiro!$G$8</f>
        <v>51</v>
      </c>
      <c r="F11" s="109">
        <f>[7]Fevereiro!$G$9</f>
        <v>26</v>
      </c>
      <c r="G11" s="109">
        <f>[7]Fevereiro!$G$10</f>
        <v>46</v>
      </c>
      <c r="H11" s="109">
        <f>[7]Fevereiro!$G$11</f>
        <v>43</v>
      </c>
      <c r="I11" s="109">
        <f>[7]Fevereiro!$G$12</f>
        <v>42</v>
      </c>
      <c r="J11" s="109">
        <f>[7]Fevereiro!$G$13</f>
        <v>59</v>
      </c>
      <c r="K11" s="109">
        <f>[7]Fevereiro!$G$14</f>
        <v>38</v>
      </c>
      <c r="L11" s="109">
        <f>[7]Fevereiro!$G$15</f>
        <v>35</v>
      </c>
      <c r="M11" s="109">
        <f>[7]Fevereiro!$G$16</f>
        <v>41</v>
      </c>
      <c r="N11" s="109">
        <f>[7]Fevereiro!$G$17</f>
        <v>31</v>
      </c>
      <c r="O11" s="109">
        <f>[7]Fevereiro!$G$18</f>
        <v>32</v>
      </c>
      <c r="P11" s="109">
        <f>[7]Fevereiro!$G$19</f>
        <v>58</v>
      </c>
      <c r="Q11" s="107">
        <f>[7]Fevereiro!$G$20</f>
        <v>50</v>
      </c>
      <c r="R11" s="107">
        <f>[7]Fevereiro!$G$21</f>
        <v>41</v>
      </c>
      <c r="S11" s="107">
        <f>[7]Fevereiro!$G$22</f>
        <v>49</v>
      </c>
      <c r="T11" s="107">
        <f>[7]Fevereiro!$G$23</f>
        <v>44</v>
      </c>
      <c r="U11" s="107">
        <f>[7]Fevereiro!$G$24</f>
        <v>33</v>
      </c>
      <c r="V11" s="107">
        <f>[7]Fevereiro!$G$25</f>
        <v>41</v>
      </c>
      <c r="W11" s="107">
        <f>[7]Fevereiro!$G$26</f>
        <v>40</v>
      </c>
      <c r="X11" s="107">
        <f>[7]Fevereiro!$G$27</f>
        <v>40</v>
      </c>
      <c r="Y11" s="107">
        <f>[7]Fevereiro!$G$28</f>
        <v>40</v>
      </c>
      <c r="Z11" s="107">
        <f>[7]Fevereiro!$G$29</f>
        <v>41</v>
      </c>
      <c r="AA11" s="107">
        <f>[7]Fevereiro!$G$30</f>
        <v>38</v>
      </c>
      <c r="AB11" s="107">
        <f>[7]Fevereiro!$G$31</f>
        <v>37</v>
      </c>
      <c r="AC11" s="107">
        <f>[7]Fevereiro!$G$32</f>
        <v>34</v>
      </c>
      <c r="AD11" s="107">
        <f>[7]Fevereiro!$G$33</f>
        <v>29</v>
      </c>
      <c r="AE11" s="114">
        <f t="shared" si="1"/>
        <v>26</v>
      </c>
      <c r="AF11" s="113">
        <f t="shared" si="2"/>
        <v>39.896551724137929</v>
      </c>
    </row>
    <row r="12" spans="1:36" x14ac:dyDescent="0.2">
      <c r="A12" s="48" t="s">
        <v>94</v>
      </c>
      <c r="B12" s="109">
        <f>[8]Fevereiro!$G$5</f>
        <v>35</v>
      </c>
      <c r="C12" s="109">
        <f>[8]Fevereiro!$G$6</f>
        <v>25</v>
      </c>
      <c r="D12" s="109">
        <f>[8]Fevereiro!$G$7</f>
        <v>32</v>
      </c>
      <c r="E12" s="109">
        <f>[8]Fevereiro!$G$8</f>
        <v>36</v>
      </c>
      <c r="F12" s="109">
        <f>[8]Fevereiro!$G$9</f>
        <v>42</v>
      </c>
      <c r="G12" s="109">
        <f>[8]Fevereiro!$G$10</f>
        <v>59</v>
      </c>
      <c r="H12" s="109">
        <f>[8]Fevereiro!$G$11</f>
        <v>50</v>
      </c>
      <c r="I12" s="109">
        <f>[8]Fevereiro!$G$12</f>
        <v>75</v>
      </c>
      <c r="J12" s="109">
        <f>[8]Fevereiro!$G$13</f>
        <v>66</v>
      </c>
      <c r="K12" s="109">
        <f>[8]Fevereiro!$G$14</f>
        <v>54</v>
      </c>
      <c r="L12" s="109">
        <f>[8]Fevereiro!$G$15</f>
        <v>56</v>
      </c>
      <c r="M12" s="109">
        <f>[8]Fevereiro!$G$16</f>
        <v>63</v>
      </c>
      <c r="N12" s="109">
        <f>[8]Fevereiro!$G$17</f>
        <v>52</v>
      </c>
      <c r="O12" s="109">
        <f>[8]Fevereiro!$G$18</f>
        <v>52</v>
      </c>
      <c r="P12" s="109">
        <f>[8]Fevereiro!$G$19</f>
        <v>44</v>
      </c>
      <c r="Q12" s="107">
        <f>[8]Fevereiro!$G$20</f>
        <v>47</v>
      </c>
      <c r="R12" s="107">
        <f>[8]Fevereiro!$G$21</f>
        <v>54</v>
      </c>
      <c r="S12" s="107">
        <f>[8]Fevereiro!$G$22</f>
        <v>60</v>
      </c>
      <c r="T12" s="107">
        <f>[8]Fevereiro!$G$23</f>
        <v>45</v>
      </c>
      <c r="U12" s="107">
        <f>[8]Fevereiro!$G$24</f>
        <v>42</v>
      </c>
      <c r="V12" s="107">
        <f>[8]Fevereiro!$G$25</f>
        <v>47</v>
      </c>
      <c r="W12" s="107">
        <f>[8]Fevereiro!$G$26</f>
        <v>50</v>
      </c>
      <c r="X12" s="107">
        <f>[8]Fevereiro!$G$27</f>
        <v>53</v>
      </c>
      <c r="Y12" s="107">
        <f>[8]Fevereiro!$G$28</f>
        <v>54</v>
      </c>
      <c r="Z12" s="107">
        <f>[8]Fevereiro!$G$29</f>
        <v>61</v>
      </c>
      <c r="AA12" s="107">
        <f>[8]Fevereiro!$G$30</f>
        <v>44</v>
      </c>
      <c r="AB12" s="107">
        <f>[8]Fevereiro!$G$31</f>
        <v>46</v>
      </c>
      <c r="AC12" s="107">
        <f>[8]Fevereiro!$G$32</f>
        <v>46</v>
      </c>
      <c r="AD12" s="107">
        <f>[8]Fevereiro!$G$33</f>
        <v>34</v>
      </c>
      <c r="AE12" s="114">
        <f t="shared" si="1"/>
        <v>25</v>
      </c>
      <c r="AF12" s="113">
        <f t="shared" si="2"/>
        <v>49.103448275862071</v>
      </c>
    </row>
    <row r="13" spans="1:36" x14ac:dyDescent="0.2">
      <c r="A13" s="48" t="s">
        <v>101</v>
      </c>
      <c r="B13" s="109">
        <f>[9]Fevereiro!$G$5</f>
        <v>34</v>
      </c>
      <c r="C13" s="109">
        <f>[9]Fevereiro!$G$6</f>
        <v>34</v>
      </c>
      <c r="D13" s="109">
        <f>[9]Fevereiro!$G$7</f>
        <v>34</v>
      </c>
      <c r="E13" s="109">
        <f>[9]Fevereiro!$G$8</f>
        <v>43</v>
      </c>
      <c r="F13" s="109">
        <f>[9]Fevereiro!$G$9</f>
        <v>35</v>
      </c>
      <c r="G13" s="109">
        <f>[9]Fevereiro!$G$10</f>
        <v>35</v>
      </c>
      <c r="H13" s="109">
        <f>[9]Fevereiro!$G$11</f>
        <v>49</v>
      </c>
      <c r="I13" s="109">
        <f>[9]Fevereiro!$G$12</f>
        <v>60</v>
      </c>
      <c r="J13" s="109">
        <f>[9]Fevereiro!$G$13</f>
        <v>48</v>
      </c>
      <c r="K13" s="109">
        <f>[9]Fevereiro!$G$14</f>
        <v>42</v>
      </c>
      <c r="L13" s="109">
        <f>[9]Fevereiro!$G$15</f>
        <v>37</v>
      </c>
      <c r="M13" s="109">
        <f>[9]Fevereiro!$G$16</f>
        <v>45</v>
      </c>
      <c r="N13" s="109">
        <f>[9]Fevereiro!$G$17</f>
        <v>44</v>
      </c>
      <c r="O13" s="109">
        <f>[9]Fevereiro!$G$18</f>
        <v>46</v>
      </c>
      <c r="P13" s="109">
        <f>[9]Fevereiro!$G$19</f>
        <v>46</v>
      </c>
      <c r="Q13" s="107">
        <f>[9]Fevereiro!$G$20</f>
        <v>27</v>
      </c>
      <c r="R13" s="107">
        <f>[9]Fevereiro!$G$21</f>
        <v>32</v>
      </c>
      <c r="S13" s="107">
        <f>[9]Fevereiro!$G$22</f>
        <v>51</v>
      </c>
      <c r="T13" s="107">
        <f>[9]Fevereiro!$G$23</f>
        <v>41</v>
      </c>
      <c r="U13" s="107">
        <f>[9]Fevereiro!$G$24</f>
        <v>42</v>
      </c>
      <c r="V13" s="107">
        <f>[9]Fevereiro!$G$25</f>
        <v>37</v>
      </c>
      <c r="W13" s="107">
        <f>[9]Fevereiro!$G$26</f>
        <v>39</v>
      </c>
      <c r="X13" s="107">
        <f>[9]Fevereiro!$G$27</f>
        <v>40</v>
      </c>
      <c r="Y13" s="107">
        <f>[9]Fevereiro!$G$28</f>
        <v>45</v>
      </c>
      <c r="Z13" s="107">
        <f>[9]Fevereiro!$G$29</f>
        <v>46</v>
      </c>
      <c r="AA13" s="107">
        <f>[9]Fevereiro!$G$30</f>
        <v>42</v>
      </c>
      <c r="AB13" s="107">
        <f>[9]Fevereiro!$G$31</f>
        <v>33</v>
      </c>
      <c r="AC13" s="107">
        <f>[9]Fevereiro!$G$32</f>
        <v>43</v>
      </c>
      <c r="AD13" s="107">
        <f>[9]Fevereiro!$G$33</f>
        <v>37</v>
      </c>
      <c r="AE13" s="114">
        <f t="shared" si="1"/>
        <v>27</v>
      </c>
      <c r="AF13" s="113">
        <f t="shared" si="2"/>
        <v>40.931034482758619</v>
      </c>
    </row>
    <row r="14" spans="1:36" x14ac:dyDescent="0.2">
      <c r="A14" s="48" t="s">
        <v>147</v>
      </c>
      <c r="B14" s="109" t="str">
        <f>[10]Fevereiro!$G$5</f>
        <v>*</v>
      </c>
      <c r="C14" s="109" t="str">
        <f>[10]Fevereiro!$G$5</f>
        <v>*</v>
      </c>
      <c r="D14" s="109" t="str">
        <f>[10]Fevereiro!$G$5</f>
        <v>*</v>
      </c>
      <c r="E14" s="109" t="str">
        <f>[10]Fevereiro!$G$5</f>
        <v>*</v>
      </c>
      <c r="F14" s="109" t="str">
        <f>[10]Fevereiro!$G$5</f>
        <v>*</v>
      </c>
      <c r="G14" s="109" t="str">
        <f>[10]Fevereiro!$G$5</f>
        <v>*</v>
      </c>
      <c r="H14" s="109" t="str">
        <f>[10]Fevereiro!$G$5</f>
        <v>*</v>
      </c>
      <c r="I14" s="109" t="str">
        <f>[10]Fevereiro!$G$5</f>
        <v>*</v>
      </c>
      <c r="J14" s="109" t="str">
        <f>[10]Fevereiro!$G$5</f>
        <v>*</v>
      </c>
      <c r="K14" s="109" t="str">
        <f>[10]Fevereiro!$G$5</f>
        <v>*</v>
      </c>
      <c r="L14" s="109" t="str">
        <f>[10]Fevereiro!$G$5</f>
        <v>*</v>
      </c>
      <c r="M14" s="109" t="str">
        <f>[10]Fevereiro!$G$5</f>
        <v>*</v>
      </c>
      <c r="N14" s="109" t="str">
        <f>[10]Fevereiro!$G$5</f>
        <v>*</v>
      </c>
      <c r="O14" s="109" t="str">
        <f>[10]Fevereiro!$G$5</f>
        <v>*</v>
      </c>
      <c r="P14" s="109" t="str">
        <f>[10]Fevereiro!$G$5</f>
        <v>*</v>
      </c>
      <c r="Q14" s="109" t="str">
        <f>[10]Fevereiro!$G$5</f>
        <v>*</v>
      </c>
      <c r="R14" s="109" t="str">
        <f>[10]Fevereiro!$G$5</f>
        <v>*</v>
      </c>
      <c r="S14" s="109" t="str">
        <f>[10]Fevereiro!$G$5</f>
        <v>*</v>
      </c>
      <c r="T14" s="109" t="str">
        <f>[10]Fevereiro!$G$5</f>
        <v>*</v>
      </c>
      <c r="U14" s="109" t="str">
        <f>[10]Fevereiro!$G$5</f>
        <v>*</v>
      </c>
      <c r="V14" s="109" t="str">
        <f>[10]Fevereiro!$G$5</f>
        <v>*</v>
      </c>
      <c r="W14" s="109" t="str">
        <f>[10]Fevereiro!$G$5</f>
        <v>*</v>
      </c>
      <c r="X14" s="109" t="str">
        <f>[10]Fevereiro!$G$5</f>
        <v>*</v>
      </c>
      <c r="Y14" s="107">
        <f>[10]Fevereiro!$G$28</f>
        <v>53</v>
      </c>
      <c r="Z14" s="107">
        <f>[10]Fevereiro!$G$29</f>
        <v>53</v>
      </c>
      <c r="AA14" s="107">
        <f>[10]Fevereiro!$G$30</f>
        <v>41</v>
      </c>
      <c r="AB14" s="107">
        <f>[10]Fevereiro!$G$31</f>
        <v>57</v>
      </c>
      <c r="AC14" s="107">
        <f>[10]Fevereiro!$G$32</f>
        <v>46</v>
      </c>
      <c r="AD14" s="107">
        <f>[10]Fevereiro!$G$33</f>
        <v>43</v>
      </c>
      <c r="AE14" s="114">
        <f t="shared" si="1"/>
        <v>41</v>
      </c>
      <c r="AF14" s="113">
        <f t="shared" si="2"/>
        <v>48.833333333333336</v>
      </c>
      <c r="AH14" s="125"/>
    </row>
    <row r="15" spans="1:36" x14ac:dyDescent="0.2">
      <c r="A15" s="48" t="s">
        <v>2</v>
      </c>
      <c r="B15" s="109">
        <f>[11]Fevereiro!$G$5</f>
        <v>31</v>
      </c>
      <c r="C15" s="109">
        <f>[11]Fevereiro!$G$6</f>
        <v>33</v>
      </c>
      <c r="D15" s="109">
        <f>[11]Fevereiro!$G$7</f>
        <v>46</v>
      </c>
      <c r="E15" s="109">
        <f>[11]Fevereiro!$G$8</f>
        <v>36</v>
      </c>
      <c r="F15" s="109">
        <f>[11]Fevereiro!$G$9</f>
        <v>46</v>
      </c>
      <c r="G15" s="109">
        <f>[11]Fevereiro!$G$10</f>
        <v>47</v>
      </c>
      <c r="H15" s="109">
        <f>[11]Fevereiro!$G$11</f>
        <v>51</v>
      </c>
      <c r="I15" s="109">
        <f>[11]Fevereiro!$G$12</f>
        <v>66</v>
      </c>
      <c r="J15" s="109">
        <f>[11]Fevereiro!$G$13</f>
        <v>58</v>
      </c>
      <c r="K15" s="109">
        <f>[11]Fevereiro!$G$14</f>
        <v>55</v>
      </c>
      <c r="L15" s="109">
        <f>[11]Fevereiro!$G$15</f>
        <v>39</v>
      </c>
      <c r="M15" s="109">
        <f>[11]Fevereiro!$G$16</f>
        <v>60</v>
      </c>
      <c r="N15" s="109">
        <f>[11]Fevereiro!$G$17</f>
        <v>49</v>
      </c>
      <c r="O15" s="109">
        <f>[11]Fevereiro!$G$18</f>
        <v>43</v>
      </c>
      <c r="P15" s="109">
        <f>[11]Fevereiro!$G$19</f>
        <v>44</v>
      </c>
      <c r="Q15" s="107">
        <f>[11]Fevereiro!$G$20</f>
        <v>45</v>
      </c>
      <c r="R15" s="107">
        <f>[11]Fevereiro!$G$21</f>
        <v>44</v>
      </c>
      <c r="S15" s="107">
        <f>[11]Fevereiro!$G$22</f>
        <v>68</v>
      </c>
      <c r="T15" s="107">
        <f>[11]Fevereiro!$G$23</f>
        <v>48</v>
      </c>
      <c r="U15" s="107">
        <f>[11]Fevereiro!$G$24</f>
        <v>43</v>
      </c>
      <c r="V15" s="107">
        <f>[11]Fevereiro!$G$25</f>
        <v>53</v>
      </c>
      <c r="W15" s="107">
        <f>[11]Fevereiro!$G$26</f>
        <v>50</v>
      </c>
      <c r="X15" s="107">
        <f>[11]Fevereiro!$G$27</f>
        <v>46</v>
      </c>
      <c r="Y15" s="107">
        <f>[11]Fevereiro!$G$28</f>
        <v>46</v>
      </c>
      <c r="Z15" s="107">
        <f>[11]Fevereiro!$G$29</f>
        <v>44</v>
      </c>
      <c r="AA15" s="107">
        <f>[11]Fevereiro!$G$30</f>
        <v>36</v>
      </c>
      <c r="AB15" s="107">
        <f>[11]Fevereiro!$G$31</f>
        <v>50</v>
      </c>
      <c r="AC15" s="107">
        <f>[11]Fevereiro!$G$32</f>
        <v>45</v>
      </c>
      <c r="AD15" s="107">
        <f>[11]Fevereiro!$G$33</f>
        <v>34</v>
      </c>
      <c r="AE15" s="114">
        <f t="shared" si="1"/>
        <v>31</v>
      </c>
      <c r="AF15" s="113">
        <f t="shared" si="2"/>
        <v>46.758620689655174</v>
      </c>
      <c r="AH15" s="12" t="s">
        <v>35</v>
      </c>
    </row>
    <row r="16" spans="1:36" x14ac:dyDescent="0.2">
      <c r="A16" s="48" t="s">
        <v>3</v>
      </c>
      <c r="B16" s="109">
        <f>[12]Fevereiro!$G$5</f>
        <v>37</v>
      </c>
      <c r="C16" s="109">
        <f>[12]Fevereiro!$G$6</f>
        <v>34</v>
      </c>
      <c r="D16" s="109">
        <f>[12]Fevereiro!$G$7</f>
        <v>51</v>
      </c>
      <c r="E16" s="109">
        <f>[12]Fevereiro!$G$8</f>
        <v>51</v>
      </c>
      <c r="F16" s="109">
        <f>[12]Fevereiro!$G$9</f>
        <v>57</v>
      </c>
      <c r="G16" s="109">
        <f>[12]Fevereiro!$G$10</f>
        <v>56</v>
      </c>
      <c r="H16" s="109">
        <f>[12]Fevereiro!$G$11</f>
        <v>51</v>
      </c>
      <c r="I16" s="109">
        <f>[12]Fevereiro!$G$12</f>
        <v>46</v>
      </c>
      <c r="J16" s="109">
        <f>[12]Fevereiro!$G$13</f>
        <v>51</v>
      </c>
      <c r="K16" s="109">
        <f>[12]Fevereiro!$G$14</f>
        <v>46</v>
      </c>
      <c r="L16" s="109">
        <f>[12]Fevereiro!$G$15</f>
        <v>46</v>
      </c>
      <c r="M16" s="109">
        <f>[12]Fevereiro!$G$16</f>
        <v>47</v>
      </c>
      <c r="N16" s="109">
        <f>[12]Fevereiro!$G$17</f>
        <v>39</v>
      </c>
      <c r="O16" s="109">
        <f>[12]Fevereiro!$G$18</f>
        <v>52</v>
      </c>
      <c r="P16" s="109">
        <f>[12]Fevereiro!$G$19</f>
        <v>60</v>
      </c>
      <c r="Q16" s="107">
        <f>[12]Fevereiro!$G$20</f>
        <v>46</v>
      </c>
      <c r="R16" s="107">
        <f>[12]Fevereiro!$G$21</f>
        <v>49</v>
      </c>
      <c r="S16" s="107">
        <f>[12]Fevereiro!$G$22</f>
        <v>58</v>
      </c>
      <c r="T16" s="107">
        <f>[12]Fevereiro!$G$23</f>
        <v>57</v>
      </c>
      <c r="U16" s="107">
        <f>[12]Fevereiro!$G$24</f>
        <v>46</v>
      </c>
      <c r="V16" s="107">
        <f>[12]Fevereiro!$G$25</f>
        <v>37</v>
      </c>
      <c r="W16" s="107">
        <f>[12]Fevereiro!$G$26</f>
        <v>48</v>
      </c>
      <c r="X16" s="107">
        <f>[12]Fevereiro!$G$27</f>
        <v>47</v>
      </c>
      <c r="Y16" s="107">
        <f>[12]Fevereiro!$G$28</f>
        <v>45</v>
      </c>
      <c r="Z16" s="107">
        <f>[12]Fevereiro!$G$29</f>
        <v>45</v>
      </c>
      <c r="AA16" s="107">
        <f>[12]Fevereiro!$G$30</f>
        <v>46</v>
      </c>
      <c r="AB16" s="107">
        <f>[12]Fevereiro!$G$31</f>
        <v>28</v>
      </c>
      <c r="AC16" s="107">
        <f>[12]Fevereiro!$G$32</f>
        <v>30</v>
      </c>
      <c r="AD16" s="107">
        <f>[12]Fevereiro!$G$33</f>
        <v>29</v>
      </c>
      <c r="AE16" s="114">
        <f t="shared" si="1"/>
        <v>28</v>
      </c>
      <c r="AF16" s="113">
        <f t="shared" si="2"/>
        <v>46.03448275862069</v>
      </c>
      <c r="AH16" s="12"/>
    </row>
    <row r="17" spans="1:37" x14ac:dyDescent="0.2">
      <c r="A17" s="48" t="s">
        <v>4</v>
      </c>
      <c r="B17" s="109">
        <f>[13]Fevereiro!$G$5</f>
        <v>45</v>
      </c>
      <c r="C17" s="109">
        <f>[13]Fevereiro!$G$6</f>
        <v>38</v>
      </c>
      <c r="D17" s="109">
        <f>[13]Fevereiro!$G$7</f>
        <v>47</v>
      </c>
      <c r="E17" s="109">
        <f>[13]Fevereiro!$G$8</f>
        <v>59</v>
      </c>
      <c r="F17" s="109">
        <f>[13]Fevereiro!$G$9</f>
        <v>57</v>
      </c>
      <c r="G17" s="109">
        <f>[13]Fevereiro!$G$10</f>
        <v>52</v>
      </c>
      <c r="H17" s="109">
        <f>[13]Fevereiro!$G$11</f>
        <v>52</v>
      </c>
      <c r="I17" s="109">
        <f>[13]Fevereiro!$G$12</f>
        <v>58</v>
      </c>
      <c r="J17" s="109">
        <f>[13]Fevereiro!$G$13</f>
        <v>54</v>
      </c>
      <c r="K17" s="109">
        <f>[13]Fevereiro!$G$14</f>
        <v>54</v>
      </c>
      <c r="L17" s="109">
        <f>[13]Fevereiro!$G$15</f>
        <v>51</v>
      </c>
      <c r="M17" s="109">
        <f>[13]Fevereiro!$G$16</f>
        <v>45</v>
      </c>
      <c r="N17" s="109">
        <f>[13]Fevereiro!$G$17</f>
        <v>43</v>
      </c>
      <c r="O17" s="109">
        <f>[13]Fevereiro!$G$18</f>
        <v>48</v>
      </c>
      <c r="P17" s="109">
        <f>[13]Fevereiro!$G$19</f>
        <v>55</v>
      </c>
      <c r="Q17" s="107">
        <f>[13]Fevereiro!$G$20</f>
        <v>39</v>
      </c>
      <c r="R17" s="107">
        <f>[13]Fevereiro!$G$21</f>
        <v>44</v>
      </c>
      <c r="S17" s="107">
        <f>[13]Fevereiro!$G$22</f>
        <v>59</v>
      </c>
      <c r="T17" s="107">
        <f>[13]Fevereiro!$G$23</f>
        <v>56</v>
      </c>
      <c r="U17" s="107">
        <f>[13]Fevereiro!$G$24</f>
        <v>45</v>
      </c>
      <c r="V17" s="107">
        <f>[13]Fevereiro!$G$25</f>
        <v>38</v>
      </c>
      <c r="W17" s="107">
        <f>[13]Fevereiro!$G$26</f>
        <v>45</v>
      </c>
      <c r="X17" s="107">
        <f>[13]Fevereiro!$G$27</f>
        <v>44</v>
      </c>
      <c r="Y17" s="107">
        <f>[13]Fevereiro!$G$28</f>
        <v>47</v>
      </c>
      <c r="Z17" s="107">
        <f>[13]Fevereiro!$G$29</f>
        <v>43</v>
      </c>
      <c r="AA17" s="107">
        <f>[13]Fevereiro!$G$30</f>
        <v>45</v>
      </c>
      <c r="AB17" s="107">
        <f>[13]Fevereiro!$G$31</f>
        <v>33</v>
      </c>
      <c r="AC17" s="107">
        <f>[13]Fevereiro!$G$32</f>
        <v>31</v>
      </c>
      <c r="AD17" s="107">
        <f>[13]Fevereiro!$G$33</f>
        <v>28</v>
      </c>
      <c r="AE17" s="114">
        <f t="shared" si="1"/>
        <v>28</v>
      </c>
      <c r="AF17" s="113">
        <f t="shared" si="2"/>
        <v>46.724137931034484</v>
      </c>
      <c r="AJ17" t="s">
        <v>35</v>
      </c>
    </row>
    <row r="18" spans="1:37" x14ac:dyDescent="0.2">
      <c r="A18" s="48" t="s">
        <v>5</v>
      </c>
      <c r="B18" s="109">
        <f>[14]Fevereiro!$G$5</f>
        <v>40</v>
      </c>
      <c r="C18" s="109">
        <f>[14]Fevereiro!$G$6</f>
        <v>34</v>
      </c>
      <c r="D18" s="109">
        <f>[14]Fevereiro!$G$7</f>
        <v>35</v>
      </c>
      <c r="E18" s="109">
        <f>[14]Fevereiro!$G$8</f>
        <v>31</v>
      </c>
      <c r="F18" s="109">
        <f>[14]Fevereiro!$G$9</f>
        <v>39</v>
      </c>
      <c r="G18" s="109">
        <f>[14]Fevereiro!$G$10</f>
        <v>52</v>
      </c>
      <c r="H18" s="109">
        <f>[14]Fevereiro!$G$11</f>
        <v>49</v>
      </c>
      <c r="I18" s="109">
        <f>[14]Fevereiro!$G$12</f>
        <v>56</v>
      </c>
      <c r="J18" s="109">
        <f>[14]Fevereiro!$G$13</f>
        <v>41</v>
      </c>
      <c r="K18" s="109">
        <f>[14]Fevereiro!$G$14</f>
        <v>65</v>
      </c>
      <c r="L18" s="109">
        <f>[14]Fevereiro!$G$15</f>
        <v>48</v>
      </c>
      <c r="M18" s="109">
        <f>[14]Fevereiro!$G$16</f>
        <v>54</v>
      </c>
      <c r="N18" s="109">
        <f>[14]Fevereiro!$G$17</f>
        <v>50</v>
      </c>
      <c r="O18" s="109">
        <f>[14]Fevereiro!$G$18</f>
        <v>53</v>
      </c>
      <c r="P18" s="109">
        <f>[14]Fevereiro!$G$19</f>
        <v>42</v>
      </c>
      <c r="Q18" s="107">
        <f>[14]Fevereiro!$G$20</f>
        <v>45</v>
      </c>
      <c r="R18" s="107">
        <f>[14]Fevereiro!$G$21</f>
        <v>47</v>
      </c>
      <c r="S18" s="107">
        <f>[14]Fevereiro!$G$22</f>
        <v>70</v>
      </c>
      <c r="T18" s="107">
        <f>[14]Fevereiro!$G$23</f>
        <v>50</v>
      </c>
      <c r="U18" s="107">
        <f>[14]Fevereiro!$G$24</f>
        <v>38</v>
      </c>
      <c r="V18" s="107">
        <f>[14]Fevereiro!$G$25</f>
        <v>45</v>
      </c>
      <c r="W18" s="107">
        <f>[14]Fevereiro!$G$26</f>
        <v>49</v>
      </c>
      <c r="X18" s="107">
        <f>[14]Fevereiro!$G$27</f>
        <v>49</v>
      </c>
      <c r="Y18" s="107">
        <f>[14]Fevereiro!$G$28</f>
        <v>55</v>
      </c>
      <c r="Z18" s="107">
        <f>[14]Fevereiro!$G$29</f>
        <v>56</v>
      </c>
      <c r="AA18" s="107">
        <f>[14]Fevereiro!$G$30</f>
        <v>41</v>
      </c>
      <c r="AB18" s="107">
        <f>[14]Fevereiro!$G$31</f>
        <v>47</v>
      </c>
      <c r="AC18" s="107">
        <f>[14]Fevereiro!$G$32</f>
        <v>37</v>
      </c>
      <c r="AD18" s="107">
        <f>[14]Fevereiro!$G$33</f>
        <v>37</v>
      </c>
      <c r="AE18" s="114">
        <f t="shared" si="1"/>
        <v>31</v>
      </c>
      <c r="AF18" s="113">
        <f t="shared" si="2"/>
        <v>46.724137931034484</v>
      </c>
      <c r="AG18" s="12" t="s">
        <v>35</v>
      </c>
    </row>
    <row r="19" spans="1:37" x14ac:dyDescent="0.2">
      <c r="A19" s="48" t="s">
        <v>33</v>
      </c>
      <c r="B19" s="109">
        <f>[15]Fevereiro!$G$5</f>
        <v>44</v>
      </c>
      <c r="C19" s="109">
        <f>[15]Fevereiro!$G$6</f>
        <v>34</v>
      </c>
      <c r="D19" s="109">
        <f>[15]Fevereiro!$G$7</f>
        <v>51</v>
      </c>
      <c r="E19" s="109">
        <f>[15]Fevereiro!$G$8</f>
        <v>58</v>
      </c>
      <c r="F19" s="109">
        <f>[15]Fevereiro!$G$9</f>
        <v>52</v>
      </c>
      <c r="G19" s="109">
        <f>[15]Fevereiro!$G$10</f>
        <v>51</v>
      </c>
      <c r="H19" s="109">
        <f>[15]Fevereiro!$G$11</f>
        <v>47</v>
      </c>
      <c r="I19" s="109">
        <f>[15]Fevereiro!$G$12</f>
        <v>53</v>
      </c>
      <c r="J19" s="109">
        <f>[15]Fevereiro!$G$13</f>
        <v>51</v>
      </c>
      <c r="K19" s="109">
        <f>[15]Fevereiro!$G$14</f>
        <v>49</v>
      </c>
      <c r="L19" s="109">
        <f>[15]Fevereiro!$G$15</f>
        <v>50</v>
      </c>
      <c r="M19" s="109">
        <f>[15]Fevereiro!$G$16</f>
        <v>44</v>
      </c>
      <c r="N19" s="109">
        <f>[15]Fevereiro!$G$17</f>
        <v>46</v>
      </c>
      <c r="O19" s="109">
        <f>[15]Fevereiro!$G$18</f>
        <v>43</v>
      </c>
      <c r="P19" s="109">
        <f>[15]Fevereiro!$G$19</f>
        <v>52</v>
      </c>
      <c r="Q19" s="107">
        <f>[15]Fevereiro!$G$20</f>
        <v>35</v>
      </c>
      <c r="R19" s="107">
        <f>[15]Fevereiro!$G$21</f>
        <v>50</v>
      </c>
      <c r="S19" s="107">
        <f>[15]Fevereiro!$G$22</f>
        <v>68</v>
      </c>
      <c r="T19" s="107">
        <f>[15]Fevereiro!$G$23</f>
        <v>67</v>
      </c>
      <c r="U19" s="107">
        <f>[15]Fevereiro!$G$24</f>
        <v>44</v>
      </c>
      <c r="V19" s="107">
        <f>[15]Fevereiro!$G$25</f>
        <v>39</v>
      </c>
      <c r="W19" s="107">
        <f>[15]Fevereiro!$G$26</f>
        <v>58</v>
      </c>
      <c r="X19" s="107">
        <f>[15]Fevereiro!$G$27</f>
        <v>60</v>
      </c>
      <c r="Y19" s="107">
        <f>[15]Fevereiro!$G$28</f>
        <v>49</v>
      </c>
      <c r="Z19" s="107">
        <f>[15]Fevereiro!$G$29</f>
        <v>39</v>
      </c>
      <c r="AA19" s="107">
        <f>[15]Fevereiro!$G$30</f>
        <v>48</v>
      </c>
      <c r="AB19" s="107">
        <f>[15]Fevereiro!$G$31</f>
        <v>32</v>
      </c>
      <c r="AC19" s="107">
        <f>[15]Fevereiro!$G$32</f>
        <v>32</v>
      </c>
      <c r="AD19" s="107">
        <f>[15]Fevereiro!$G$33</f>
        <v>39</v>
      </c>
      <c r="AE19" s="114">
        <f t="shared" si="1"/>
        <v>32</v>
      </c>
      <c r="AF19" s="113">
        <f t="shared" si="2"/>
        <v>47.758620689655174</v>
      </c>
      <c r="AH19" t="s">
        <v>35</v>
      </c>
      <c r="AJ19" t="s">
        <v>35</v>
      </c>
    </row>
    <row r="20" spans="1:37" x14ac:dyDescent="0.2">
      <c r="A20" s="48" t="s">
        <v>6</v>
      </c>
      <c r="B20" s="109">
        <f>[16]Fevereiro!$G$5</f>
        <v>33</v>
      </c>
      <c r="C20" s="109">
        <f>[16]Fevereiro!$G$6</f>
        <v>36</v>
      </c>
      <c r="D20" s="109">
        <f>[16]Fevereiro!$G$7</f>
        <v>49</v>
      </c>
      <c r="E20" s="109">
        <f>[16]Fevereiro!$G$8</f>
        <v>45</v>
      </c>
      <c r="F20" s="109">
        <f>[16]Fevereiro!$G$9</f>
        <v>57</v>
      </c>
      <c r="G20" s="109">
        <f>[16]Fevereiro!$G$10</f>
        <v>63</v>
      </c>
      <c r="H20" s="109">
        <f>[16]Fevereiro!$G$11</f>
        <v>38</v>
      </c>
      <c r="I20" s="109">
        <f>[16]Fevereiro!$G$12</f>
        <v>72</v>
      </c>
      <c r="J20" s="109">
        <f>[16]Fevereiro!$G$13</f>
        <v>44</v>
      </c>
      <c r="K20" s="109">
        <f>[16]Fevereiro!$G$14</f>
        <v>42</v>
      </c>
      <c r="L20" s="109">
        <f>[16]Fevereiro!$G$15</f>
        <v>44</v>
      </c>
      <c r="M20" s="109">
        <f>[16]Fevereiro!$G$16</f>
        <v>43</v>
      </c>
      <c r="N20" s="109">
        <f>[16]Fevereiro!$G$17</f>
        <v>37</v>
      </c>
      <c r="O20" s="109">
        <f>[16]Fevereiro!$G$18</f>
        <v>40</v>
      </c>
      <c r="P20" s="109">
        <f>[16]Fevereiro!$G$19</f>
        <v>36</v>
      </c>
      <c r="Q20" s="107">
        <f>[16]Fevereiro!$G$20</f>
        <v>30</v>
      </c>
      <c r="R20" s="107">
        <f>[16]Fevereiro!$G$21</f>
        <v>42</v>
      </c>
      <c r="S20" s="107">
        <f>[16]Fevereiro!$G$22</f>
        <v>82</v>
      </c>
      <c r="T20" s="107">
        <f>[16]Fevereiro!$G$23</f>
        <v>67</v>
      </c>
      <c r="U20" s="107">
        <f>[16]Fevereiro!$G$24</f>
        <v>48</v>
      </c>
      <c r="V20" s="107">
        <f>[16]Fevereiro!$G$25</f>
        <v>57</v>
      </c>
      <c r="W20" s="107">
        <f>[16]Fevereiro!$G$26</f>
        <v>49</v>
      </c>
      <c r="X20" s="107">
        <f>[16]Fevereiro!$G$27</f>
        <v>51</v>
      </c>
      <c r="Y20" s="107">
        <f>[16]Fevereiro!$G$28</f>
        <v>45</v>
      </c>
      <c r="Z20" s="107">
        <f>[16]Fevereiro!$G$29</f>
        <v>41</v>
      </c>
      <c r="AA20" s="107">
        <f>[16]Fevereiro!$G$30</f>
        <v>35</v>
      </c>
      <c r="AB20" s="107">
        <f>[16]Fevereiro!$G$31</f>
        <v>44</v>
      </c>
      <c r="AC20" s="107">
        <f>[16]Fevereiro!$G$32</f>
        <v>38</v>
      </c>
      <c r="AD20" s="107">
        <f>[16]Fevereiro!$G$33</f>
        <v>37</v>
      </c>
      <c r="AE20" s="114">
        <f t="shared" si="1"/>
        <v>30</v>
      </c>
      <c r="AF20" s="113">
        <f t="shared" si="2"/>
        <v>46.379310344827587</v>
      </c>
      <c r="AI20" t="s">
        <v>35</v>
      </c>
      <c r="AJ20" t="s">
        <v>35</v>
      </c>
    </row>
    <row r="21" spans="1:37" x14ac:dyDescent="0.2">
      <c r="A21" s="48" t="s">
        <v>7</v>
      </c>
      <c r="B21" s="109">
        <f>[17]Fevereiro!$G$5</f>
        <v>31</v>
      </c>
      <c r="C21" s="109">
        <f>[17]Fevereiro!$G$6</f>
        <v>36</v>
      </c>
      <c r="D21" s="109">
        <f>[17]Fevereiro!$G$7</f>
        <v>36</v>
      </c>
      <c r="E21" s="109">
        <f>[17]Fevereiro!$G$8</f>
        <v>42</v>
      </c>
      <c r="F21" s="109">
        <f>[17]Fevereiro!$G$9</f>
        <v>33</v>
      </c>
      <c r="G21" s="109">
        <f>[17]Fevereiro!$G$10</f>
        <v>37</v>
      </c>
      <c r="H21" s="109">
        <f>[17]Fevereiro!$G$11</f>
        <v>41</v>
      </c>
      <c r="I21" s="109">
        <f>[17]Fevereiro!$G$12</f>
        <v>62</v>
      </c>
      <c r="J21" s="109">
        <f>[17]Fevereiro!$G$13</f>
        <v>46</v>
      </c>
      <c r="K21" s="109">
        <f>[17]Fevereiro!$G$14</f>
        <v>45</v>
      </c>
      <c r="L21" s="109">
        <f>[17]Fevereiro!$G$15</f>
        <v>31</v>
      </c>
      <c r="M21" s="109">
        <f>[17]Fevereiro!$G$16</f>
        <v>45</v>
      </c>
      <c r="N21" s="109">
        <f>[17]Fevereiro!$G$17</f>
        <v>38</v>
      </c>
      <c r="O21" s="109">
        <f>[17]Fevereiro!$G$18</f>
        <v>40</v>
      </c>
      <c r="P21" s="109">
        <f>[17]Fevereiro!$G$19</f>
        <v>42</v>
      </c>
      <c r="Q21" s="107">
        <f>[17]Fevereiro!$G$20</f>
        <v>28</v>
      </c>
      <c r="R21" s="107">
        <f>[17]Fevereiro!$G$21</f>
        <v>32</v>
      </c>
      <c r="S21" s="107">
        <f>[17]Fevereiro!$G$22</f>
        <v>63</v>
      </c>
      <c r="T21" s="107">
        <f>[17]Fevereiro!$G$23</f>
        <v>33</v>
      </c>
      <c r="U21" s="107">
        <f>[17]Fevereiro!$G$24</f>
        <v>32</v>
      </c>
      <c r="V21" s="107">
        <f>[17]Fevereiro!$G$25</f>
        <v>33</v>
      </c>
      <c r="W21" s="107">
        <f>[17]Fevereiro!$G$26</f>
        <v>37</v>
      </c>
      <c r="X21" s="107">
        <f>[17]Fevereiro!$G$27</f>
        <v>33</v>
      </c>
      <c r="Y21" s="107">
        <f>[17]Fevereiro!$G$28</f>
        <v>35</v>
      </c>
      <c r="Z21" s="107">
        <f>[17]Fevereiro!$G$29</f>
        <v>47</v>
      </c>
      <c r="AA21" s="107">
        <f>[17]Fevereiro!$G$30</f>
        <v>37</v>
      </c>
      <c r="AB21" s="107">
        <f>[17]Fevereiro!$G$31</f>
        <v>32</v>
      </c>
      <c r="AC21" s="107">
        <f>[17]Fevereiro!$G$32</f>
        <v>37</v>
      </c>
      <c r="AD21" s="107">
        <f>[17]Fevereiro!$G$33</f>
        <v>30</v>
      </c>
      <c r="AE21" s="114">
        <f t="shared" si="1"/>
        <v>28</v>
      </c>
      <c r="AF21" s="113">
        <f t="shared" si="2"/>
        <v>38.413793103448278</v>
      </c>
      <c r="AH21" t="s">
        <v>35</v>
      </c>
      <c r="AI21" t="s">
        <v>35</v>
      </c>
    </row>
    <row r="22" spans="1:37" x14ac:dyDescent="0.2">
      <c r="A22" s="48" t="s">
        <v>148</v>
      </c>
      <c r="B22" s="109">
        <f>[18]Fevereiro!$G$5</f>
        <v>35</v>
      </c>
      <c r="C22" s="109">
        <f>[18]Fevereiro!$G$6</f>
        <v>32</v>
      </c>
      <c r="D22" s="109">
        <f>[18]Fevereiro!$G$7</f>
        <v>37</v>
      </c>
      <c r="E22" s="109">
        <f>[18]Fevereiro!$G$8</f>
        <v>41</v>
      </c>
      <c r="F22" s="109">
        <f>[18]Fevereiro!$G$9</f>
        <v>36</v>
      </c>
      <c r="G22" s="109">
        <f>[18]Fevereiro!$G$10</f>
        <v>38</v>
      </c>
      <c r="H22" s="109">
        <f>[18]Fevereiro!$G$11</f>
        <v>45</v>
      </c>
      <c r="I22" s="109">
        <f>[18]Fevereiro!$G$12</f>
        <v>62</v>
      </c>
      <c r="J22" s="109">
        <f>[18]Fevereiro!$G$13</f>
        <v>41</v>
      </c>
      <c r="K22" s="109">
        <f>[18]Fevereiro!$G$14</f>
        <v>38</v>
      </c>
      <c r="L22" s="109">
        <f>[18]Fevereiro!$G$15</f>
        <v>32</v>
      </c>
      <c r="M22" s="109">
        <f>[18]Fevereiro!$G$16</f>
        <v>43</v>
      </c>
      <c r="N22" s="109">
        <f>[18]Fevereiro!$G$17</f>
        <v>39</v>
      </c>
      <c r="O22" s="109">
        <f>[18]Fevereiro!$G$18</f>
        <v>38</v>
      </c>
      <c r="P22" s="109">
        <f>[18]Fevereiro!$G$19</f>
        <v>44</v>
      </c>
      <c r="Q22" s="107">
        <f>[18]Fevereiro!$G$20</f>
        <v>27</v>
      </c>
      <c r="R22" s="107">
        <f>[18]Fevereiro!$G$21</f>
        <v>30</v>
      </c>
      <c r="S22" s="107">
        <f>[18]Fevereiro!$G$22</f>
        <v>58</v>
      </c>
      <c r="T22" s="107">
        <f>[18]Fevereiro!$G$23</f>
        <v>35</v>
      </c>
      <c r="U22" s="107">
        <f>[18]Fevereiro!$G$24</f>
        <v>34</v>
      </c>
      <c r="V22" s="107">
        <f>[18]Fevereiro!$G$25</f>
        <v>30</v>
      </c>
      <c r="W22" s="107">
        <f>[18]Fevereiro!$G$26</f>
        <v>36</v>
      </c>
      <c r="X22" s="107">
        <f>[18]Fevereiro!$G$27</f>
        <v>39</v>
      </c>
      <c r="Y22" s="107">
        <f>[18]Fevereiro!$G$28</f>
        <v>43</v>
      </c>
      <c r="Z22" s="107">
        <f>[18]Fevereiro!$G$29</f>
        <v>45</v>
      </c>
      <c r="AA22" s="107">
        <f>[18]Fevereiro!$G$30</f>
        <v>43</v>
      </c>
      <c r="AB22" s="107">
        <f>[18]Fevereiro!$G$31</f>
        <v>35</v>
      </c>
      <c r="AC22" s="107">
        <f>[18]Fevereiro!$G$32</f>
        <v>40</v>
      </c>
      <c r="AD22" s="107">
        <f>[18]Fevereiro!$G$33</f>
        <v>39</v>
      </c>
      <c r="AE22" s="114">
        <f t="shared" si="1"/>
        <v>27</v>
      </c>
      <c r="AF22" s="113">
        <f t="shared" si="2"/>
        <v>39.137931034482762</v>
      </c>
      <c r="AH22" t="s">
        <v>35</v>
      </c>
    </row>
    <row r="23" spans="1:37" x14ac:dyDescent="0.2">
      <c r="A23" s="48" t="s">
        <v>149</v>
      </c>
      <c r="B23" s="109">
        <f>[19]Fevereiro!$G$5</f>
        <v>36</v>
      </c>
      <c r="C23" s="109">
        <f>[19]Fevereiro!$G$6</f>
        <v>37</v>
      </c>
      <c r="D23" s="109">
        <f>[19]Fevereiro!$G$7</f>
        <v>39</v>
      </c>
      <c r="E23" s="109">
        <f>[19]Fevereiro!$G$8</f>
        <v>41</v>
      </c>
      <c r="F23" s="109">
        <f>[19]Fevereiro!$G$9</f>
        <v>35</v>
      </c>
      <c r="G23" s="109">
        <f>[19]Fevereiro!$G$10</f>
        <v>42</v>
      </c>
      <c r="H23" s="109">
        <f>[19]Fevereiro!$G$11</f>
        <v>48</v>
      </c>
      <c r="I23" s="109">
        <f>[19]Fevereiro!$G$12</f>
        <v>47</v>
      </c>
      <c r="J23" s="109">
        <f>[19]Fevereiro!$G$13</f>
        <v>46</v>
      </c>
      <c r="K23" s="109">
        <f>[19]Fevereiro!$G$14</f>
        <v>47</v>
      </c>
      <c r="L23" s="109">
        <f>[19]Fevereiro!$G$15</f>
        <v>34</v>
      </c>
      <c r="M23" s="109">
        <f>[19]Fevereiro!$G$16</f>
        <v>43</v>
      </c>
      <c r="N23" s="109">
        <f>[19]Fevereiro!$G$17</f>
        <v>50</v>
      </c>
      <c r="O23" s="109">
        <f>[19]Fevereiro!$G$18</f>
        <v>50</v>
      </c>
      <c r="P23" s="109">
        <f>[19]Fevereiro!$G$19</f>
        <v>58</v>
      </c>
      <c r="Q23" s="107" t="str">
        <f>[19]Fevereiro!$G$20</f>
        <v>*</v>
      </c>
      <c r="R23" s="107" t="str">
        <f>[19]Fevereiro!$G$21</f>
        <v>*</v>
      </c>
      <c r="S23" s="107" t="str">
        <f>[19]Fevereiro!$G$22</f>
        <v>*</v>
      </c>
      <c r="T23" s="107" t="str">
        <f>[19]Fevereiro!$G$23</f>
        <v>*</v>
      </c>
      <c r="U23" s="107" t="str">
        <f>[19]Fevereiro!$G$24</f>
        <v>*</v>
      </c>
      <c r="V23" s="107" t="str">
        <f>[19]Fevereiro!$G$25</f>
        <v>*</v>
      </c>
      <c r="W23" s="107" t="str">
        <f>[19]Fevereiro!$G$26</f>
        <v>*</v>
      </c>
      <c r="X23" s="107" t="str">
        <f>[19]Fevereiro!$G$27</f>
        <v>*</v>
      </c>
      <c r="Y23" s="107" t="str">
        <f>[19]Fevereiro!$G$28</f>
        <v>*</v>
      </c>
      <c r="Z23" s="107" t="str">
        <f>[19]Fevereiro!$G$29</f>
        <v>*</v>
      </c>
      <c r="AA23" s="107" t="str">
        <f>[19]Fevereiro!$G$30</f>
        <v>*</v>
      </c>
      <c r="AB23" s="107" t="str">
        <f>[19]Fevereiro!$G$31</f>
        <v>*</v>
      </c>
      <c r="AC23" s="107" t="str">
        <f>[19]Fevereiro!$G$32</f>
        <v>*</v>
      </c>
      <c r="AD23" s="107" t="str">
        <f>[19]Fevereiro!$G$32</f>
        <v>*</v>
      </c>
      <c r="AE23" s="114">
        <f t="shared" si="1"/>
        <v>34</v>
      </c>
      <c r="AF23" s="113">
        <f t="shared" si="2"/>
        <v>43.533333333333331</v>
      </c>
      <c r="AG23" s="12" t="s">
        <v>35</v>
      </c>
      <c r="AH23" t="s">
        <v>35</v>
      </c>
    </row>
    <row r="24" spans="1:37" x14ac:dyDescent="0.2">
      <c r="A24" s="48" t="s">
        <v>150</v>
      </c>
      <c r="B24" s="109">
        <f>[20]Fevereiro!$G$5</f>
        <v>38</v>
      </c>
      <c r="C24" s="109">
        <f>[20]Fevereiro!$G$6</f>
        <v>38</v>
      </c>
      <c r="D24" s="109">
        <f>[20]Fevereiro!$G$7</f>
        <v>41</v>
      </c>
      <c r="E24" s="109">
        <f>[20]Fevereiro!$G$8</f>
        <v>45</v>
      </c>
      <c r="F24" s="109">
        <f>[20]Fevereiro!$G$9</f>
        <v>40</v>
      </c>
      <c r="G24" s="109">
        <f>[20]Fevereiro!$G$10</f>
        <v>41</v>
      </c>
      <c r="H24" s="109">
        <f>[20]Fevereiro!$G$11</f>
        <v>48</v>
      </c>
      <c r="I24" s="109">
        <f>[20]Fevereiro!$G$12</f>
        <v>71</v>
      </c>
      <c r="J24" s="109">
        <f>[20]Fevereiro!$G$13</f>
        <v>48</v>
      </c>
      <c r="K24" s="109">
        <f>[20]Fevereiro!$G$14</f>
        <v>49</v>
      </c>
      <c r="L24" s="109">
        <f>[20]Fevereiro!$G$15</f>
        <v>35</v>
      </c>
      <c r="M24" s="109">
        <f>[20]Fevereiro!$G$16</f>
        <v>49</v>
      </c>
      <c r="N24" s="109">
        <f>[20]Fevereiro!$G$17</f>
        <v>45</v>
      </c>
      <c r="O24" s="109">
        <f>[20]Fevereiro!$G$18</f>
        <v>42</v>
      </c>
      <c r="P24" s="109">
        <f>[20]Fevereiro!$G$19</f>
        <v>44</v>
      </c>
      <c r="Q24" s="107">
        <f>[20]Fevereiro!$G$20</f>
        <v>33</v>
      </c>
      <c r="R24" s="107">
        <f>[20]Fevereiro!$G$21</f>
        <v>40</v>
      </c>
      <c r="S24" s="107">
        <f>[20]Fevereiro!$G$22</f>
        <v>68</v>
      </c>
      <c r="T24" s="107">
        <f>[20]Fevereiro!$G$23</f>
        <v>41</v>
      </c>
      <c r="U24" s="107">
        <f>[20]Fevereiro!$G$24</f>
        <v>38</v>
      </c>
      <c r="V24" s="107">
        <f>[20]Fevereiro!$G$25</f>
        <v>36</v>
      </c>
      <c r="W24" s="107">
        <f>[20]Fevereiro!$G$26</f>
        <v>43</v>
      </c>
      <c r="X24" s="107">
        <f>[20]Fevereiro!$G$27</f>
        <v>39</v>
      </c>
      <c r="Y24" s="107">
        <f>[20]Fevereiro!$G$28</f>
        <v>44</v>
      </c>
      <c r="Z24" s="107">
        <f>[20]Fevereiro!$G$29</f>
        <v>48</v>
      </c>
      <c r="AA24" s="107">
        <f>[20]Fevereiro!$G$30</f>
        <v>38</v>
      </c>
      <c r="AB24" s="107">
        <f>[20]Fevereiro!$G$31</f>
        <v>33</v>
      </c>
      <c r="AC24" s="107">
        <f>[20]Fevereiro!$G$32</f>
        <v>37</v>
      </c>
      <c r="AD24" s="107">
        <f>[20]Fevereiro!$G$33</f>
        <v>34</v>
      </c>
      <c r="AE24" s="114">
        <f t="shared" si="1"/>
        <v>33</v>
      </c>
      <c r="AF24" s="113">
        <f t="shared" si="2"/>
        <v>42.96551724137931</v>
      </c>
      <c r="AH24" t="s">
        <v>35</v>
      </c>
      <c r="AK24" t="s">
        <v>35</v>
      </c>
    </row>
    <row r="25" spans="1:37" x14ac:dyDescent="0.2">
      <c r="A25" s="48" t="s">
        <v>8</v>
      </c>
      <c r="B25" s="109">
        <f>[21]Fevereiro!$G$5</f>
        <v>38</v>
      </c>
      <c r="C25" s="109">
        <f>[21]Fevereiro!$G$6</f>
        <v>38</v>
      </c>
      <c r="D25" s="109">
        <f>[21]Fevereiro!$G$7</f>
        <v>41</v>
      </c>
      <c r="E25" s="109">
        <f>[21]Fevereiro!$G$8</f>
        <v>43</v>
      </c>
      <c r="F25" s="109">
        <f>[21]Fevereiro!$G$9</f>
        <v>36</v>
      </c>
      <c r="G25" s="109">
        <f>[21]Fevereiro!$G$10</f>
        <v>46</v>
      </c>
      <c r="H25" s="109">
        <f>[21]Fevereiro!$G$11</f>
        <v>54</v>
      </c>
      <c r="I25" s="109">
        <f>[21]Fevereiro!$G$12</f>
        <v>53</v>
      </c>
      <c r="J25" s="109">
        <f>[21]Fevereiro!$G$13</f>
        <v>46</v>
      </c>
      <c r="K25" s="109">
        <f>[21]Fevereiro!$G$14</f>
        <v>42</v>
      </c>
      <c r="L25" s="109">
        <f>[21]Fevereiro!$G$15</f>
        <v>32</v>
      </c>
      <c r="M25" s="109">
        <f>[21]Fevereiro!$G$16</f>
        <v>43</v>
      </c>
      <c r="N25" s="109">
        <f>[21]Fevereiro!$G$17</f>
        <v>43</v>
      </c>
      <c r="O25" s="109">
        <f>[21]Fevereiro!$G$18</f>
        <v>52</v>
      </c>
      <c r="P25" s="109">
        <f>[21]Fevereiro!$G$19</f>
        <v>55</v>
      </c>
      <c r="Q25" s="107">
        <f>[21]Fevereiro!$G$20</f>
        <v>36</v>
      </c>
      <c r="R25" s="107">
        <f>[21]Fevereiro!$G$21</f>
        <v>32</v>
      </c>
      <c r="S25" s="107">
        <f>[21]Fevereiro!$G$22</f>
        <v>46</v>
      </c>
      <c r="T25" s="107">
        <f>[21]Fevereiro!$G$23</f>
        <v>46</v>
      </c>
      <c r="U25" s="107">
        <f>[21]Fevereiro!$G$24</f>
        <v>47</v>
      </c>
      <c r="V25" s="107">
        <f>[21]Fevereiro!$G$25</f>
        <v>38</v>
      </c>
      <c r="W25" s="107">
        <f>[21]Fevereiro!$G$26</f>
        <v>48</v>
      </c>
      <c r="X25" s="107">
        <f>[21]Fevereiro!$G$27</f>
        <v>54</v>
      </c>
      <c r="Y25" s="107">
        <f>[21]Fevereiro!$G$28</f>
        <v>54</v>
      </c>
      <c r="Z25" s="107">
        <f>[21]Fevereiro!$G$29</f>
        <v>48</v>
      </c>
      <c r="AA25" s="107">
        <f>[21]Fevereiro!$G$30</f>
        <v>49</v>
      </c>
      <c r="AB25" s="107">
        <f>[21]Fevereiro!$G$31</f>
        <v>40</v>
      </c>
      <c r="AC25" s="107">
        <f>[21]Fevereiro!$G$32</f>
        <v>41</v>
      </c>
      <c r="AD25" s="107">
        <f>[21]Fevereiro!$G$33</f>
        <v>42</v>
      </c>
      <c r="AE25" s="114">
        <f t="shared" si="1"/>
        <v>32</v>
      </c>
      <c r="AF25" s="113">
        <f t="shared" si="2"/>
        <v>44.241379310344826</v>
      </c>
      <c r="AH25" t="s">
        <v>35</v>
      </c>
      <c r="AI25" t="s">
        <v>35</v>
      </c>
      <c r="AJ25" t="s">
        <v>35</v>
      </c>
    </row>
    <row r="26" spans="1:37" x14ac:dyDescent="0.2">
      <c r="A26" s="48" t="s">
        <v>9</v>
      </c>
      <c r="B26" s="109">
        <f>[22]Fevereiro!$G$5</f>
        <v>35</v>
      </c>
      <c r="C26" s="109">
        <f>[22]Fevereiro!$G$6</f>
        <v>33</v>
      </c>
      <c r="D26" s="109">
        <f>[22]Fevereiro!$G$7</f>
        <v>39</v>
      </c>
      <c r="E26" s="109">
        <f>[22]Fevereiro!$G$8</f>
        <v>39</v>
      </c>
      <c r="F26" s="109">
        <f>[22]Fevereiro!$G$9</f>
        <v>38</v>
      </c>
      <c r="G26" s="109">
        <f>[22]Fevereiro!$G$10</f>
        <v>43</v>
      </c>
      <c r="H26" s="109">
        <f>[22]Fevereiro!$G$11</f>
        <v>43</v>
      </c>
      <c r="I26" s="109">
        <f>[22]Fevereiro!$G$12</f>
        <v>60</v>
      </c>
      <c r="J26" s="109">
        <f>[22]Fevereiro!$G$13</f>
        <v>43</v>
      </c>
      <c r="K26" s="109">
        <f>[22]Fevereiro!$G$14</f>
        <v>43</v>
      </c>
      <c r="L26" s="109">
        <f>[22]Fevereiro!$G$15</f>
        <v>32</v>
      </c>
      <c r="M26" s="109">
        <f>[22]Fevereiro!$G$16</f>
        <v>42</v>
      </c>
      <c r="N26" s="109">
        <f>[22]Fevereiro!$G$17</f>
        <v>39</v>
      </c>
      <c r="O26" s="109">
        <f>[22]Fevereiro!$G$18</f>
        <v>35</v>
      </c>
      <c r="P26" s="109">
        <f>[22]Fevereiro!$G$19</f>
        <v>43</v>
      </c>
      <c r="Q26" s="107">
        <f>[22]Fevereiro!$G$20</f>
        <v>23</v>
      </c>
      <c r="R26" s="107">
        <f>[22]Fevereiro!$G$21</f>
        <v>31</v>
      </c>
      <c r="S26" s="107">
        <f>[22]Fevereiro!$G$22</f>
        <v>58</v>
      </c>
      <c r="T26" s="107">
        <f>[22]Fevereiro!$G$23</f>
        <v>31</v>
      </c>
      <c r="U26" s="107">
        <f>[22]Fevereiro!$G$24</f>
        <v>30</v>
      </c>
      <c r="V26" s="107">
        <f>[22]Fevereiro!$G$25</f>
        <v>41</v>
      </c>
      <c r="W26" s="107">
        <f>[22]Fevereiro!$G$26</f>
        <v>33</v>
      </c>
      <c r="X26" s="107">
        <f>[22]Fevereiro!$G$27</f>
        <v>38</v>
      </c>
      <c r="Y26" s="107">
        <f>[22]Fevereiro!$G$28</f>
        <v>42</v>
      </c>
      <c r="Z26" s="107">
        <f>[22]Fevereiro!$G$29</f>
        <v>44</v>
      </c>
      <c r="AA26" s="107">
        <f>[22]Fevereiro!$G$30</f>
        <v>38</v>
      </c>
      <c r="AB26" s="107">
        <f>[22]Fevereiro!$G$31</f>
        <v>37</v>
      </c>
      <c r="AC26" s="107">
        <f>[22]Fevereiro!$G$32</f>
        <v>40</v>
      </c>
      <c r="AD26" s="107">
        <f>[22]Fevereiro!$G$33</f>
        <v>31</v>
      </c>
      <c r="AE26" s="114">
        <f t="shared" si="1"/>
        <v>23</v>
      </c>
      <c r="AF26" s="113">
        <f t="shared" si="2"/>
        <v>38.758620689655174</v>
      </c>
      <c r="AJ26" t="s">
        <v>35</v>
      </c>
    </row>
    <row r="27" spans="1:37" x14ac:dyDescent="0.2">
      <c r="A27" s="48" t="s">
        <v>32</v>
      </c>
      <c r="B27" s="109">
        <f>[23]Fevereiro!$G$5</f>
        <v>23</v>
      </c>
      <c r="C27" s="109">
        <f>[23]Fevereiro!$G$6</f>
        <v>22</v>
      </c>
      <c r="D27" s="109">
        <f>[23]Fevereiro!$G$7</f>
        <v>23</v>
      </c>
      <c r="E27" s="109">
        <f>[23]Fevereiro!$G$8</f>
        <v>29</v>
      </c>
      <c r="F27" s="109">
        <f>[23]Fevereiro!$G$9</f>
        <v>34</v>
      </c>
      <c r="G27" s="109">
        <f>[23]Fevereiro!$G$10</f>
        <v>45</v>
      </c>
      <c r="H27" s="109">
        <f>[23]Fevereiro!$G$11</f>
        <v>45</v>
      </c>
      <c r="I27" s="109">
        <f>[23]Fevereiro!$G$12</f>
        <v>53</v>
      </c>
      <c r="J27" s="109">
        <f>[23]Fevereiro!$G$13</f>
        <v>47</v>
      </c>
      <c r="K27" s="109">
        <f>[23]Fevereiro!$G$14</f>
        <v>44</v>
      </c>
      <c r="L27" s="109">
        <f>[23]Fevereiro!$G$15</f>
        <v>34</v>
      </c>
      <c r="M27" s="109">
        <f>[23]Fevereiro!$G$16</f>
        <v>50</v>
      </c>
      <c r="N27" s="109">
        <f>[23]Fevereiro!$G$17</f>
        <v>42</v>
      </c>
      <c r="O27" s="109">
        <f>[23]Fevereiro!$G$18</f>
        <v>49</v>
      </c>
      <c r="P27" s="109">
        <f>[23]Fevereiro!$G$19</f>
        <v>37</v>
      </c>
      <c r="Q27" s="107">
        <f>[23]Fevereiro!$G$20</f>
        <v>30</v>
      </c>
      <c r="R27" s="107">
        <f>[23]Fevereiro!$G$21</f>
        <v>37</v>
      </c>
      <c r="S27" s="107">
        <f>[23]Fevereiro!$G$22</f>
        <v>57</v>
      </c>
      <c r="T27" s="107">
        <f>[23]Fevereiro!$G$23</f>
        <v>32</v>
      </c>
      <c r="U27" s="107">
        <f>[23]Fevereiro!$G$24</f>
        <v>36</v>
      </c>
      <c r="V27" s="107">
        <f>[23]Fevereiro!$G$25</f>
        <v>34</v>
      </c>
      <c r="W27" s="107">
        <f>[23]Fevereiro!$G$26</f>
        <v>43</v>
      </c>
      <c r="X27" s="107">
        <f>[23]Fevereiro!$G$27</f>
        <v>44</v>
      </c>
      <c r="Y27" s="107">
        <f>[23]Fevereiro!$G$28</f>
        <v>44</v>
      </c>
      <c r="Z27" s="107">
        <f>[23]Fevereiro!$G$29</f>
        <v>51</v>
      </c>
      <c r="AA27" s="107">
        <f>[23]Fevereiro!$G$30</f>
        <v>36</v>
      </c>
      <c r="AB27" s="107">
        <f>[23]Fevereiro!$G$31</f>
        <v>37</v>
      </c>
      <c r="AC27" s="107">
        <f>[23]Fevereiro!$G$32</f>
        <v>38</v>
      </c>
      <c r="AD27" s="107">
        <f>[23]Fevereiro!$G$33</f>
        <v>26</v>
      </c>
      <c r="AE27" s="114">
        <f t="shared" si="1"/>
        <v>22</v>
      </c>
      <c r="AF27" s="113">
        <f t="shared" si="2"/>
        <v>38.689655172413794</v>
      </c>
      <c r="AI27" t="s">
        <v>35</v>
      </c>
      <c r="AJ27" t="s">
        <v>35</v>
      </c>
    </row>
    <row r="28" spans="1:37" x14ac:dyDescent="0.2">
      <c r="A28" s="48" t="s">
        <v>10</v>
      </c>
      <c r="B28" s="109">
        <f>[24]Fevereiro!$G$5</f>
        <v>35</v>
      </c>
      <c r="C28" s="109">
        <f>[24]Fevereiro!$G$6</f>
        <v>35</v>
      </c>
      <c r="D28" s="109">
        <f>[24]Fevereiro!$G$7</f>
        <v>35</v>
      </c>
      <c r="E28" s="109">
        <f>[24]Fevereiro!$G$8</f>
        <v>40</v>
      </c>
      <c r="F28" s="109">
        <f>[24]Fevereiro!$G$9</f>
        <v>36</v>
      </c>
      <c r="G28" s="109">
        <f>[24]Fevereiro!$G$10</f>
        <v>38</v>
      </c>
      <c r="H28" s="109">
        <f>[24]Fevereiro!$G$11</f>
        <v>61</v>
      </c>
      <c r="I28" s="109">
        <f>[24]Fevereiro!$G$12</f>
        <v>67</v>
      </c>
      <c r="J28" s="109">
        <f>[24]Fevereiro!$G$13</f>
        <v>44</v>
      </c>
      <c r="K28" s="109">
        <f>[24]Fevereiro!$G$14</f>
        <v>42</v>
      </c>
      <c r="L28" s="109">
        <f>[24]Fevereiro!$G$15</f>
        <v>33</v>
      </c>
      <c r="M28" s="109">
        <f>[24]Fevereiro!$G$16</f>
        <v>43</v>
      </c>
      <c r="N28" s="109">
        <f>[24]Fevereiro!$G$17</f>
        <v>43</v>
      </c>
      <c r="O28" s="109">
        <f>[24]Fevereiro!$G$18</f>
        <v>45</v>
      </c>
      <c r="P28" s="109">
        <f>[24]Fevereiro!$G$19</f>
        <v>49</v>
      </c>
      <c r="Q28" s="107">
        <f>[24]Fevereiro!$G$20</f>
        <v>28</v>
      </c>
      <c r="R28" s="107">
        <f>[24]Fevereiro!$G$21</f>
        <v>35</v>
      </c>
      <c r="S28" s="107">
        <f>[24]Fevereiro!$G$22</f>
        <v>50</v>
      </c>
      <c r="T28" s="107">
        <f>[24]Fevereiro!$G$23</f>
        <v>39</v>
      </c>
      <c r="U28" s="107">
        <f>[24]Fevereiro!$G$24</f>
        <v>43</v>
      </c>
      <c r="V28" s="107">
        <f>[24]Fevereiro!$G$25</f>
        <v>38</v>
      </c>
      <c r="W28" s="107">
        <f>[24]Fevereiro!$G$26</f>
        <v>31</v>
      </c>
      <c r="X28" s="107">
        <f>[24]Fevereiro!$G$27</f>
        <v>40</v>
      </c>
      <c r="Y28" s="107">
        <f>[24]Fevereiro!$G$28</f>
        <v>53</v>
      </c>
      <c r="Z28" s="107">
        <f>[24]Fevereiro!$G$29</f>
        <v>45</v>
      </c>
      <c r="AA28" s="107">
        <f>[24]Fevereiro!$G$30</f>
        <v>40</v>
      </c>
      <c r="AB28" s="107">
        <f>[24]Fevereiro!$G$31</f>
        <v>35</v>
      </c>
      <c r="AC28" s="107">
        <f>[24]Fevereiro!$G$32</f>
        <v>44</v>
      </c>
      <c r="AD28" s="107">
        <f>[24]Fevereiro!$G$33</f>
        <v>39</v>
      </c>
      <c r="AE28" s="114">
        <f t="shared" si="1"/>
        <v>28</v>
      </c>
      <c r="AF28" s="113">
        <f t="shared" si="2"/>
        <v>41.586206896551722</v>
      </c>
      <c r="AI28" t="s">
        <v>35</v>
      </c>
      <c r="AJ28" t="s">
        <v>35</v>
      </c>
    </row>
    <row r="29" spans="1:37" x14ac:dyDescent="0.2">
      <c r="A29" s="48" t="s">
        <v>151</v>
      </c>
      <c r="B29" s="109">
        <f>[25]Fevereiro!$G$5</f>
        <v>38</v>
      </c>
      <c r="C29" s="109">
        <f>[25]Fevereiro!$G$6</f>
        <v>33</v>
      </c>
      <c r="D29" s="109">
        <f>[25]Fevereiro!$G$7</f>
        <v>37</v>
      </c>
      <c r="E29" s="109">
        <f>[25]Fevereiro!$G$8</f>
        <v>41</v>
      </c>
      <c r="F29" s="109">
        <f>[25]Fevereiro!$G$9</f>
        <v>36</v>
      </c>
      <c r="G29" s="109">
        <f>[25]Fevereiro!$G$10</f>
        <v>39</v>
      </c>
      <c r="H29" s="109">
        <f>[25]Fevereiro!$G$11</f>
        <v>45</v>
      </c>
      <c r="I29" s="109">
        <f>[25]Fevereiro!$G$12</f>
        <v>54</v>
      </c>
      <c r="J29" s="109">
        <f>[25]Fevereiro!$G$13</f>
        <v>46</v>
      </c>
      <c r="K29" s="109">
        <f>[25]Fevereiro!$G$14</f>
        <v>43</v>
      </c>
      <c r="L29" s="109">
        <f>[25]Fevereiro!$G$15</f>
        <v>30</v>
      </c>
      <c r="M29" s="109">
        <f>[25]Fevereiro!$G$16</f>
        <v>43</v>
      </c>
      <c r="N29" s="109">
        <f>[25]Fevereiro!$G$17</f>
        <v>45</v>
      </c>
      <c r="O29" s="109">
        <f>[25]Fevereiro!$G$18</f>
        <v>44</v>
      </c>
      <c r="P29" s="109">
        <f>[25]Fevereiro!$G$19</f>
        <v>48</v>
      </c>
      <c r="Q29" s="107">
        <f>[25]Fevereiro!$G$20</f>
        <v>31</v>
      </c>
      <c r="R29" s="107">
        <f>[25]Fevereiro!$G$21</f>
        <v>35</v>
      </c>
      <c r="S29" s="107">
        <f>[25]Fevereiro!$G$22</f>
        <v>54</v>
      </c>
      <c r="T29" s="107">
        <f>[25]Fevereiro!$G$23</f>
        <v>43</v>
      </c>
      <c r="U29" s="107">
        <f>[25]Fevereiro!$G$24</f>
        <v>40</v>
      </c>
      <c r="V29" s="107">
        <f>[25]Fevereiro!$G$25</f>
        <v>41</v>
      </c>
      <c r="W29" s="107">
        <f>[25]Fevereiro!$G$26</f>
        <v>35</v>
      </c>
      <c r="X29" s="107">
        <f>[25]Fevereiro!$G$27</f>
        <v>38</v>
      </c>
      <c r="Y29" s="107">
        <f>[25]Fevereiro!$G$28</f>
        <v>39</v>
      </c>
      <c r="Z29" s="107">
        <f>[25]Fevereiro!$G$29</f>
        <v>43</v>
      </c>
      <c r="AA29" s="107">
        <f>[25]Fevereiro!$G$30</f>
        <v>39</v>
      </c>
      <c r="AB29" s="107">
        <f>[25]Fevereiro!$G$31</f>
        <v>35</v>
      </c>
      <c r="AC29" s="107">
        <f>[25]Fevereiro!$G$32</f>
        <v>42</v>
      </c>
      <c r="AD29" s="107">
        <f>[25]Fevereiro!$G$33</f>
        <v>44</v>
      </c>
      <c r="AE29" s="114">
        <f t="shared" si="1"/>
        <v>30</v>
      </c>
      <c r="AF29" s="113">
        <f t="shared" si="2"/>
        <v>40.724137931034484</v>
      </c>
      <c r="AG29" s="12" t="s">
        <v>35</v>
      </c>
      <c r="AH29" t="s">
        <v>35</v>
      </c>
      <c r="AJ29" t="s">
        <v>35</v>
      </c>
    </row>
    <row r="30" spans="1:37" x14ac:dyDescent="0.2">
      <c r="A30" s="48" t="s">
        <v>11</v>
      </c>
      <c r="B30" s="109">
        <f>[26]Fevereiro!$G$5</f>
        <v>27</v>
      </c>
      <c r="C30" s="109">
        <f>[26]Fevereiro!$G$6</f>
        <v>29</v>
      </c>
      <c r="D30" s="109">
        <f>[26]Fevereiro!$G$7</f>
        <v>31</v>
      </c>
      <c r="E30" s="109">
        <f>[26]Fevereiro!$G$8</f>
        <v>32</v>
      </c>
      <c r="F30" s="109">
        <f>[26]Fevereiro!$G$9</f>
        <v>32</v>
      </c>
      <c r="G30" s="109">
        <f>[26]Fevereiro!$G$10</f>
        <v>46</v>
      </c>
      <c r="H30" s="109">
        <f>[26]Fevereiro!$G$11</f>
        <v>39</v>
      </c>
      <c r="I30" s="109">
        <f>[26]Fevereiro!$G$12</f>
        <v>61</v>
      </c>
      <c r="J30" s="109">
        <f>[26]Fevereiro!$G$13</f>
        <v>52</v>
      </c>
      <c r="K30" s="109">
        <f>[26]Fevereiro!$G$14</f>
        <v>51</v>
      </c>
      <c r="L30" s="109">
        <f>[26]Fevereiro!$G$15</f>
        <v>34</v>
      </c>
      <c r="M30" s="109">
        <f>[26]Fevereiro!$G$16</f>
        <v>46</v>
      </c>
      <c r="N30" s="109">
        <f>[26]Fevereiro!$G$17</f>
        <v>43</v>
      </c>
      <c r="O30" s="109">
        <f>[26]Fevereiro!$G$18</f>
        <v>39</v>
      </c>
      <c r="P30" s="109">
        <f>[26]Fevereiro!$G$19</f>
        <v>38</v>
      </c>
      <c r="Q30" s="107">
        <f>[26]Fevereiro!$G$20</f>
        <v>32</v>
      </c>
      <c r="R30" s="107">
        <f>[26]Fevereiro!$G$21</f>
        <v>36</v>
      </c>
      <c r="S30" s="107">
        <f>[26]Fevereiro!$G$22</f>
        <v>59</v>
      </c>
      <c r="T30" s="107">
        <f>[26]Fevereiro!$G$23</f>
        <v>32</v>
      </c>
      <c r="U30" s="107">
        <f>[26]Fevereiro!$G$24</f>
        <v>30</v>
      </c>
      <c r="V30" s="107">
        <f>[26]Fevereiro!$G$25</f>
        <v>41</v>
      </c>
      <c r="W30" s="107">
        <f>[26]Fevereiro!$G$26</f>
        <v>37</v>
      </c>
      <c r="X30" s="107">
        <f>[26]Fevereiro!$G$27</f>
        <v>35</v>
      </c>
      <c r="Y30" s="107">
        <f>[26]Fevereiro!$G$28</f>
        <v>45</v>
      </c>
      <c r="Z30" s="107">
        <f>[26]Fevereiro!$G$29</f>
        <v>36</v>
      </c>
      <c r="AA30" s="107">
        <f>[26]Fevereiro!$G$30</f>
        <v>33</v>
      </c>
      <c r="AB30" s="107">
        <f>[26]Fevereiro!$G$31</f>
        <v>30</v>
      </c>
      <c r="AC30" s="107">
        <f>[26]Fevereiro!$G$32</f>
        <v>37</v>
      </c>
      <c r="AD30" s="107">
        <f>[26]Fevereiro!$G$33</f>
        <v>27</v>
      </c>
      <c r="AE30" s="114">
        <f t="shared" si="1"/>
        <v>27</v>
      </c>
      <c r="AF30" s="113">
        <f t="shared" si="2"/>
        <v>38.275862068965516</v>
      </c>
      <c r="AJ30" t="s">
        <v>35</v>
      </c>
    </row>
    <row r="31" spans="1:37" s="5" customFormat="1" x14ac:dyDescent="0.2">
      <c r="A31" s="48" t="s">
        <v>12</v>
      </c>
      <c r="B31" s="109">
        <f>[27]Fevereiro!$G$5</f>
        <v>29</v>
      </c>
      <c r="C31" s="109">
        <f>[27]Fevereiro!$G$6</f>
        <v>32</v>
      </c>
      <c r="D31" s="109">
        <f>[27]Fevereiro!$G$7</f>
        <v>34</v>
      </c>
      <c r="E31" s="109">
        <f>[27]Fevereiro!$G$8</f>
        <v>34</v>
      </c>
      <c r="F31" s="109">
        <f>[27]Fevereiro!$G$9</f>
        <v>40</v>
      </c>
      <c r="G31" s="109">
        <f>[27]Fevereiro!$G$10</f>
        <v>47</v>
      </c>
      <c r="H31" s="109">
        <f>[27]Fevereiro!$G$11</f>
        <v>39</v>
      </c>
      <c r="I31" s="109">
        <f>[27]Fevereiro!$G$12</f>
        <v>70</v>
      </c>
      <c r="J31" s="109">
        <f>[27]Fevereiro!$G$13</f>
        <v>80</v>
      </c>
      <c r="K31" s="109">
        <f>[27]Fevereiro!$G$14</f>
        <v>67</v>
      </c>
      <c r="L31" s="109">
        <f>[27]Fevereiro!$G$15</f>
        <v>47</v>
      </c>
      <c r="M31" s="109">
        <f>[27]Fevereiro!$G$16</f>
        <v>60</v>
      </c>
      <c r="N31" s="109">
        <f>[27]Fevereiro!$G$17</f>
        <v>51</v>
      </c>
      <c r="O31" s="109">
        <f>[27]Fevereiro!$G$18</f>
        <v>55</v>
      </c>
      <c r="P31" s="109">
        <f>[27]Fevereiro!$G$19</f>
        <v>45</v>
      </c>
      <c r="Q31" s="107">
        <f>[27]Fevereiro!$G$20</f>
        <v>44</v>
      </c>
      <c r="R31" s="107">
        <f>[27]Fevereiro!$G$21</f>
        <v>49</v>
      </c>
      <c r="S31" s="107">
        <f>[27]Fevereiro!$G$22</f>
        <v>58</v>
      </c>
      <c r="T31" s="107">
        <f>[27]Fevereiro!$G$23</f>
        <v>49</v>
      </c>
      <c r="U31" s="107">
        <f>[27]Fevereiro!$G$24</f>
        <v>41</v>
      </c>
      <c r="V31" s="107">
        <f>[27]Fevereiro!$G$25</f>
        <v>40</v>
      </c>
      <c r="W31" s="107">
        <f>[27]Fevereiro!$G$26</f>
        <v>54</v>
      </c>
      <c r="X31" s="107">
        <f>[27]Fevereiro!$G$27</f>
        <v>49</v>
      </c>
      <c r="Y31" s="107">
        <f>[27]Fevereiro!$G$28</f>
        <v>53</v>
      </c>
      <c r="Z31" s="107">
        <f>[27]Fevereiro!$G$29</f>
        <v>49</v>
      </c>
      <c r="AA31" s="107">
        <f>[27]Fevereiro!$G$30</f>
        <v>43</v>
      </c>
      <c r="AB31" s="107">
        <f>[27]Fevereiro!$G$31</f>
        <v>37</v>
      </c>
      <c r="AC31" s="107">
        <f>[27]Fevereiro!$G$32</f>
        <v>43</v>
      </c>
      <c r="AD31" s="107">
        <f>[27]Fevereiro!$G$33</f>
        <v>45</v>
      </c>
      <c r="AE31" s="114">
        <f t="shared" si="1"/>
        <v>29</v>
      </c>
      <c r="AF31" s="113">
        <f t="shared" si="2"/>
        <v>47.724137931034484</v>
      </c>
      <c r="AH31" s="5" t="s">
        <v>35</v>
      </c>
    </row>
    <row r="32" spans="1:37" x14ac:dyDescent="0.2">
      <c r="A32" s="48" t="s">
        <v>13</v>
      </c>
      <c r="B32" s="109">
        <f>[28]Fevereiro!$G$5</f>
        <v>37</v>
      </c>
      <c r="C32" s="109">
        <f>[28]Fevereiro!$G$6</f>
        <v>38</v>
      </c>
      <c r="D32" s="109">
        <f>[28]Fevereiro!$G$7</f>
        <v>48</v>
      </c>
      <c r="E32" s="109">
        <f>[28]Fevereiro!$G$8</f>
        <v>37</v>
      </c>
      <c r="F32" s="109">
        <f>[28]Fevereiro!$G$9</f>
        <v>44</v>
      </c>
      <c r="G32" s="109">
        <f>[28]Fevereiro!$G$10</f>
        <v>55</v>
      </c>
      <c r="H32" s="109">
        <f>[28]Fevereiro!$G$11</f>
        <v>44</v>
      </c>
      <c r="I32" s="109">
        <f>[28]Fevereiro!$G$12</f>
        <v>64</v>
      </c>
      <c r="J32" s="109">
        <f>[28]Fevereiro!$G$13</f>
        <v>42</v>
      </c>
      <c r="K32" s="109">
        <f>[28]Fevereiro!$G$14</f>
        <v>70</v>
      </c>
      <c r="L32" s="109">
        <f>[28]Fevereiro!$G$15</f>
        <v>46</v>
      </c>
      <c r="M32" s="109">
        <f>[28]Fevereiro!$G$16</f>
        <v>55</v>
      </c>
      <c r="N32" s="109">
        <f>[28]Fevereiro!$G$17</f>
        <v>44</v>
      </c>
      <c r="O32" s="109">
        <f>[28]Fevereiro!$G$18</f>
        <v>58</v>
      </c>
      <c r="P32" s="109">
        <f>[28]Fevereiro!$G$19</f>
        <v>43</v>
      </c>
      <c r="Q32" s="107">
        <f>[28]Fevereiro!$G$20</f>
        <v>41</v>
      </c>
      <c r="R32" s="107">
        <f>[28]Fevereiro!$G$21</f>
        <v>54</v>
      </c>
      <c r="S32" s="107">
        <f>[28]Fevereiro!$G$22</f>
        <v>76</v>
      </c>
      <c r="T32" s="107">
        <f>[28]Fevereiro!$G$23</f>
        <v>60</v>
      </c>
      <c r="U32" s="107">
        <f>[28]Fevereiro!$G$24</f>
        <v>44</v>
      </c>
      <c r="V32" s="107">
        <f>[28]Fevereiro!$G$25</f>
        <v>53</v>
      </c>
      <c r="W32" s="107">
        <f>[28]Fevereiro!$G$26</f>
        <v>51</v>
      </c>
      <c r="X32" s="107">
        <f>[28]Fevereiro!$G$27</f>
        <v>52</v>
      </c>
      <c r="Y32" s="107">
        <f>[28]Fevereiro!$G$28</f>
        <v>52</v>
      </c>
      <c r="Z32" s="107">
        <f>[28]Fevereiro!$G$29</f>
        <v>42</v>
      </c>
      <c r="AA32" s="107">
        <f>[28]Fevereiro!$G$30</f>
        <v>40</v>
      </c>
      <c r="AB32" s="107">
        <f>[28]Fevereiro!$G$31</f>
        <v>49</v>
      </c>
      <c r="AC32" s="107">
        <f>[28]Fevereiro!$G$32</f>
        <v>54</v>
      </c>
      <c r="AD32" s="107">
        <f>[28]Fevereiro!$G$33</f>
        <v>41</v>
      </c>
      <c r="AE32" s="114">
        <f t="shared" si="1"/>
        <v>37</v>
      </c>
      <c r="AF32" s="113">
        <f t="shared" si="2"/>
        <v>49.448275862068968</v>
      </c>
      <c r="AI32" t="s">
        <v>35</v>
      </c>
    </row>
    <row r="33" spans="1:37" x14ac:dyDescent="0.2">
      <c r="A33" s="48" t="s">
        <v>152</v>
      </c>
      <c r="B33" s="109">
        <f>[29]Fevereiro!$G$5</f>
        <v>34</v>
      </c>
      <c r="C33" s="109">
        <f>[29]Fevereiro!$G$6</f>
        <v>33</v>
      </c>
      <c r="D33" s="109">
        <f>[29]Fevereiro!$G$7</f>
        <v>45</v>
      </c>
      <c r="E33" s="109">
        <f>[29]Fevereiro!$G$8</f>
        <v>45</v>
      </c>
      <c r="F33" s="109">
        <f>[29]Fevereiro!$G$9</f>
        <v>36</v>
      </c>
      <c r="G33" s="109">
        <f>[29]Fevereiro!$G$10</f>
        <v>41</v>
      </c>
      <c r="H33" s="109">
        <f>[29]Fevereiro!$G$11</f>
        <v>57</v>
      </c>
      <c r="I33" s="109">
        <f>[29]Fevereiro!$G$12</f>
        <v>74</v>
      </c>
      <c r="J33" s="109">
        <f>[29]Fevereiro!$G$13</f>
        <v>44</v>
      </c>
      <c r="K33" s="109">
        <f>[29]Fevereiro!$G$14</f>
        <v>46</v>
      </c>
      <c r="L33" s="109">
        <f>[29]Fevereiro!$G$15</f>
        <v>42</v>
      </c>
      <c r="M33" s="109">
        <f>[29]Fevereiro!$G$16</f>
        <v>50</v>
      </c>
      <c r="N33" s="109">
        <f>[29]Fevereiro!$G$17</f>
        <v>47</v>
      </c>
      <c r="O33" s="109">
        <f>[29]Fevereiro!$G$18</f>
        <v>40</v>
      </c>
      <c r="P33" s="109">
        <f>[29]Fevereiro!$G$19</f>
        <v>45</v>
      </c>
      <c r="Q33" s="107">
        <f>[29]Fevereiro!$G$20</f>
        <v>38</v>
      </c>
      <c r="R33" s="107">
        <f>[29]Fevereiro!$G$21</f>
        <v>42</v>
      </c>
      <c r="S33" s="107">
        <f>[29]Fevereiro!$G$22</f>
        <v>72</v>
      </c>
      <c r="T33" s="107">
        <f>[29]Fevereiro!$G$23</f>
        <v>40</v>
      </c>
      <c r="U33" s="107">
        <f>[29]Fevereiro!$G$24</f>
        <v>39</v>
      </c>
      <c r="V33" s="107">
        <f>[29]Fevereiro!$G$25</f>
        <v>41</v>
      </c>
      <c r="W33" s="107">
        <f>[29]Fevereiro!$G$26</f>
        <v>42</v>
      </c>
      <c r="X33" s="107">
        <f>[29]Fevereiro!$G$27</f>
        <v>44</v>
      </c>
      <c r="Y33" s="107">
        <f>[29]Fevereiro!$G$28</f>
        <v>44</v>
      </c>
      <c r="Z33" s="107">
        <f>[29]Fevereiro!$G$29</f>
        <v>48</v>
      </c>
      <c r="AA33" s="107">
        <f>[29]Fevereiro!$G$30</f>
        <v>47</v>
      </c>
      <c r="AB33" s="107">
        <f>[29]Fevereiro!$G$31</f>
        <v>36</v>
      </c>
      <c r="AC33" s="107">
        <f>[29]Fevereiro!$G$32</f>
        <v>46</v>
      </c>
      <c r="AD33" s="107">
        <f>[29]Fevereiro!$G$33</f>
        <v>31</v>
      </c>
      <c r="AE33" s="114">
        <f t="shared" si="1"/>
        <v>31</v>
      </c>
      <c r="AF33" s="113">
        <f t="shared" si="2"/>
        <v>44.448275862068968</v>
      </c>
    </row>
    <row r="34" spans="1:37" x14ac:dyDescent="0.2">
      <c r="A34" s="48" t="s">
        <v>123</v>
      </c>
      <c r="B34" s="109">
        <f>[30]Fevereiro!$G$5</f>
        <v>35</v>
      </c>
      <c r="C34" s="109">
        <f>[30]Fevereiro!$G$6</f>
        <v>35</v>
      </c>
      <c r="D34" s="109">
        <f>[30]Fevereiro!$G$7</f>
        <v>34</v>
      </c>
      <c r="E34" s="109">
        <f>[30]Fevereiro!$G$8</f>
        <v>43</v>
      </c>
      <c r="F34" s="109">
        <f>[30]Fevereiro!$G$9</f>
        <v>40</v>
      </c>
      <c r="G34" s="109">
        <f>[30]Fevereiro!$G$10</f>
        <v>47</v>
      </c>
      <c r="H34" s="109">
        <f>[30]Fevereiro!$G$11</f>
        <v>45</v>
      </c>
      <c r="I34" s="109">
        <f>[30]Fevereiro!$G$12</f>
        <v>50</v>
      </c>
      <c r="J34" s="109">
        <f>[30]Fevereiro!$G$13</f>
        <v>49</v>
      </c>
      <c r="K34" s="109">
        <f>[30]Fevereiro!$G$14</f>
        <v>47</v>
      </c>
      <c r="L34" s="109">
        <f>[30]Fevereiro!$G$15</f>
        <v>35</v>
      </c>
      <c r="M34" s="109">
        <f>[30]Fevereiro!$G$16</f>
        <v>44</v>
      </c>
      <c r="N34" s="109">
        <f>[30]Fevereiro!$G$17</f>
        <v>41</v>
      </c>
      <c r="O34" s="109">
        <f>[30]Fevereiro!$G$18</f>
        <v>40</v>
      </c>
      <c r="P34" s="109">
        <f>[30]Fevereiro!$G$19</f>
        <v>47</v>
      </c>
      <c r="Q34" s="107">
        <f>[30]Fevereiro!$G$20</f>
        <v>31</v>
      </c>
      <c r="R34" s="107">
        <f>[30]Fevereiro!$G$21</f>
        <v>37</v>
      </c>
      <c r="S34" s="107">
        <f>[30]Fevereiro!$G$22</f>
        <v>62</v>
      </c>
      <c r="T34" s="107">
        <f>[30]Fevereiro!$G$23</f>
        <v>36</v>
      </c>
      <c r="U34" s="107">
        <f>[30]Fevereiro!$G$24</f>
        <v>31</v>
      </c>
      <c r="V34" s="107">
        <f>[30]Fevereiro!$G$25</f>
        <v>45</v>
      </c>
      <c r="W34" s="107">
        <f>[30]Fevereiro!$G$26</f>
        <v>35</v>
      </c>
      <c r="X34" s="107">
        <f>[30]Fevereiro!$G$27</f>
        <v>37</v>
      </c>
      <c r="Y34" s="107">
        <f>[30]Fevereiro!$G$28</f>
        <v>44</v>
      </c>
      <c r="Z34" s="107">
        <f>[30]Fevereiro!$G$29</f>
        <v>43</v>
      </c>
      <c r="AA34" s="107">
        <f>[30]Fevereiro!$G$30</f>
        <v>40</v>
      </c>
      <c r="AB34" s="107">
        <f>[30]Fevereiro!$G$31</f>
        <v>48</v>
      </c>
      <c r="AC34" s="107">
        <f>[30]Fevereiro!$G$32</f>
        <v>39</v>
      </c>
      <c r="AD34" s="107">
        <f>[30]Fevereiro!$G$33</f>
        <v>30</v>
      </c>
      <c r="AE34" s="114">
        <f t="shared" si="1"/>
        <v>30</v>
      </c>
      <c r="AF34" s="113">
        <f t="shared" si="2"/>
        <v>41.03448275862069</v>
      </c>
    </row>
    <row r="35" spans="1:37" x14ac:dyDescent="0.2">
      <c r="A35" s="48" t="s">
        <v>14</v>
      </c>
      <c r="B35" s="109">
        <f>[31]Fevereiro!$G$5</f>
        <v>34</v>
      </c>
      <c r="C35" s="109">
        <f>[31]Fevereiro!$G$6</f>
        <v>32</v>
      </c>
      <c r="D35" s="109">
        <f>[31]Fevereiro!$G$7</f>
        <v>46</v>
      </c>
      <c r="E35" s="109">
        <f>[31]Fevereiro!$G$8</f>
        <v>49</v>
      </c>
      <c r="F35" s="109">
        <f>[31]Fevereiro!$G$9</f>
        <v>47</v>
      </c>
      <c r="G35" s="109">
        <f>[31]Fevereiro!$G$10</f>
        <v>58</v>
      </c>
      <c r="H35" s="109">
        <f>[31]Fevereiro!$G$11</f>
        <v>48</v>
      </c>
      <c r="I35" s="109">
        <f>[31]Fevereiro!$G$12</f>
        <v>42</v>
      </c>
      <c r="J35" s="109">
        <f>[31]Fevereiro!$G$13</f>
        <v>47</v>
      </c>
      <c r="K35" s="109">
        <f>[31]Fevereiro!$G$14</f>
        <v>41</v>
      </c>
      <c r="L35" s="109">
        <f>[31]Fevereiro!$G$15</f>
        <v>41</v>
      </c>
      <c r="M35" s="109">
        <f>[31]Fevereiro!$G$16</f>
        <v>37</v>
      </c>
      <c r="N35" s="109">
        <f>[31]Fevereiro!$G$17</f>
        <v>33</v>
      </c>
      <c r="O35" s="109">
        <f>[31]Fevereiro!$G$18</f>
        <v>41</v>
      </c>
      <c r="P35" s="109">
        <f>[31]Fevereiro!$G$19</f>
        <v>65</v>
      </c>
      <c r="Q35" s="107">
        <f>[31]Fevereiro!$G$20</f>
        <v>41</v>
      </c>
      <c r="R35" s="107">
        <f>[31]Fevereiro!$G$21</f>
        <v>42</v>
      </c>
      <c r="S35" s="107">
        <f>[31]Fevereiro!$G$22</f>
        <v>54</v>
      </c>
      <c r="T35" s="107">
        <f>[31]Fevereiro!$G$23</f>
        <v>52</v>
      </c>
      <c r="U35" s="107">
        <f>[31]Fevereiro!$G$24</f>
        <v>41</v>
      </c>
      <c r="V35" s="107">
        <f>[31]Fevereiro!$G$25</f>
        <v>32</v>
      </c>
      <c r="W35" s="107">
        <f>[31]Fevereiro!$G$26</f>
        <v>36</v>
      </c>
      <c r="X35" s="107">
        <f>[31]Fevereiro!$G$27</f>
        <v>41</v>
      </c>
      <c r="Y35" s="107">
        <f>[31]Fevereiro!$G$28</f>
        <v>41</v>
      </c>
      <c r="Z35" s="107">
        <f>[31]Fevereiro!$G$29</f>
        <v>39</v>
      </c>
      <c r="AA35" s="107">
        <f>[31]Fevereiro!$G$30</f>
        <v>42</v>
      </c>
      <c r="AB35" s="107">
        <f>[31]Fevereiro!$G$31</f>
        <v>29</v>
      </c>
      <c r="AC35" s="107">
        <f>[31]Fevereiro!$G$32</f>
        <v>28</v>
      </c>
      <c r="AD35" s="107">
        <f>[31]Fevereiro!$G$33</f>
        <v>27</v>
      </c>
      <c r="AE35" s="114">
        <f t="shared" si="1"/>
        <v>27</v>
      </c>
      <c r="AF35" s="113">
        <f t="shared" si="2"/>
        <v>41.586206896551722</v>
      </c>
    </row>
    <row r="36" spans="1:37" x14ac:dyDescent="0.2">
      <c r="A36" s="48" t="s">
        <v>153</v>
      </c>
      <c r="B36" s="109">
        <f>[32]Fevereiro!$G$5</f>
        <v>42</v>
      </c>
      <c r="C36" s="109">
        <f>[32]Fevereiro!$G$6</f>
        <v>50</v>
      </c>
      <c r="D36" s="109">
        <f>[32]Fevereiro!$G$7</f>
        <v>57</v>
      </c>
      <c r="E36" s="109">
        <f>[32]Fevereiro!$G$8</f>
        <v>56</v>
      </c>
      <c r="F36" s="109">
        <f>[32]Fevereiro!$G$9</f>
        <v>56</v>
      </c>
      <c r="G36" s="109">
        <f>[32]Fevereiro!$G$10</f>
        <v>60</v>
      </c>
      <c r="H36" s="109">
        <f>[32]Fevereiro!$G$11</f>
        <v>49</v>
      </c>
      <c r="I36" s="109">
        <f>[32]Fevereiro!$G$12</f>
        <v>71</v>
      </c>
      <c r="J36" s="109">
        <f>[32]Fevereiro!$G$13</f>
        <v>45</v>
      </c>
      <c r="K36" s="109">
        <f>[32]Fevereiro!$G$14</f>
        <v>47</v>
      </c>
      <c r="L36" s="109">
        <f>[32]Fevereiro!$G$15</f>
        <v>51</v>
      </c>
      <c r="M36" s="109">
        <f>[32]Fevereiro!$G$16</f>
        <v>49</v>
      </c>
      <c r="N36" s="109">
        <f>[32]Fevereiro!$G$17</f>
        <v>43</v>
      </c>
      <c r="O36" s="109">
        <f>[32]Fevereiro!$G$18</f>
        <v>49</v>
      </c>
      <c r="P36" s="109">
        <f>[32]Fevereiro!$G$19</f>
        <v>39</v>
      </c>
      <c r="Q36" s="107">
        <f>[32]Fevereiro!$G$20</f>
        <v>32</v>
      </c>
      <c r="R36" s="107">
        <f>[32]Fevereiro!$G$21</f>
        <v>44</v>
      </c>
      <c r="S36" s="107">
        <f>[32]Fevereiro!$G$22</f>
        <v>89</v>
      </c>
      <c r="T36" s="107">
        <f>[32]Fevereiro!$G$23</f>
        <v>68</v>
      </c>
      <c r="U36" s="107">
        <f>[32]Fevereiro!$G$24</f>
        <v>48</v>
      </c>
      <c r="V36" s="107">
        <f>[32]Fevereiro!$G$25</f>
        <v>58</v>
      </c>
      <c r="W36" s="107">
        <f>[32]Fevereiro!$G$26</f>
        <v>71</v>
      </c>
      <c r="X36" s="107">
        <f>[32]Fevereiro!$G$27</f>
        <v>52</v>
      </c>
      <c r="Y36" s="107">
        <f>[32]Fevereiro!$G$28</f>
        <v>51</v>
      </c>
      <c r="Z36" s="107">
        <f>[32]Fevereiro!$G$29</f>
        <v>50</v>
      </c>
      <c r="AA36" s="107">
        <f>[32]Fevereiro!$G$30</f>
        <v>47</v>
      </c>
      <c r="AB36" s="107">
        <f>[32]Fevereiro!$G$31</f>
        <v>48</v>
      </c>
      <c r="AC36" s="107">
        <f>[32]Fevereiro!$G$32</f>
        <v>43</v>
      </c>
      <c r="AD36" s="107">
        <f>[32]Fevereiro!$G$33</f>
        <v>39</v>
      </c>
      <c r="AE36" s="114">
        <f t="shared" si="1"/>
        <v>32</v>
      </c>
      <c r="AF36" s="113">
        <f t="shared" si="2"/>
        <v>51.862068965517238</v>
      </c>
      <c r="AH36" t="s">
        <v>35</v>
      </c>
      <c r="AI36" t="s">
        <v>35</v>
      </c>
    </row>
    <row r="37" spans="1:37" x14ac:dyDescent="0.2">
      <c r="A37" s="48" t="s">
        <v>15</v>
      </c>
      <c r="B37" s="109">
        <f>[33]Fevereiro!$G$5</f>
        <v>27</v>
      </c>
      <c r="C37" s="109">
        <f>[33]Fevereiro!$G$6</f>
        <v>25</v>
      </c>
      <c r="D37" s="109">
        <f>[33]Fevereiro!$G$7</f>
        <v>23</v>
      </c>
      <c r="E37" s="109">
        <f>[33]Fevereiro!$G$8</f>
        <v>34</v>
      </c>
      <c r="F37" s="109">
        <f>[33]Fevereiro!$G$9</f>
        <v>33</v>
      </c>
      <c r="G37" s="109">
        <f>[33]Fevereiro!$G$10</f>
        <v>43</v>
      </c>
      <c r="H37" s="109">
        <f>[33]Fevereiro!$G$11</f>
        <v>54</v>
      </c>
      <c r="I37" s="109">
        <f>[33]Fevereiro!$G$12</f>
        <v>48</v>
      </c>
      <c r="J37" s="109">
        <f>[33]Fevereiro!$G$13</f>
        <v>52</v>
      </c>
      <c r="K37" s="109">
        <f>[33]Fevereiro!$G$14</f>
        <v>42</v>
      </c>
      <c r="L37" s="109">
        <f>[33]Fevereiro!$G$15</f>
        <v>31</v>
      </c>
      <c r="M37" s="109">
        <f>[33]Fevereiro!$G$16</f>
        <v>45</v>
      </c>
      <c r="N37" s="109">
        <f>[33]Fevereiro!$G$17</f>
        <v>45</v>
      </c>
      <c r="O37" s="109">
        <f>[33]Fevereiro!$G$18</f>
        <v>49</v>
      </c>
      <c r="P37" s="109">
        <f>[33]Fevereiro!$G$19</f>
        <v>49</v>
      </c>
      <c r="Q37" s="107">
        <f>[33]Fevereiro!$G$20</f>
        <v>28</v>
      </c>
      <c r="R37" s="107">
        <f>[33]Fevereiro!$G$21</f>
        <v>34</v>
      </c>
      <c r="S37" s="107">
        <f>[33]Fevereiro!$G$22</f>
        <v>58</v>
      </c>
      <c r="T37" s="107">
        <f>[33]Fevereiro!$G$23</f>
        <v>47</v>
      </c>
      <c r="U37" s="107">
        <f>[33]Fevereiro!$G$24</f>
        <v>47</v>
      </c>
      <c r="V37" s="107">
        <f>[33]Fevereiro!$G$25</f>
        <v>35</v>
      </c>
      <c r="W37" s="107">
        <f>[33]Fevereiro!$G$26</f>
        <v>40</v>
      </c>
      <c r="X37" s="107">
        <f>[33]Fevereiro!$G$27</f>
        <v>34</v>
      </c>
      <c r="Y37" s="107">
        <f>[33]Fevereiro!$G$28</f>
        <v>46</v>
      </c>
      <c r="Z37" s="107">
        <f>[33]Fevereiro!$G$29</f>
        <v>41</v>
      </c>
      <c r="AA37" s="107">
        <f>[33]Fevereiro!$G$30</f>
        <v>32</v>
      </c>
      <c r="AB37" s="107">
        <f>[33]Fevereiro!$G$31</f>
        <v>36</v>
      </c>
      <c r="AC37" s="107">
        <f>[33]Fevereiro!$G$32</f>
        <v>47</v>
      </c>
      <c r="AD37" s="107">
        <f>[33]Fevereiro!$G$33</f>
        <v>40</v>
      </c>
      <c r="AE37" s="114">
        <f t="shared" si="1"/>
        <v>23</v>
      </c>
      <c r="AF37" s="113">
        <f t="shared" si="2"/>
        <v>40.172413793103445</v>
      </c>
      <c r="AG37" s="12" t="s">
        <v>35</v>
      </c>
      <c r="AI37" t="s">
        <v>35</v>
      </c>
      <c r="AJ37" t="s">
        <v>35</v>
      </c>
      <c r="AK37" t="s">
        <v>35</v>
      </c>
    </row>
    <row r="38" spans="1:37" hidden="1" x14ac:dyDescent="0.2">
      <c r="A38" s="48" t="s">
        <v>16</v>
      </c>
      <c r="B38" s="109" t="s">
        <v>197</v>
      </c>
      <c r="C38" s="109" t="s">
        <v>197</v>
      </c>
      <c r="D38" s="109" t="s">
        <v>197</v>
      </c>
      <c r="E38" s="109" t="s">
        <v>197</v>
      </c>
      <c r="F38" s="109" t="s">
        <v>197</v>
      </c>
      <c r="G38" s="109" t="s">
        <v>197</v>
      </c>
      <c r="H38" s="109" t="s">
        <v>197</v>
      </c>
      <c r="I38" s="109" t="s">
        <v>197</v>
      </c>
      <c r="J38" s="109" t="s">
        <v>197</v>
      </c>
      <c r="K38" s="109" t="s">
        <v>197</v>
      </c>
      <c r="L38" s="109" t="s">
        <v>197</v>
      </c>
      <c r="M38" s="109" t="s">
        <v>197</v>
      </c>
      <c r="N38" s="109" t="s">
        <v>197</v>
      </c>
      <c r="O38" s="109" t="s">
        <v>197</v>
      </c>
      <c r="P38" s="109" t="s">
        <v>197</v>
      </c>
      <c r="Q38" s="109" t="s">
        <v>197</v>
      </c>
      <c r="R38" s="109" t="s">
        <v>197</v>
      </c>
      <c r="S38" s="109" t="s">
        <v>197</v>
      </c>
      <c r="T38" s="109" t="s">
        <v>197</v>
      </c>
      <c r="U38" s="109" t="s">
        <v>197</v>
      </c>
      <c r="V38" s="109" t="s">
        <v>197</v>
      </c>
      <c r="W38" s="109" t="s">
        <v>197</v>
      </c>
      <c r="X38" s="107" t="s">
        <v>197</v>
      </c>
      <c r="Y38" s="107" t="s">
        <v>197</v>
      </c>
      <c r="Z38" s="107" t="s">
        <v>197</v>
      </c>
      <c r="AA38" s="107" t="s">
        <v>197</v>
      </c>
      <c r="AB38" s="107" t="s">
        <v>197</v>
      </c>
      <c r="AC38" s="107" t="s">
        <v>197</v>
      </c>
      <c r="AD38" s="107" t="s">
        <v>197</v>
      </c>
      <c r="AE38" s="114" t="s">
        <v>197</v>
      </c>
      <c r="AF38" s="113" t="s">
        <v>197</v>
      </c>
      <c r="AJ38" t="s">
        <v>35</v>
      </c>
    </row>
    <row r="39" spans="1:37" x14ac:dyDescent="0.2">
      <c r="A39" s="48" t="s">
        <v>154</v>
      </c>
      <c r="B39" s="109">
        <f>[35]Fevereiro!$G$5</f>
        <v>28</v>
      </c>
      <c r="C39" s="109">
        <f>[35]Fevereiro!$G$6</f>
        <v>33</v>
      </c>
      <c r="D39" s="109">
        <f>[35]Fevereiro!$G$7</f>
        <v>50</v>
      </c>
      <c r="E39" s="109">
        <f>[35]Fevereiro!$G$8</f>
        <v>42</v>
      </c>
      <c r="F39" s="109">
        <f>[35]Fevereiro!$G$9</f>
        <v>53</v>
      </c>
      <c r="G39" s="109">
        <f>[35]Fevereiro!$G$10</f>
        <v>47</v>
      </c>
      <c r="H39" s="109">
        <f>[35]Fevereiro!$G$11</f>
        <v>44</v>
      </c>
      <c r="I39" s="109">
        <f>[35]Fevereiro!$G$12</f>
        <v>75</v>
      </c>
      <c r="J39" s="109">
        <f>[35]Fevereiro!$G$13</f>
        <v>59</v>
      </c>
      <c r="K39" s="109">
        <f>[35]Fevereiro!$G$14</f>
        <v>47</v>
      </c>
      <c r="L39" s="109">
        <f>[35]Fevereiro!$G$15</f>
        <v>41</v>
      </c>
      <c r="M39" s="109">
        <f>[35]Fevereiro!$G$16</f>
        <v>45</v>
      </c>
      <c r="N39" s="109">
        <f>[35]Fevereiro!$G$17</f>
        <v>39</v>
      </c>
      <c r="O39" s="109">
        <f>[35]Fevereiro!$G$18</f>
        <v>36</v>
      </c>
      <c r="P39" s="109">
        <f>[35]Fevereiro!$G$19</f>
        <v>41</v>
      </c>
      <c r="Q39" s="107">
        <f>[35]Fevereiro!$G$20</f>
        <v>39</v>
      </c>
      <c r="R39" s="107">
        <f>[35]Fevereiro!$G$21</f>
        <v>37</v>
      </c>
      <c r="S39" s="107">
        <f>[35]Fevereiro!$G$22</f>
        <v>68</v>
      </c>
      <c r="T39" s="107">
        <f>[35]Fevereiro!$G$23</f>
        <v>46</v>
      </c>
      <c r="U39" s="107">
        <f>[35]Fevereiro!$G$24</f>
        <v>36</v>
      </c>
      <c r="V39" s="107">
        <f>[35]Fevereiro!$G$25</f>
        <v>45</v>
      </c>
      <c r="W39" s="107">
        <f>[35]Fevereiro!$G$26</f>
        <v>48</v>
      </c>
      <c r="X39" s="107">
        <f>[35]Fevereiro!$G$27</f>
        <v>44</v>
      </c>
      <c r="Y39" s="107">
        <f>[35]Fevereiro!$G$28</f>
        <v>46</v>
      </c>
      <c r="Z39" s="107">
        <f>[35]Fevereiro!$G$29</f>
        <v>42</v>
      </c>
      <c r="AA39" s="107">
        <f>[35]Fevereiro!$G$30</f>
        <v>44</v>
      </c>
      <c r="AB39" s="107">
        <f>[35]Fevereiro!$G$31</f>
        <v>38</v>
      </c>
      <c r="AC39" s="107">
        <f>[35]Fevereiro!$G$32</f>
        <v>46</v>
      </c>
      <c r="AD39" s="107">
        <f>[35]Fevereiro!$G$33</f>
        <v>29</v>
      </c>
      <c r="AE39" s="114">
        <f>MIN(B39:AD39)</f>
        <v>28</v>
      </c>
      <c r="AF39" s="113">
        <f>AVERAGE(B39:AD39)</f>
        <v>44.413793103448278</v>
      </c>
      <c r="AH39" t="s">
        <v>35</v>
      </c>
      <c r="AJ39" t="s">
        <v>35</v>
      </c>
    </row>
    <row r="40" spans="1:37" x14ac:dyDescent="0.2">
      <c r="A40" s="48" t="s">
        <v>17</v>
      </c>
      <c r="B40" s="109">
        <f>[36]Fevereiro!$G$5</f>
        <v>27</v>
      </c>
      <c r="C40" s="109">
        <f>[36]Fevereiro!$G$6</f>
        <v>31</v>
      </c>
      <c r="D40" s="109">
        <f>[36]Fevereiro!$G$7</f>
        <v>39</v>
      </c>
      <c r="E40" s="109">
        <f>[36]Fevereiro!$G$8</f>
        <v>46</v>
      </c>
      <c r="F40" s="109">
        <f>[36]Fevereiro!$G$9</f>
        <v>38</v>
      </c>
      <c r="G40" s="109">
        <f>[36]Fevereiro!$G$10</f>
        <v>46</v>
      </c>
      <c r="H40" s="109">
        <f>[36]Fevereiro!$G$11</f>
        <v>50</v>
      </c>
      <c r="I40" s="109">
        <f>[36]Fevereiro!$G$12</f>
        <v>62</v>
      </c>
      <c r="J40" s="109">
        <f>[36]Fevereiro!$G$13</f>
        <v>31</v>
      </c>
      <c r="K40" s="109">
        <f>[36]Fevereiro!$G$14</f>
        <v>41</v>
      </c>
      <c r="L40" s="109">
        <f>[36]Fevereiro!$G$15</f>
        <v>36</v>
      </c>
      <c r="M40" s="109">
        <f>[36]Fevereiro!$G$16</f>
        <v>34</v>
      </c>
      <c r="N40" s="109">
        <f>[36]Fevereiro!$G$17</f>
        <v>43</v>
      </c>
      <c r="O40" s="109">
        <f>[36]Fevereiro!$G$18</f>
        <v>35</v>
      </c>
      <c r="P40" s="109">
        <f>[36]Fevereiro!$G$19</f>
        <v>40</v>
      </c>
      <c r="Q40" s="107">
        <f>[36]Fevereiro!$G$20</f>
        <v>31</v>
      </c>
      <c r="R40" s="107">
        <f>[36]Fevereiro!$G$21</f>
        <v>37</v>
      </c>
      <c r="S40" s="107">
        <f>[36]Fevereiro!$G$22</f>
        <v>37</v>
      </c>
      <c r="T40" s="107">
        <f>[36]Fevereiro!$G$23</f>
        <v>36</v>
      </c>
      <c r="U40" s="107">
        <f>[36]Fevereiro!$G$24</f>
        <v>42</v>
      </c>
      <c r="V40" s="107">
        <f>[36]Fevereiro!$G$25</f>
        <v>39</v>
      </c>
      <c r="W40" s="107">
        <f>[36]Fevereiro!$G$26</f>
        <v>44</v>
      </c>
      <c r="X40" s="107">
        <f>[36]Fevereiro!$G$27</f>
        <v>37</v>
      </c>
      <c r="Y40" s="107">
        <f>[36]Fevereiro!$G$28</f>
        <v>43</v>
      </c>
      <c r="Z40" s="107">
        <f>[36]Fevereiro!$G$29</f>
        <v>41</v>
      </c>
      <c r="AA40" s="107">
        <f>[36]Fevereiro!$G$30</f>
        <v>31</v>
      </c>
      <c r="AB40" s="107">
        <f>[36]Fevereiro!$G$31</f>
        <v>29</v>
      </c>
      <c r="AC40" s="107">
        <f>[36]Fevereiro!$G$32</f>
        <v>36</v>
      </c>
      <c r="AD40" s="107">
        <f>[36]Fevereiro!$G$33</f>
        <v>26</v>
      </c>
      <c r="AE40" s="114">
        <f>MIN(B40:AD40)</f>
        <v>26</v>
      </c>
      <c r="AF40" s="113">
        <f>AVERAGE(B40:AD40)</f>
        <v>38.206896551724135</v>
      </c>
    </row>
    <row r="41" spans="1:37" hidden="1" x14ac:dyDescent="0.2">
      <c r="A41" s="48" t="s">
        <v>136</v>
      </c>
      <c r="B41" s="109" t="s">
        <v>197</v>
      </c>
      <c r="C41" s="109" t="s">
        <v>197</v>
      </c>
      <c r="D41" s="109" t="s">
        <v>197</v>
      </c>
      <c r="E41" s="109" t="s">
        <v>197</v>
      </c>
      <c r="F41" s="109" t="s">
        <v>197</v>
      </c>
      <c r="G41" s="109" t="s">
        <v>197</v>
      </c>
      <c r="H41" s="109" t="s">
        <v>197</v>
      </c>
      <c r="I41" s="109" t="s">
        <v>197</v>
      </c>
      <c r="J41" s="109" t="s">
        <v>197</v>
      </c>
      <c r="K41" s="109" t="s">
        <v>197</v>
      </c>
      <c r="L41" s="109" t="s">
        <v>197</v>
      </c>
      <c r="M41" s="109" t="s">
        <v>197</v>
      </c>
      <c r="N41" s="109" t="s">
        <v>197</v>
      </c>
      <c r="O41" s="109" t="s">
        <v>197</v>
      </c>
      <c r="P41" s="109" t="s">
        <v>197</v>
      </c>
      <c r="Q41" s="109" t="s">
        <v>197</v>
      </c>
      <c r="R41" s="109" t="s">
        <v>197</v>
      </c>
      <c r="S41" s="109" t="s">
        <v>197</v>
      </c>
      <c r="T41" s="109" t="s">
        <v>197</v>
      </c>
      <c r="U41" s="109" t="s">
        <v>197</v>
      </c>
      <c r="V41" s="109" t="s">
        <v>197</v>
      </c>
      <c r="W41" s="109" t="s">
        <v>197</v>
      </c>
      <c r="X41" s="109" t="s">
        <v>197</v>
      </c>
      <c r="Y41" s="109" t="s">
        <v>197</v>
      </c>
      <c r="Z41" s="109" t="s">
        <v>197</v>
      </c>
      <c r="AA41" s="109" t="s">
        <v>197</v>
      </c>
      <c r="AB41" s="109" t="s">
        <v>197</v>
      </c>
      <c r="AC41" s="109" t="s">
        <v>197</v>
      </c>
      <c r="AD41" s="109" t="s">
        <v>197</v>
      </c>
      <c r="AE41" s="109" t="s">
        <v>197</v>
      </c>
      <c r="AF41" s="109" t="s">
        <v>197</v>
      </c>
      <c r="AH41" t="s">
        <v>35</v>
      </c>
      <c r="AJ41" t="s">
        <v>35</v>
      </c>
      <c r="AK41" t="s">
        <v>35</v>
      </c>
    </row>
    <row r="42" spans="1:37" x14ac:dyDescent="0.2">
      <c r="A42" s="48" t="s">
        <v>18</v>
      </c>
      <c r="B42" s="109">
        <f>[38]Fevereiro!$G$5</f>
        <v>29</v>
      </c>
      <c r="C42" s="109">
        <f>[38]Fevereiro!$G$6</f>
        <v>31</v>
      </c>
      <c r="D42" s="109">
        <f>[38]Fevereiro!$G$7</f>
        <v>55</v>
      </c>
      <c r="E42" s="109">
        <f>[38]Fevereiro!$G$8</f>
        <v>46</v>
      </c>
      <c r="F42" s="109">
        <f>[38]Fevereiro!$G$9</f>
        <v>47</v>
      </c>
      <c r="G42" s="109">
        <f>[38]Fevereiro!$G$10</f>
        <v>58</v>
      </c>
      <c r="H42" s="109">
        <f>[38]Fevereiro!$G$11</f>
        <v>51</v>
      </c>
      <c r="I42" s="109">
        <f>[38]Fevereiro!$G$12</f>
        <v>68</v>
      </c>
      <c r="J42" s="109">
        <f>[38]Fevereiro!$G$13</f>
        <v>52</v>
      </c>
      <c r="K42" s="109">
        <f>[38]Fevereiro!$G$14</f>
        <v>47</v>
      </c>
      <c r="L42" s="109">
        <f>[38]Fevereiro!$G$15</f>
        <v>55</v>
      </c>
      <c r="M42" s="109">
        <f>[38]Fevereiro!$G$16</f>
        <v>56</v>
      </c>
      <c r="N42" s="109">
        <f>[38]Fevereiro!$G$17</f>
        <v>47</v>
      </c>
      <c r="O42" s="109">
        <f>[38]Fevereiro!$G$18</f>
        <v>45</v>
      </c>
      <c r="P42" s="109">
        <f>[38]Fevereiro!$G$19</f>
        <v>36</v>
      </c>
      <c r="Q42" s="107">
        <f>[38]Fevereiro!$G$20</f>
        <v>39</v>
      </c>
      <c r="R42" s="107">
        <f>[38]Fevereiro!$G$21</f>
        <v>59</v>
      </c>
      <c r="S42" s="107">
        <f>[38]Fevereiro!$G$22</f>
        <v>74</v>
      </c>
      <c r="T42" s="107">
        <f>[38]Fevereiro!$G$23</f>
        <v>67</v>
      </c>
      <c r="U42" s="107">
        <f>[38]Fevereiro!$G$24</f>
        <v>45</v>
      </c>
      <c r="V42" s="107">
        <f>[38]Fevereiro!$G$25</f>
        <v>35</v>
      </c>
      <c r="W42" s="107">
        <f>[38]Fevereiro!$G$26</f>
        <v>44</v>
      </c>
      <c r="X42" s="107">
        <f>[38]Fevereiro!$G$27</f>
        <v>53</v>
      </c>
      <c r="Y42" s="107">
        <f>[38]Fevereiro!$G$28</f>
        <v>47</v>
      </c>
      <c r="Z42" s="107">
        <f>[38]Fevereiro!$G$29</f>
        <v>40</v>
      </c>
      <c r="AA42" s="107">
        <f>[38]Fevereiro!$G$30</f>
        <v>37</v>
      </c>
      <c r="AB42" s="107">
        <f>[38]Fevereiro!$G$31</f>
        <v>46</v>
      </c>
      <c r="AC42" s="107">
        <f>[38]Fevereiro!$G$32</f>
        <v>49</v>
      </c>
      <c r="AD42" s="107">
        <f>[38]Fevereiro!$G$33</f>
        <v>37</v>
      </c>
      <c r="AE42" s="114">
        <f>MIN(B42:AD42)</f>
        <v>29</v>
      </c>
      <c r="AF42" s="113">
        <f>AVERAGE(B42:AD42)</f>
        <v>48.103448275862071</v>
      </c>
    </row>
    <row r="43" spans="1:37" hidden="1" x14ac:dyDescent="0.2">
      <c r="A43" s="48" t="s">
        <v>141</v>
      </c>
      <c r="B43" s="109" t="s">
        <v>197</v>
      </c>
      <c r="C43" s="109" t="s">
        <v>197</v>
      </c>
      <c r="D43" s="109" t="s">
        <v>197</v>
      </c>
      <c r="E43" s="109" t="s">
        <v>197</v>
      </c>
      <c r="F43" s="109" t="s">
        <v>197</v>
      </c>
      <c r="G43" s="109" t="s">
        <v>197</v>
      </c>
      <c r="H43" s="109" t="s">
        <v>197</v>
      </c>
      <c r="I43" s="109" t="s">
        <v>197</v>
      </c>
      <c r="J43" s="109" t="s">
        <v>197</v>
      </c>
      <c r="K43" s="109" t="s">
        <v>197</v>
      </c>
      <c r="L43" s="109" t="s">
        <v>197</v>
      </c>
      <c r="M43" s="109" t="s">
        <v>197</v>
      </c>
      <c r="N43" s="109" t="s">
        <v>197</v>
      </c>
      <c r="O43" s="109" t="s">
        <v>197</v>
      </c>
      <c r="P43" s="109" t="s">
        <v>197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14" t="s">
        <v>197</v>
      </c>
      <c r="AF43" s="113" t="s">
        <v>197</v>
      </c>
      <c r="AH43" s="12" t="s">
        <v>35</v>
      </c>
      <c r="AJ43" t="s">
        <v>35</v>
      </c>
    </row>
    <row r="44" spans="1:37" x14ac:dyDescent="0.2">
      <c r="A44" s="48" t="s">
        <v>19</v>
      </c>
      <c r="B44" s="109">
        <f>[39]Fevereiro!$G$5</f>
        <v>37</v>
      </c>
      <c r="C44" s="109">
        <f>[39]Fevereiro!$G$6</f>
        <v>32</v>
      </c>
      <c r="D44" s="109">
        <f>[39]Fevereiro!$G$7</f>
        <v>31</v>
      </c>
      <c r="E44" s="109">
        <f>[39]Fevereiro!$G$8</f>
        <v>37</v>
      </c>
      <c r="F44" s="109">
        <f>[39]Fevereiro!$G$9</f>
        <v>33</v>
      </c>
      <c r="G44" s="109">
        <f>[39]Fevereiro!$G$10</f>
        <v>39</v>
      </c>
      <c r="H44" s="109">
        <f>[39]Fevereiro!$G$11</f>
        <v>46</v>
      </c>
      <c r="I44" s="109">
        <f>[39]Fevereiro!$G$12</f>
        <v>57</v>
      </c>
      <c r="J44" s="109">
        <f>[39]Fevereiro!$G$13</f>
        <v>47</v>
      </c>
      <c r="K44" s="109">
        <f>[39]Fevereiro!$G$14</f>
        <v>47</v>
      </c>
      <c r="L44" s="109">
        <f>[39]Fevereiro!$G$15</f>
        <v>31</v>
      </c>
      <c r="M44" s="109">
        <f>[39]Fevereiro!$G$16</f>
        <v>40</v>
      </c>
      <c r="N44" s="109">
        <f>[39]Fevereiro!$G$17</f>
        <v>46</v>
      </c>
      <c r="O44" s="109">
        <f>[39]Fevereiro!$G$18</f>
        <v>62</v>
      </c>
      <c r="P44" s="109">
        <f>[39]Fevereiro!$G$19</f>
        <v>61</v>
      </c>
      <c r="Q44" s="107">
        <f>[39]Fevereiro!$G$20</f>
        <v>37</v>
      </c>
      <c r="R44" s="107">
        <f>[39]Fevereiro!$G$21</f>
        <v>33</v>
      </c>
      <c r="S44" s="107">
        <f>[39]Fevereiro!$G$22</f>
        <v>45</v>
      </c>
      <c r="T44" s="107">
        <f>[39]Fevereiro!$G$23</f>
        <v>37</v>
      </c>
      <c r="U44" s="107">
        <f>[39]Fevereiro!$G$24</f>
        <v>36</v>
      </c>
      <c r="V44" s="107">
        <f>[39]Fevereiro!$G$25</f>
        <v>37</v>
      </c>
      <c r="W44" s="107">
        <f>[39]Fevereiro!$G$26</f>
        <v>33</v>
      </c>
      <c r="X44" s="107">
        <f>[39]Fevereiro!$G$27</f>
        <v>58</v>
      </c>
      <c r="Y44" s="107">
        <f>[39]Fevereiro!$G$28</f>
        <v>42</v>
      </c>
      <c r="Z44" s="107">
        <f>[39]Fevereiro!$G$29</f>
        <v>53</v>
      </c>
      <c r="AA44" s="107">
        <f>[39]Fevereiro!$G$30</f>
        <v>41</v>
      </c>
      <c r="AB44" s="107">
        <f>[39]Fevereiro!$G$31</f>
        <v>41</v>
      </c>
      <c r="AC44" s="107">
        <f>[39]Fevereiro!$G$32</f>
        <v>43</v>
      </c>
      <c r="AD44" s="107">
        <f>[39]Fevereiro!$G$33</f>
        <v>39</v>
      </c>
      <c r="AE44" s="114">
        <f>MIN(B44:AD44)</f>
        <v>31</v>
      </c>
      <c r="AF44" s="113">
        <f>AVERAGE(B44:AD44)</f>
        <v>42.103448275862071</v>
      </c>
      <c r="AG44" s="12" t="s">
        <v>35</v>
      </c>
      <c r="AH44" t="s">
        <v>35</v>
      </c>
      <c r="AI44" t="s">
        <v>35</v>
      </c>
      <c r="AJ44" t="s">
        <v>35</v>
      </c>
    </row>
    <row r="45" spans="1:37" x14ac:dyDescent="0.2">
      <c r="A45" s="48" t="s">
        <v>23</v>
      </c>
      <c r="B45" s="109">
        <f>[40]Fevereiro!$G$5</f>
        <v>29</v>
      </c>
      <c r="C45" s="109">
        <f>[40]Fevereiro!$G$6</f>
        <v>28</v>
      </c>
      <c r="D45" s="109">
        <f>[40]Fevereiro!$G$7</f>
        <v>36</v>
      </c>
      <c r="E45" s="109">
        <f>[40]Fevereiro!$G$8</f>
        <v>33</v>
      </c>
      <c r="F45" s="109">
        <f>[40]Fevereiro!$G$9</f>
        <v>34</v>
      </c>
      <c r="G45" s="109">
        <f>[40]Fevereiro!$G$10</f>
        <v>45</v>
      </c>
      <c r="H45" s="109">
        <f>[40]Fevereiro!$G$11</f>
        <v>46</v>
      </c>
      <c r="I45" s="109">
        <f>[40]Fevereiro!$G$12</f>
        <v>74</v>
      </c>
      <c r="J45" s="109">
        <f>[40]Fevereiro!$G$13</f>
        <v>53</v>
      </c>
      <c r="K45" s="109">
        <f>[40]Fevereiro!$G$14</f>
        <v>42</v>
      </c>
      <c r="L45" s="109">
        <f>[40]Fevereiro!$G$15</f>
        <v>34</v>
      </c>
      <c r="M45" s="109">
        <f>[40]Fevereiro!$G$16</f>
        <v>66</v>
      </c>
      <c r="N45" s="109">
        <f>[40]Fevereiro!$G$17</f>
        <v>51</v>
      </c>
      <c r="O45" s="109">
        <f>[40]Fevereiro!$G$18</f>
        <v>43</v>
      </c>
      <c r="P45" s="109">
        <f>[40]Fevereiro!$G$19</f>
        <v>36</v>
      </c>
      <c r="Q45" s="107">
        <f>[40]Fevereiro!$G$20</f>
        <v>33</v>
      </c>
      <c r="R45" s="107">
        <f>[40]Fevereiro!$G$21</f>
        <v>37</v>
      </c>
      <c r="S45" s="107">
        <f>[40]Fevereiro!$G$22</f>
        <v>71</v>
      </c>
      <c r="T45" s="107">
        <f>[40]Fevereiro!$G$23</f>
        <v>41</v>
      </c>
      <c r="U45" s="107">
        <f>[40]Fevereiro!$G$24</f>
        <v>33</v>
      </c>
      <c r="V45" s="107">
        <f>[40]Fevereiro!$G$25</f>
        <v>48</v>
      </c>
      <c r="W45" s="107">
        <f>[40]Fevereiro!$G$26</f>
        <v>45</v>
      </c>
      <c r="X45" s="107">
        <f>[40]Fevereiro!$G$27</f>
        <v>40</v>
      </c>
      <c r="Y45" s="107">
        <f>[40]Fevereiro!$G$28</f>
        <v>44</v>
      </c>
      <c r="Z45" s="107">
        <f>[40]Fevereiro!$G$29</f>
        <v>43</v>
      </c>
      <c r="AA45" s="107">
        <f>[40]Fevereiro!$G$30</f>
        <v>34</v>
      </c>
      <c r="AB45" s="107">
        <f>[40]Fevereiro!$G$31</f>
        <v>36</v>
      </c>
      <c r="AC45" s="107">
        <f>[40]Fevereiro!$G$32</f>
        <v>38</v>
      </c>
      <c r="AD45" s="107">
        <f>[40]Fevereiro!$G$33</f>
        <v>33</v>
      </c>
      <c r="AE45" s="114">
        <f>MIN(B45:AD45)</f>
        <v>28</v>
      </c>
      <c r="AF45" s="113">
        <f>AVERAGE(B45:AD45)</f>
        <v>42.275862068965516</v>
      </c>
      <c r="AJ45" t="s">
        <v>35</v>
      </c>
    </row>
    <row r="46" spans="1:37" x14ac:dyDescent="0.2">
      <c r="A46" s="48" t="s">
        <v>34</v>
      </c>
      <c r="B46" s="109">
        <f>[41]Fevereiro!$G$5</f>
        <v>39</v>
      </c>
      <c r="C46" s="109">
        <f>[41]Fevereiro!$G$6</f>
        <v>53</v>
      </c>
      <c r="D46" s="109">
        <f>[41]Fevereiro!$G$7</f>
        <v>55</v>
      </c>
      <c r="E46" s="109">
        <f>[41]Fevereiro!$G$8</f>
        <v>45</v>
      </c>
      <c r="F46" s="109">
        <f>[41]Fevereiro!$G$9</f>
        <v>65</v>
      </c>
      <c r="G46" s="109">
        <f>[41]Fevereiro!$G$10</f>
        <v>57</v>
      </c>
      <c r="H46" s="109">
        <f>[41]Fevereiro!$G$11</f>
        <v>47</v>
      </c>
      <c r="I46" s="109">
        <f>[41]Fevereiro!$G$12</f>
        <v>67</v>
      </c>
      <c r="J46" s="109">
        <f>[41]Fevereiro!$G$13</f>
        <v>45</v>
      </c>
      <c r="K46" s="109">
        <f>[41]Fevereiro!$G$14</f>
        <v>46</v>
      </c>
      <c r="L46" s="109">
        <f>[41]Fevereiro!$G$15</f>
        <v>53</v>
      </c>
      <c r="M46" s="109">
        <f>[41]Fevereiro!$G$16</f>
        <v>52</v>
      </c>
      <c r="N46" s="109">
        <f>[41]Fevereiro!$G$17</f>
        <v>43</v>
      </c>
      <c r="O46" s="109">
        <f>[41]Fevereiro!$G$18</f>
        <v>50</v>
      </c>
      <c r="P46" s="109">
        <f>[41]Fevereiro!$G$19</f>
        <v>35</v>
      </c>
      <c r="Q46" s="107">
        <f>[41]Fevereiro!$G$20</f>
        <v>37</v>
      </c>
      <c r="R46" s="107">
        <f>[41]Fevereiro!$G$21</f>
        <v>53</v>
      </c>
      <c r="S46" s="107">
        <f>[41]Fevereiro!$G$22</f>
        <v>92</v>
      </c>
      <c r="T46" s="107">
        <f>[41]Fevereiro!$G$23</f>
        <v>63</v>
      </c>
      <c r="U46" s="107">
        <f>[41]Fevereiro!$G$24</f>
        <v>53</v>
      </c>
      <c r="V46" s="107">
        <f>[41]Fevereiro!$G$25</f>
        <v>61</v>
      </c>
      <c r="W46" s="107">
        <f>[41]Fevereiro!$G$26</f>
        <v>54</v>
      </c>
      <c r="X46" s="107">
        <f>[41]Fevereiro!$G$27</f>
        <v>53</v>
      </c>
      <c r="Y46" s="107">
        <f>[41]Fevereiro!$G$28</f>
        <v>52</v>
      </c>
      <c r="Z46" s="107">
        <f>[41]Fevereiro!$G$29</f>
        <v>39</v>
      </c>
      <c r="AA46" s="107">
        <f>[41]Fevereiro!$G$30</f>
        <v>43</v>
      </c>
      <c r="AB46" s="107">
        <f>[41]Fevereiro!$G$31</f>
        <v>43</v>
      </c>
      <c r="AC46" s="107">
        <f>[41]Fevereiro!$G$32</f>
        <v>46</v>
      </c>
      <c r="AD46" s="107">
        <f>[41]Fevereiro!$G$33</f>
        <v>35</v>
      </c>
      <c r="AE46" s="114">
        <f>MIN(B46:AD46)</f>
        <v>35</v>
      </c>
      <c r="AF46" s="113">
        <f>AVERAGE(B46:AD46)</f>
        <v>50.896551724137929</v>
      </c>
      <c r="AG46" s="12" t="s">
        <v>35</v>
      </c>
      <c r="AH46" t="s">
        <v>35</v>
      </c>
      <c r="AI46" t="s">
        <v>35</v>
      </c>
    </row>
    <row r="47" spans="1:37" x14ac:dyDescent="0.2">
      <c r="A47" s="48" t="s">
        <v>20</v>
      </c>
      <c r="B47" s="109">
        <f>[42]Fevereiro!$G$5</f>
        <v>29</v>
      </c>
      <c r="C47" s="109">
        <f>[42]Fevereiro!$G$6</f>
        <v>29</v>
      </c>
      <c r="D47" s="109">
        <f>[42]Fevereiro!$G$7</f>
        <v>44</v>
      </c>
      <c r="E47" s="109">
        <f>[42]Fevereiro!$G$8</f>
        <v>47</v>
      </c>
      <c r="F47" s="109">
        <f>[42]Fevereiro!$G$9</f>
        <v>31</v>
      </c>
      <c r="G47" s="109">
        <f>[42]Fevereiro!$G$10</f>
        <v>35</v>
      </c>
      <c r="H47" s="109">
        <f>[42]Fevereiro!$G$11</f>
        <v>38</v>
      </c>
      <c r="I47" s="109">
        <f>[42]Fevereiro!$G$12</f>
        <v>29</v>
      </c>
      <c r="J47" s="109">
        <f>[42]Fevereiro!$G$13</f>
        <v>37</v>
      </c>
      <c r="K47" s="109">
        <f>[42]Fevereiro!$G$14</f>
        <v>32</v>
      </c>
      <c r="L47" s="109">
        <f>[42]Fevereiro!$G$15</f>
        <v>30</v>
      </c>
      <c r="M47" s="109">
        <f>[42]Fevereiro!$G$16</f>
        <v>39</v>
      </c>
      <c r="N47" s="109">
        <f>[42]Fevereiro!$G$17</f>
        <v>28</v>
      </c>
      <c r="O47" s="109">
        <f>[42]Fevereiro!$G$18</f>
        <v>42</v>
      </c>
      <c r="P47" s="109">
        <f>[42]Fevereiro!$G$19</f>
        <v>58</v>
      </c>
      <c r="Q47" s="107">
        <f>[42]Fevereiro!$G$20</f>
        <v>41</v>
      </c>
      <c r="R47" s="107">
        <f>[42]Fevereiro!$G$21</f>
        <v>37</v>
      </c>
      <c r="S47" s="107">
        <f>[42]Fevereiro!$G$22</f>
        <v>35</v>
      </c>
      <c r="T47" s="107">
        <f>[42]Fevereiro!$G$23</f>
        <v>47</v>
      </c>
      <c r="U47" s="107">
        <f>[42]Fevereiro!$G$24</f>
        <v>34</v>
      </c>
      <c r="V47" s="107">
        <f>[42]Fevereiro!$G$25</f>
        <v>34</v>
      </c>
      <c r="W47" s="107">
        <f>[42]Fevereiro!$G$26</f>
        <v>34</v>
      </c>
      <c r="X47" s="107">
        <f>[42]Fevereiro!$G$27</f>
        <v>34</v>
      </c>
      <c r="Y47" s="107">
        <f>[42]Fevereiro!$G$28</f>
        <v>32</v>
      </c>
      <c r="Z47" s="107">
        <f>[42]Fevereiro!$G$29</f>
        <v>34</v>
      </c>
      <c r="AA47" s="107">
        <f>[42]Fevereiro!$G$30</f>
        <v>39</v>
      </c>
      <c r="AB47" s="107">
        <f>[42]Fevereiro!$G$31</f>
        <v>32</v>
      </c>
      <c r="AC47" s="107">
        <f>[42]Fevereiro!$G$32</f>
        <v>24</v>
      </c>
      <c r="AD47" s="107">
        <f>[42]Fevereiro!$G$33</f>
        <v>25</v>
      </c>
      <c r="AE47" s="114">
        <f>MIN(B47:AD47)</f>
        <v>24</v>
      </c>
      <c r="AF47" s="113">
        <f>AVERAGE(B47:AD47)</f>
        <v>35.517241379310342</v>
      </c>
      <c r="AH47" t="s">
        <v>35</v>
      </c>
    </row>
    <row r="48" spans="1:37" s="5" customFormat="1" ht="17.100000000000001" customHeight="1" x14ac:dyDescent="0.2">
      <c r="A48" s="80" t="s">
        <v>199</v>
      </c>
      <c r="B48" s="110">
        <f t="shared" ref="B48:AD48" si="3">MIN(B5:B47)</f>
        <v>23</v>
      </c>
      <c r="C48" s="110">
        <f t="shared" si="3"/>
        <v>22</v>
      </c>
      <c r="D48" s="110">
        <f t="shared" si="3"/>
        <v>23</v>
      </c>
      <c r="E48" s="110">
        <f t="shared" si="3"/>
        <v>29</v>
      </c>
      <c r="F48" s="110">
        <f t="shared" si="3"/>
        <v>26</v>
      </c>
      <c r="G48" s="110">
        <f t="shared" si="3"/>
        <v>30</v>
      </c>
      <c r="H48" s="110">
        <f t="shared" si="3"/>
        <v>38</v>
      </c>
      <c r="I48" s="110">
        <f t="shared" si="3"/>
        <v>29</v>
      </c>
      <c r="J48" s="110">
        <f t="shared" si="3"/>
        <v>31</v>
      </c>
      <c r="K48" s="110">
        <f t="shared" si="3"/>
        <v>32</v>
      </c>
      <c r="L48" s="110">
        <f t="shared" si="3"/>
        <v>28</v>
      </c>
      <c r="M48" s="110">
        <f t="shared" si="3"/>
        <v>34</v>
      </c>
      <c r="N48" s="110">
        <f t="shared" si="3"/>
        <v>28</v>
      </c>
      <c r="O48" s="110">
        <f t="shared" si="3"/>
        <v>32</v>
      </c>
      <c r="P48" s="110">
        <f t="shared" si="3"/>
        <v>35</v>
      </c>
      <c r="Q48" s="110">
        <f t="shared" si="3"/>
        <v>23</v>
      </c>
      <c r="R48" s="110">
        <f t="shared" si="3"/>
        <v>28</v>
      </c>
      <c r="S48" s="110">
        <f t="shared" si="3"/>
        <v>35</v>
      </c>
      <c r="T48" s="110">
        <f t="shared" si="3"/>
        <v>31</v>
      </c>
      <c r="U48" s="110">
        <f t="shared" si="3"/>
        <v>28</v>
      </c>
      <c r="V48" s="110">
        <f t="shared" si="3"/>
        <v>29</v>
      </c>
      <c r="W48" s="110">
        <f t="shared" si="3"/>
        <v>31</v>
      </c>
      <c r="X48" s="110">
        <f t="shared" si="3"/>
        <v>27</v>
      </c>
      <c r="Y48" s="110">
        <f t="shared" si="3"/>
        <v>32</v>
      </c>
      <c r="Z48" s="110">
        <f t="shared" si="3"/>
        <v>34</v>
      </c>
      <c r="AA48" s="110">
        <f t="shared" si="3"/>
        <v>31</v>
      </c>
      <c r="AB48" s="110">
        <f t="shared" si="3"/>
        <v>28</v>
      </c>
      <c r="AC48" s="110">
        <f t="shared" si="3"/>
        <v>24</v>
      </c>
      <c r="AD48" s="110">
        <f t="shared" si="3"/>
        <v>25</v>
      </c>
      <c r="AE48" s="114">
        <f>MIN(AE5:AE47)</f>
        <v>22</v>
      </c>
      <c r="AF48" s="113">
        <f>AVERAGE(AF5:AF47)</f>
        <v>43.50313218390805</v>
      </c>
      <c r="AJ48" s="5" t="s">
        <v>35</v>
      </c>
      <c r="AK48" s="5" t="s">
        <v>35</v>
      </c>
    </row>
    <row r="49" spans="1:37" x14ac:dyDescent="0.2">
      <c r="A49" s="104" t="s">
        <v>227</v>
      </c>
      <c r="B49" s="39"/>
      <c r="C49" s="39"/>
      <c r="D49" s="39"/>
      <c r="E49" s="39"/>
      <c r="F49" s="39"/>
      <c r="G49" s="39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45"/>
      <c r="AE49" s="43"/>
      <c r="AF49" s="44"/>
    </row>
    <row r="50" spans="1:37" x14ac:dyDescent="0.2">
      <c r="A50" s="104" t="s">
        <v>228</v>
      </c>
      <c r="B50" s="40"/>
      <c r="C50" s="40"/>
      <c r="D50" s="40"/>
      <c r="E50" s="40"/>
      <c r="F50" s="40"/>
      <c r="G50" s="40"/>
      <c r="H50" s="40"/>
      <c r="I50" s="40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7"/>
      <c r="U50" s="97"/>
      <c r="V50" s="97"/>
      <c r="W50" s="97"/>
      <c r="X50" s="97"/>
      <c r="Y50" s="95"/>
      <c r="Z50" s="95"/>
      <c r="AA50" s="95"/>
      <c r="AB50" s="95"/>
      <c r="AC50" s="95"/>
      <c r="AD50" s="95"/>
      <c r="AE50" s="43"/>
      <c r="AF50" s="42"/>
      <c r="AH50" s="12" t="s">
        <v>35</v>
      </c>
      <c r="AJ50" t="s">
        <v>35</v>
      </c>
    </row>
    <row r="51" spans="1:37" x14ac:dyDescent="0.2">
      <c r="A51" s="41"/>
      <c r="B51" s="95"/>
      <c r="C51" s="95"/>
      <c r="D51" s="95"/>
      <c r="E51" s="95"/>
      <c r="F51" s="95"/>
      <c r="G51" s="95"/>
      <c r="H51" s="95"/>
      <c r="I51" s="95"/>
      <c r="J51" s="96"/>
      <c r="K51" s="96"/>
      <c r="L51" s="96"/>
      <c r="M51" s="96"/>
      <c r="N51" s="96"/>
      <c r="O51" s="96"/>
      <c r="P51" s="96"/>
      <c r="Q51" s="95"/>
      <c r="R51" s="95"/>
      <c r="S51" s="95"/>
      <c r="T51" s="98"/>
      <c r="U51" s="98"/>
      <c r="V51" s="98"/>
      <c r="W51" s="98"/>
      <c r="X51" s="98"/>
      <c r="Y51" s="95"/>
      <c r="Z51" s="95"/>
      <c r="AA51" s="95"/>
      <c r="AB51" s="95"/>
      <c r="AC51" s="95"/>
      <c r="AD51" s="45"/>
      <c r="AE51" s="43"/>
      <c r="AF51" s="42"/>
      <c r="AK51" s="12" t="s">
        <v>35</v>
      </c>
    </row>
    <row r="52" spans="1:37" x14ac:dyDescent="0.2">
      <c r="A52" s="134" t="s">
        <v>250</v>
      </c>
      <c r="B52" s="134"/>
      <c r="C52" s="134"/>
      <c r="D52" s="134"/>
      <c r="E52" s="134"/>
      <c r="F52" s="134"/>
      <c r="G52" s="134"/>
      <c r="H52" s="39"/>
      <c r="I52" s="39"/>
      <c r="J52" s="39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45"/>
      <c r="AE52" s="43"/>
      <c r="AF52" s="74"/>
    </row>
    <row r="53" spans="1:37" x14ac:dyDescent="0.2">
      <c r="A53" s="146"/>
      <c r="B53" s="146"/>
      <c r="C53" s="146"/>
      <c r="D53" s="146"/>
      <c r="E53" s="146"/>
      <c r="F53" s="146"/>
      <c r="G53" s="146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43"/>
      <c r="AF53" s="44"/>
      <c r="AJ53" t="s">
        <v>35</v>
      </c>
    </row>
    <row r="54" spans="1:37" x14ac:dyDescent="0.2">
      <c r="A54" s="41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43"/>
      <c r="AF54" s="44"/>
    </row>
    <row r="55" spans="1:37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3"/>
      <c r="AF55" s="75"/>
    </row>
    <row r="56" spans="1:37" x14ac:dyDescent="0.2">
      <c r="AE56" s="7"/>
    </row>
    <row r="61" spans="1:37" x14ac:dyDescent="0.2">
      <c r="P61" s="2" t="s">
        <v>35</v>
      </c>
      <c r="AG61" t="s">
        <v>35</v>
      </c>
    </row>
    <row r="62" spans="1:37" x14ac:dyDescent="0.2">
      <c r="T62" s="2" t="s">
        <v>35</v>
      </c>
      <c r="Z62" s="2" t="s">
        <v>35</v>
      </c>
    </row>
    <row r="64" spans="1:37" x14ac:dyDescent="0.2">
      <c r="N64" s="2" t="s">
        <v>35</v>
      </c>
    </row>
    <row r="65" spans="7:36" x14ac:dyDescent="0.2">
      <c r="G65" s="2" t="s">
        <v>35</v>
      </c>
    </row>
    <row r="67" spans="7:36" x14ac:dyDescent="0.2">
      <c r="J67" s="2" t="s">
        <v>35</v>
      </c>
      <c r="AJ67" s="12" t="s">
        <v>35</v>
      </c>
    </row>
  </sheetData>
  <mergeCells count="34">
    <mergeCell ref="S3:S4"/>
    <mergeCell ref="M3:M4"/>
    <mergeCell ref="V3:V4"/>
    <mergeCell ref="L3:L4"/>
    <mergeCell ref="T3:T4"/>
    <mergeCell ref="U3:U4"/>
    <mergeCell ref="A1:AF1"/>
    <mergeCell ref="Z3:Z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X3:X4"/>
    <mergeCell ref="R3:R4"/>
    <mergeCell ref="I3:I4"/>
    <mergeCell ref="W3:W4"/>
    <mergeCell ref="K3:K4"/>
    <mergeCell ref="A53:G53"/>
    <mergeCell ref="A52:G52"/>
    <mergeCell ref="A2:A4"/>
    <mergeCell ref="B3:B4"/>
    <mergeCell ref="J3:J4"/>
    <mergeCell ref="B2:AF2"/>
    <mergeCell ref="C3:C4"/>
    <mergeCell ref="D3:D4"/>
    <mergeCell ref="E3:E4"/>
    <mergeCell ref="F3:F4"/>
    <mergeCell ref="G3:G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zoomScale="90" zoomScaleNormal="90" workbookViewId="0">
      <selection activeCell="S7" sqref="S7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7" width="5.42578125" style="3" bestFit="1" customWidth="1"/>
    <col min="28" max="28" width="5.85546875" style="3" bestFit="1" customWidth="1"/>
    <col min="29" max="30" width="5.42578125" style="3" bestFit="1" customWidth="1"/>
    <col min="31" max="31" width="7.42578125" style="7" bestFit="1" customWidth="1"/>
  </cols>
  <sheetData>
    <row r="1" spans="1:34" ht="20.100000000000001" customHeight="1" x14ac:dyDescent="0.2">
      <c r="A1" s="139" t="s">
        <v>204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1"/>
    </row>
    <row r="2" spans="1:34" s="4" customFormat="1" ht="20.100000000000001" customHeight="1" x14ac:dyDescent="0.2">
      <c r="A2" s="142" t="s">
        <v>21</v>
      </c>
      <c r="B2" s="136" t="s">
        <v>254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7"/>
    </row>
    <row r="3" spans="1:34" s="5" customFormat="1" ht="20.100000000000001" customHeight="1" x14ac:dyDescent="0.2">
      <c r="A3" s="142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99" t="s">
        <v>27</v>
      </c>
      <c r="AF3" s="100" t="s">
        <v>26</v>
      </c>
    </row>
    <row r="4" spans="1:34" s="5" customFormat="1" ht="20.100000000000001" customHeight="1" x14ac:dyDescent="0.2">
      <c r="A4" s="14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99" t="s">
        <v>25</v>
      </c>
      <c r="AF4" s="100" t="s">
        <v>25</v>
      </c>
    </row>
    <row r="5" spans="1:34" s="5" customFormat="1" x14ac:dyDescent="0.2">
      <c r="A5" s="48" t="s">
        <v>30</v>
      </c>
      <c r="B5" s="107">
        <f>[1]Fevereiro!$H$5</f>
        <v>10.44</v>
      </c>
      <c r="C5" s="107">
        <f>[1]Fevereiro!$H$6</f>
        <v>10.08</v>
      </c>
      <c r="D5" s="107">
        <f>[1]Fevereiro!$H$7</f>
        <v>21.6</v>
      </c>
      <c r="E5" s="107">
        <f>[1]Fevereiro!$H$8</f>
        <v>10.08</v>
      </c>
      <c r="F5" s="107">
        <f>[1]Fevereiro!$H$9</f>
        <v>11.879999999999999</v>
      </c>
      <c r="G5" s="107">
        <f>[1]Fevereiro!$H$10</f>
        <v>8.64</v>
      </c>
      <c r="H5" s="107">
        <f>[1]Fevereiro!$H$11</f>
        <v>11.16</v>
      </c>
      <c r="I5" s="107">
        <f>[1]Fevereiro!$H$12</f>
        <v>16.920000000000002</v>
      </c>
      <c r="J5" s="107">
        <f>[1]Fevereiro!$H$13</f>
        <v>12.6</v>
      </c>
      <c r="K5" s="107">
        <f>[1]Fevereiro!$H$14</f>
        <v>10.44</v>
      </c>
      <c r="L5" s="107">
        <f>[1]Fevereiro!$H$15</f>
        <v>14.4</v>
      </c>
      <c r="M5" s="107">
        <f>[1]Fevereiro!$H$16</f>
        <v>15.48</v>
      </c>
      <c r="N5" s="107">
        <f>[1]Fevereiro!$H$17</f>
        <v>10.08</v>
      </c>
      <c r="O5" s="107">
        <f>[1]Fevereiro!$H$18</f>
        <v>11.879999999999999</v>
      </c>
      <c r="P5" s="107">
        <f>[1]Fevereiro!$H$19</f>
        <v>14.4</v>
      </c>
      <c r="Q5" s="107">
        <f>[1]Fevereiro!$H$20</f>
        <v>11.520000000000001</v>
      </c>
      <c r="R5" s="107">
        <f>[1]Fevereiro!$H$21</f>
        <v>10.08</v>
      </c>
      <c r="S5" s="107">
        <f>[1]Fevereiro!$H$22</f>
        <v>16.2</v>
      </c>
      <c r="T5" s="107">
        <f>[1]Fevereiro!$H$23</f>
        <v>10.08</v>
      </c>
      <c r="U5" s="107">
        <f>[1]Fevereiro!$H$24</f>
        <v>11.16</v>
      </c>
      <c r="V5" s="107">
        <f>[1]Fevereiro!$H$25</f>
        <v>12.96</v>
      </c>
      <c r="W5" s="107">
        <f>[1]Fevereiro!$H$26</f>
        <v>19.079999999999998</v>
      </c>
      <c r="X5" s="107">
        <f>[1]Fevereiro!$H$27</f>
        <v>12.24</v>
      </c>
      <c r="Y5" s="107">
        <f>[1]Fevereiro!$H$28</f>
        <v>6.12</v>
      </c>
      <c r="Z5" s="107">
        <f>[1]Fevereiro!$H$29</f>
        <v>29.880000000000003</v>
      </c>
      <c r="AA5" s="107">
        <f>[1]Fevereiro!$H$30</f>
        <v>6.84</v>
      </c>
      <c r="AB5" s="107">
        <f>[1]Fevereiro!$H$31</f>
        <v>12.96</v>
      </c>
      <c r="AC5" s="107">
        <f>[1]Fevereiro!$H$32</f>
        <v>7.9200000000000008</v>
      </c>
      <c r="AD5" s="107">
        <f>[1]Fevereiro!$H$33</f>
        <v>6.48</v>
      </c>
      <c r="AE5" s="114">
        <f>MAX(B5:AD5)</f>
        <v>29.880000000000003</v>
      </c>
      <c r="AF5" s="113">
        <f>AVERAGE(B5:AD5)</f>
        <v>12.537931034482757</v>
      </c>
    </row>
    <row r="6" spans="1:34" x14ac:dyDescent="0.2">
      <c r="A6" s="48" t="s">
        <v>0</v>
      </c>
      <c r="B6" s="109" t="str">
        <f>[2]Fevereiro!$H$5</f>
        <v>*</v>
      </c>
      <c r="C6" s="109" t="str">
        <f>[2]Fevereiro!$H$6</f>
        <v>*</v>
      </c>
      <c r="D6" s="109" t="str">
        <f>[2]Fevereiro!$H$7</f>
        <v>*</v>
      </c>
      <c r="E6" s="109" t="str">
        <f>[2]Fevereiro!$H$8</f>
        <v>*</v>
      </c>
      <c r="F6" s="109" t="str">
        <f>[2]Fevereiro!$H$9</f>
        <v>*</v>
      </c>
      <c r="G6" s="109" t="str">
        <f>[2]Fevereiro!$H$10</f>
        <v>*</v>
      </c>
      <c r="H6" s="109" t="str">
        <f>[2]Fevereiro!$H$11</f>
        <v>*</v>
      </c>
      <c r="I6" s="109" t="str">
        <f>[2]Fevereiro!$H$12</f>
        <v>*</v>
      </c>
      <c r="J6" s="109" t="str">
        <f>[2]Fevereiro!$H$13</f>
        <v>*</v>
      </c>
      <c r="K6" s="109" t="str">
        <f>[2]Fevereiro!$H$14</f>
        <v>*</v>
      </c>
      <c r="L6" s="109" t="str">
        <f>[2]Fevereiro!$H$15</f>
        <v>*</v>
      </c>
      <c r="M6" s="109" t="str">
        <f>[2]Fevereiro!$H$16</f>
        <v>*</v>
      </c>
      <c r="N6" s="109" t="str">
        <f>[2]Fevereiro!$H$17</f>
        <v>*</v>
      </c>
      <c r="O6" s="109" t="str">
        <f>[2]Fevereiro!$H$18</f>
        <v>*</v>
      </c>
      <c r="P6" s="109" t="str">
        <f>[2]Fevereiro!$H$19</f>
        <v>*</v>
      </c>
      <c r="Q6" s="109" t="str">
        <f>[2]Fevereiro!$H$20</f>
        <v>*</v>
      </c>
      <c r="R6" s="109" t="str">
        <f>[2]Fevereiro!$H$21</f>
        <v>*</v>
      </c>
      <c r="S6" s="109" t="str">
        <f>[2]Fevereiro!$H$22</f>
        <v>*</v>
      </c>
      <c r="T6" s="109" t="str">
        <f>[2]Fevereiro!$H$23</f>
        <v>*</v>
      </c>
      <c r="U6" s="109" t="str">
        <f>[2]Fevereiro!$H$24</f>
        <v>*</v>
      </c>
      <c r="V6" s="109" t="str">
        <f>[2]Fevereiro!$H$25</f>
        <v>*</v>
      </c>
      <c r="W6" s="109" t="str">
        <f>[2]Fevereiro!$H$26</f>
        <v>*</v>
      </c>
      <c r="X6" s="109" t="str">
        <f>[2]Fevereiro!$H$27</f>
        <v>*</v>
      </c>
      <c r="Y6" s="109" t="str">
        <f>[2]Fevereiro!$H$28</f>
        <v>*</v>
      </c>
      <c r="Z6" s="109" t="str">
        <f>[2]Fevereiro!$H$29</f>
        <v>*</v>
      </c>
      <c r="AA6" s="109" t="str">
        <f>[2]Fevereiro!$H$30</f>
        <v>*</v>
      </c>
      <c r="AB6" s="109" t="str">
        <f>[2]Fevereiro!$H$31</f>
        <v>*</v>
      </c>
      <c r="AC6" s="109" t="str">
        <f>[2]Fevereiro!$H$32</f>
        <v>*</v>
      </c>
      <c r="AD6" s="109" t="str">
        <f>[2]Fevereiro!$H$33</f>
        <v>*</v>
      </c>
      <c r="AE6" s="114" t="s">
        <v>197</v>
      </c>
      <c r="AF6" s="113" t="s">
        <v>197</v>
      </c>
    </row>
    <row r="7" spans="1:34" x14ac:dyDescent="0.2">
      <c r="A7" s="48" t="s">
        <v>85</v>
      </c>
      <c r="B7" s="109">
        <f>[3]Fevereiro!$H$5</f>
        <v>13.32</v>
      </c>
      <c r="C7" s="109">
        <f>[3]Fevereiro!$H$6</f>
        <v>16.2</v>
      </c>
      <c r="D7" s="109">
        <f>[3]Fevereiro!$H$7</f>
        <v>16.2</v>
      </c>
      <c r="E7" s="109">
        <f>[3]Fevereiro!$H$8</f>
        <v>20.88</v>
      </c>
      <c r="F7" s="109">
        <f>[3]Fevereiro!$H$9</f>
        <v>10.8</v>
      </c>
      <c r="G7" s="109">
        <f>[3]Fevereiro!$H$10</f>
        <v>17.64</v>
      </c>
      <c r="H7" s="109">
        <f>[3]Fevereiro!$H$11</f>
        <v>12.96</v>
      </c>
      <c r="I7" s="109">
        <f>[3]Fevereiro!$H$12</f>
        <v>18.720000000000002</v>
      </c>
      <c r="J7" s="109">
        <f>[3]Fevereiro!$H$13</f>
        <v>9</v>
      </c>
      <c r="K7" s="109">
        <f>[3]Fevereiro!$H$14</f>
        <v>15.48</v>
      </c>
      <c r="L7" s="109">
        <f>[3]Fevereiro!$H$15</f>
        <v>17.64</v>
      </c>
      <c r="M7" s="109">
        <f>[3]Fevereiro!$H$16</f>
        <v>18</v>
      </c>
      <c r="N7" s="109">
        <f>[3]Fevereiro!$H$17</f>
        <v>14.76</v>
      </c>
      <c r="O7" s="109">
        <f>[3]Fevereiro!$H$18</f>
        <v>26.28</v>
      </c>
      <c r="P7" s="109">
        <f>[3]Fevereiro!$H$19</f>
        <v>15.840000000000002</v>
      </c>
      <c r="Q7" s="109">
        <f>[3]Fevereiro!$H$20</f>
        <v>18.36</v>
      </c>
      <c r="R7" s="109">
        <f>[3]Fevereiro!$H$21</f>
        <v>12.6</v>
      </c>
      <c r="S7" s="109">
        <f>[3]Fevereiro!$H$22</f>
        <v>17.28</v>
      </c>
      <c r="T7" s="109">
        <f>[3]Fevereiro!$H$23</f>
        <v>16.2</v>
      </c>
      <c r="U7" s="109">
        <f>[3]Fevereiro!$H$24</f>
        <v>23.759999999999998</v>
      </c>
      <c r="V7" s="109">
        <f>[3]Fevereiro!$H$25</f>
        <v>9.7200000000000006</v>
      </c>
      <c r="W7" s="109">
        <f>[3]Fevereiro!$H$26</f>
        <v>11.16</v>
      </c>
      <c r="X7" s="109">
        <f>[3]Fevereiro!$H$27</f>
        <v>11.520000000000001</v>
      </c>
      <c r="Y7" s="109">
        <f>[3]Fevereiro!$H$28</f>
        <v>15.48</v>
      </c>
      <c r="Z7" s="109">
        <f>[3]Fevereiro!$H$29</f>
        <v>16.920000000000002</v>
      </c>
      <c r="AA7" s="109">
        <f>[3]Fevereiro!$H$30</f>
        <v>21.6</v>
      </c>
      <c r="AB7" s="109">
        <f>[3]Fevereiro!$H$31</f>
        <v>15.48</v>
      </c>
      <c r="AC7" s="109">
        <f>[3]Fevereiro!$H$32</f>
        <v>15.48</v>
      </c>
      <c r="AD7" s="109">
        <f>[3]Fevereiro!$H$33</f>
        <v>10.8</v>
      </c>
      <c r="AE7" s="114">
        <f t="shared" ref="AE7:AE29" si="1">MAX(B7:AD7)</f>
        <v>26.28</v>
      </c>
      <c r="AF7" s="113">
        <f t="shared" ref="AF7:AF29" si="2">AVERAGE(B7:AD7)</f>
        <v>15.864827586206902</v>
      </c>
    </row>
    <row r="8" spans="1:34" x14ac:dyDescent="0.2">
      <c r="A8" s="48" t="s">
        <v>1</v>
      </c>
      <c r="B8" s="109">
        <f>[4]Fevereiro!$H$5</f>
        <v>7.9200000000000008</v>
      </c>
      <c r="C8" s="109">
        <f>[4]Fevereiro!$H$6</f>
        <v>2.8800000000000003</v>
      </c>
      <c r="D8" s="109">
        <f>[4]Fevereiro!$H$7</f>
        <v>15.120000000000001</v>
      </c>
      <c r="E8" s="109">
        <f>[4]Fevereiro!$H$8</f>
        <v>14.4</v>
      </c>
      <c r="F8" s="109">
        <f>[4]Fevereiro!$H$9</f>
        <v>18.36</v>
      </c>
      <c r="G8" s="109">
        <f>[4]Fevereiro!$H$10</f>
        <v>14.04</v>
      </c>
      <c r="H8" s="109">
        <f>[4]Fevereiro!$H$11</f>
        <v>10.44</v>
      </c>
      <c r="I8" s="109">
        <f>[4]Fevereiro!$H$12</f>
        <v>15.48</v>
      </c>
      <c r="J8" s="109">
        <f>[4]Fevereiro!$H$13</f>
        <v>0.36000000000000004</v>
      </c>
      <c r="K8" s="109">
        <f>[4]Fevereiro!$H$14</f>
        <v>12.24</v>
      </c>
      <c r="L8" s="109">
        <f>[4]Fevereiro!$H$15</f>
        <v>12.6</v>
      </c>
      <c r="M8" s="109">
        <f>[4]Fevereiro!$H$16</f>
        <v>18.720000000000002</v>
      </c>
      <c r="N8" s="109">
        <f>[4]Fevereiro!$H$17</f>
        <v>14.04</v>
      </c>
      <c r="O8" s="109">
        <f>[4]Fevereiro!$H$18</f>
        <v>9.7200000000000006</v>
      </c>
      <c r="P8" s="109">
        <f>[4]Fevereiro!$H$19</f>
        <v>6.84</v>
      </c>
      <c r="Q8" s="109">
        <f>[4]Fevereiro!$H$20</f>
        <v>5.4</v>
      </c>
      <c r="R8" s="109">
        <f>[4]Fevereiro!$H$21</f>
        <v>9.7200000000000006</v>
      </c>
      <c r="S8" s="109">
        <f>[4]Fevereiro!$H$22</f>
        <v>13.32</v>
      </c>
      <c r="T8" s="109">
        <f>[4]Fevereiro!$H$23</f>
        <v>11.16</v>
      </c>
      <c r="U8" s="109">
        <f>[4]Fevereiro!$H$24</f>
        <v>8.64</v>
      </c>
      <c r="V8" s="109">
        <f>[4]Fevereiro!$H$25</f>
        <v>10.8</v>
      </c>
      <c r="W8" s="109">
        <f>[4]Fevereiro!$H$26</f>
        <v>9.7200000000000006</v>
      </c>
      <c r="X8" s="109">
        <f>[4]Fevereiro!$H$27</f>
        <v>9.7200000000000006</v>
      </c>
      <c r="Y8" s="109">
        <f>[4]Fevereiro!$H$28</f>
        <v>17.64</v>
      </c>
      <c r="Z8" s="109">
        <f>[4]Fevereiro!$H$29</f>
        <v>17.64</v>
      </c>
      <c r="AA8" s="109">
        <f>[4]Fevereiro!$H$30</f>
        <v>1.4400000000000002</v>
      </c>
      <c r="AB8" s="109">
        <f>[4]Fevereiro!$H$31</f>
        <v>10.44</v>
      </c>
      <c r="AC8" s="109">
        <f>[4]Fevereiro!$H$32</f>
        <v>3.24</v>
      </c>
      <c r="AD8" s="109">
        <f>[4]Fevereiro!$H$33</f>
        <v>9.7200000000000006</v>
      </c>
      <c r="AE8" s="114">
        <f t="shared" si="1"/>
        <v>18.720000000000002</v>
      </c>
      <c r="AF8" s="113">
        <f t="shared" si="2"/>
        <v>10.750344827586206</v>
      </c>
    </row>
    <row r="9" spans="1:34" x14ac:dyDescent="0.2">
      <c r="A9" s="48" t="s">
        <v>146</v>
      </c>
      <c r="B9" s="109">
        <f>[5]Fevereiro!$H$5</f>
        <v>15.840000000000002</v>
      </c>
      <c r="C9" s="109">
        <f>[5]Fevereiro!$H$6</f>
        <v>18</v>
      </c>
      <c r="D9" s="109">
        <f>[5]Fevereiro!$H$7</f>
        <v>16.920000000000002</v>
      </c>
      <c r="E9" s="109">
        <f>[5]Fevereiro!$H$8</f>
        <v>14.76</v>
      </c>
      <c r="F9" s="109">
        <f>[5]Fevereiro!$H$9</f>
        <v>14.4</v>
      </c>
      <c r="G9" s="109">
        <f>[5]Fevereiro!$H$10</f>
        <v>13.68</v>
      </c>
      <c r="H9" s="109">
        <f>[5]Fevereiro!$H$11</f>
        <v>16.559999999999999</v>
      </c>
      <c r="I9" s="109">
        <f>[5]Fevereiro!$H$12</f>
        <v>16.2</v>
      </c>
      <c r="J9" s="109">
        <f>[5]Fevereiro!$H$13</f>
        <v>16.2</v>
      </c>
      <c r="K9" s="109">
        <f>[5]Fevereiro!$H$14</f>
        <v>21.96</v>
      </c>
      <c r="L9" s="109">
        <f>[5]Fevereiro!$H$15</f>
        <v>18.720000000000002</v>
      </c>
      <c r="M9" s="109">
        <f>[5]Fevereiro!$H$16</f>
        <v>16.920000000000002</v>
      </c>
      <c r="N9" s="109">
        <f>[5]Fevereiro!$H$17</f>
        <v>19.079999999999998</v>
      </c>
      <c r="O9" s="109">
        <f>[5]Fevereiro!$H$18</f>
        <v>14.76</v>
      </c>
      <c r="P9" s="109">
        <f>[5]Fevereiro!$H$19</f>
        <v>14.04</v>
      </c>
      <c r="Q9" s="109">
        <f>[5]Fevereiro!$H$20</f>
        <v>17.64</v>
      </c>
      <c r="R9" s="109">
        <f>[5]Fevereiro!$H$21</f>
        <v>13.68</v>
      </c>
      <c r="S9" s="109">
        <f>[5]Fevereiro!$H$22</f>
        <v>18.36</v>
      </c>
      <c r="T9" s="109">
        <f>[5]Fevereiro!$H$23</f>
        <v>15.840000000000002</v>
      </c>
      <c r="U9" s="109">
        <f>[5]Fevereiro!$H$24</f>
        <v>16.559999999999999</v>
      </c>
      <c r="V9" s="109">
        <f>[5]Fevereiro!$H$25</f>
        <v>10.08</v>
      </c>
      <c r="W9" s="109">
        <f>[5]Fevereiro!$H$26</f>
        <v>17.28</v>
      </c>
      <c r="X9" s="109">
        <f>[5]Fevereiro!$H$27</f>
        <v>17.28</v>
      </c>
      <c r="Y9" s="109">
        <f>[5]Fevereiro!$H$28</f>
        <v>11.520000000000001</v>
      </c>
      <c r="Z9" s="109">
        <f>[5]Fevereiro!$H$29</f>
        <v>20.16</v>
      </c>
      <c r="AA9" s="109">
        <f>[5]Fevereiro!$H$30</f>
        <v>12.6</v>
      </c>
      <c r="AB9" s="109">
        <f>[5]Fevereiro!$H$31</f>
        <v>14.04</v>
      </c>
      <c r="AC9" s="109">
        <f>[5]Fevereiro!$H$32</f>
        <v>9.3600000000000012</v>
      </c>
      <c r="AD9" s="109">
        <f>[5]Fevereiro!$H$33</f>
        <v>16.920000000000002</v>
      </c>
      <c r="AE9" s="114">
        <f t="shared" si="1"/>
        <v>21.96</v>
      </c>
      <c r="AF9" s="113">
        <f t="shared" si="2"/>
        <v>15.840000000000002</v>
      </c>
    </row>
    <row r="10" spans="1:34" x14ac:dyDescent="0.2">
      <c r="A10" s="48" t="s">
        <v>91</v>
      </c>
      <c r="B10" s="109">
        <f>[6]Fevereiro!$H$5</f>
        <v>18.36</v>
      </c>
      <c r="C10" s="109">
        <f>[6]Fevereiro!$H$6</f>
        <v>15.120000000000001</v>
      </c>
      <c r="D10" s="109">
        <f>[6]Fevereiro!$H$7</f>
        <v>16.920000000000002</v>
      </c>
      <c r="E10" s="109">
        <f>[6]Fevereiro!$H$8</f>
        <v>17.64</v>
      </c>
      <c r="F10" s="109">
        <f>[6]Fevereiro!$H$9</f>
        <v>15.48</v>
      </c>
      <c r="G10" s="109">
        <f>[6]Fevereiro!$H$10</f>
        <v>12.96</v>
      </c>
      <c r="H10" s="109">
        <f>[6]Fevereiro!$H$11</f>
        <v>20.88</v>
      </c>
      <c r="I10" s="109">
        <f>[6]Fevereiro!$H$12</f>
        <v>28.08</v>
      </c>
      <c r="J10" s="109">
        <f>[6]Fevereiro!$H$13</f>
        <v>14.4</v>
      </c>
      <c r="K10" s="109">
        <f>[6]Fevereiro!$H$14</f>
        <v>18</v>
      </c>
      <c r="L10" s="109">
        <f>[6]Fevereiro!$H$15</f>
        <v>20.88</v>
      </c>
      <c r="M10" s="109">
        <f>[6]Fevereiro!$H$16</f>
        <v>23.400000000000002</v>
      </c>
      <c r="N10" s="109">
        <f>[6]Fevereiro!$H$17</f>
        <v>15.120000000000001</v>
      </c>
      <c r="O10" s="109">
        <f>[6]Fevereiro!$H$18</f>
        <v>15.48</v>
      </c>
      <c r="P10" s="109">
        <f>[6]Fevereiro!$H$19</f>
        <v>15.840000000000002</v>
      </c>
      <c r="Q10" s="109">
        <f>[6]Fevereiro!$H$20</f>
        <v>14.04</v>
      </c>
      <c r="R10" s="109">
        <f>[6]Fevereiro!$H$21</f>
        <v>25.56</v>
      </c>
      <c r="S10" s="109">
        <f>[6]Fevereiro!$H$22</f>
        <v>18</v>
      </c>
      <c r="T10" s="109">
        <f>[6]Fevereiro!$H$23</f>
        <v>12.6</v>
      </c>
      <c r="U10" s="109">
        <f>[6]Fevereiro!$H$24</f>
        <v>18.720000000000002</v>
      </c>
      <c r="V10" s="109">
        <f>[6]Fevereiro!$H$25</f>
        <v>19.079999999999998</v>
      </c>
      <c r="W10" s="109">
        <f>[6]Fevereiro!$H$26</f>
        <v>21.96</v>
      </c>
      <c r="X10" s="109">
        <f>[6]Fevereiro!$H$27</f>
        <v>22.68</v>
      </c>
      <c r="Y10" s="109">
        <f>[6]Fevereiro!$H$28</f>
        <v>14.76</v>
      </c>
      <c r="Z10" s="109">
        <f>[6]Fevereiro!$H$29</f>
        <v>25.2</v>
      </c>
      <c r="AA10" s="109">
        <f>[6]Fevereiro!$H$30</f>
        <v>16.559999999999999</v>
      </c>
      <c r="AB10" s="109">
        <f>[6]Fevereiro!$H$31</f>
        <v>13.32</v>
      </c>
      <c r="AC10" s="109">
        <f>[6]Fevereiro!$H$32</f>
        <v>12.96</v>
      </c>
      <c r="AD10" s="109">
        <f>[6]Fevereiro!$H$33</f>
        <v>17.64</v>
      </c>
      <c r="AE10" s="114">
        <f t="shared" si="1"/>
        <v>28.08</v>
      </c>
      <c r="AF10" s="113">
        <f t="shared" si="2"/>
        <v>17.987586206896552</v>
      </c>
    </row>
    <row r="11" spans="1:34" x14ac:dyDescent="0.2">
      <c r="A11" s="48" t="s">
        <v>49</v>
      </c>
      <c r="B11" s="109">
        <f>[7]Fevereiro!$H$5</f>
        <v>18</v>
      </c>
      <c r="C11" s="109">
        <f>[7]Fevereiro!$H$6</f>
        <v>16.920000000000002</v>
      </c>
      <c r="D11" s="109">
        <f>[7]Fevereiro!$H$7</f>
        <v>17.64</v>
      </c>
      <c r="E11" s="109">
        <f>[7]Fevereiro!$H$8</f>
        <v>22.68</v>
      </c>
      <c r="F11" s="109">
        <f>[7]Fevereiro!$H$9</f>
        <v>11.520000000000001</v>
      </c>
      <c r="G11" s="109">
        <f>[7]Fevereiro!$H$10</f>
        <v>15.48</v>
      </c>
      <c r="H11" s="109">
        <f>[7]Fevereiro!$H$11</f>
        <v>18</v>
      </c>
      <c r="I11" s="109">
        <f>[7]Fevereiro!$H$12</f>
        <v>17.64</v>
      </c>
      <c r="J11" s="109">
        <f>[7]Fevereiro!$H$13</f>
        <v>17.28</v>
      </c>
      <c r="K11" s="109">
        <f>[7]Fevereiro!$H$14</f>
        <v>19.8</v>
      </c>
      <c r="L11" s="109">
        <f>[7]Fevereiro!$H$15</f>
        <v>18</v>
      </c>
      <c r="M11" s="109">
        <f>[7]Fevereiro!$H$16</f>
        <v>14.04</v>
      </c>
      <c r="N11" s="109">
        <f>[7]Fevereiro!$H$17</f>
        <v>15.840000000000002</v>
      </c>
      <c r="O11" s="109">
        <f>[7]Fevereiro!$H$18</f>
        <v>15.48</v>
      </c>
      <c r="P11" s="109">
        <f>[7]Fevereiro!$H$19</f>
        <v>20.88</v>
      </c>
      <c r="Q11" s="109">
        <f>[7]Fevereiro!$H$20</f>
        <v>15.840000000000002</v>
      </c>
      <c r="R11" s="109">
        <f>[7]Fevereiro!$H$21</f>
        <v>15.840000000000002</v>
      </c>
      <c r="S11" s="109">
        <f>[7]Fevereiro!$H$22</f>
        <v>22.68</v>
      </c>
      <c r="T11" s="109">
        <f>[7]Fevereiro!$H$23</f>
        <v>12.6</v>
      </c>
      <c r="U11" s="109">
        <f>[7]Fevereiro!$H$24</f>
        <v>25.92</v>
      </c>
      <c r="V11" s="109">
        <f>[7]Fevereiro!$H$25</f>
        <v>15.48</v>
      </c>
      <c r="W11" s="109">
        <f>[7]Fevereiro!$H$26</f>
        <v>16.920000000000002</v>
      </c>
      <c r="X11" s="109">
        <f>[7]Fevereiro!$H$27</f>
        <v>18</v>
      </c>
      <c r="Y11" s="109">
        <f>[7]Fevereiro!$H$28</f>
        <v>15.840000000000002</v>
      </c>
      <c r="Z11" s="109">
        <f>[7]Fevereiro!$H$29</f>
        <v>15.840000000000002</v>
      </c>
      <c r="AA11" s="109">
        <f>[7]Fevereiro!$H$30</f>
        <v>16.2</v>
      </c>
      <c r="AB11" s="109">
        <f>[7]Fevereiro!$H$31</f>
        <v>24.12</v>
      </c>
      <c r="AC11" s="109">
        <f>[7]Fevereiro!$H$32</f>
        <v>12.6</v>
      </c>
      <c r="AD11" s="109">
        <f>[7]Fevereiro!$H$33</f>
        <v>10.8</v>
      </c>
      <c r="AE11" s="114">
        <f t="shared" si="1"/>
        <v>25.92</v>
      </c>
      <c r="AF11" s="113">
        <f t="shared" si="2"/>
        <v>17.168275862068967</v>
      </c>
    </row>
    <row r="12" spans="1:34" x14ac:dyDescent="0.2">
      <c r="A12" s="48" t="s">
        <v>94</v>
      </c>
      <c r="B12" s="109">
        <f>[8]Fevereiro!$H$5</f>
        <v>16.920000000000002</v>
      </c>
      <c r="C12" s="109">
        <f>[8]Fevereiro!$H$6</f>
        <v>16.559999999999999</v>
      </c>
      <c r="D12" s="109">
        <f>[8]Fevereiro!$H$7</f>
        <v>21.6</v>
      </c>
      <c r="E12" s="109">
        <f>[8]Fevereiro!$H$8</f>
        <v>18</v>
      </c>
      <c r="F12" s="109">
        <f>[8]Fevereiro!$H$9</f>
        <v>15.120000000000001</v>
      </c>
      <c r="G12" s="109">
        <f>[8]Fevereiro!$H$10</f>
        <v>18</v>
      </c>
      <c r="H12" s="109">
        <f>[8]Fevereiro!$H$11</f>
        <v>19.8</v>
      </c>
      <c r="I12" s="109">
        <f>[8]Fevereiro!$H$12</f>
        <v>25.92</v>
      </c>
      <c r="J12" s="109">
        <f>[8]Fevereiro!$H$13</f>
        <v>19.079999999999998</v>
      </c>
      <c r="K12" s="109">
        <f>[8]Fevereiro!$H$14</f>
        <v>11.879999999999999</v>
      </c>
      <c r="L12" s="109">
        <f>[8]Fevereiro!$H$15</f>
        <v>16.920000000000002</v>
      </c>
      <c r="M12" s="109">
        <f>[8]Fevereiro!$H$16</f>
        <v>23.400000000000002</v>
      </c>
      <c r="N12" s="109">
        <f>[8]Fevereiro!$H$17</f>
        <v>20.16</v>
      </c>
      <c r="O12" s="109">
        <f>[8]Fevereiro!$H$18</f>
        <v>23.040000000000003</v>
      </c>
      <c r="P12" s="109">
        <f>[8]Fevereiro!$H$19</f>
        <v>18.36</v>
      </c>
      <c r="Q12" s="109">
        <f>[8]Fevereiro!$H$20</f>
        <v>14.4</v>
      </c>
      <c r="R12" s="109">
        <f>[8]Fevereiro!$H$21</f>
        <v>15.48</v>
      </c>
      <c r="S12" s="109">
        <f>[8]Fevereiro!$H$22</f>
        <v>22.68</v>
      </c>
      <c r="T12" s="109">
        <f>[8]Fevereiro!$H$23</f>
        <v>20.88</v>
      </c>
      <c r="U12" s="109">
        <f>[8]Fevereiro!$H$24</f>
        <v>34.200000000000003</v>
      </c>
      <c r="V12" s="109">
        <f>[8]Fevereiro!$H$25</f>
        <v>18</v>
      </c>
      <c r="W12" s="109">
        <f>[8]Fevereiro!$H$26</f>
        <v>16.920000000000002</v>
      </c>
      <c r="X12" s="109">
        <f>[8]Fevereiro!$H$27</f>
        <v>20.16</v>
      </c>
      <c r="Y12" s="109">
        <f>[8]Fevereiro!$H$28</f>
        <v>14.04</v>
      </c>
      <c r="Z12" s="109">
        <f>[8]Fevereiro!$H$29</f>
        <v>37.800000000000004</v>
      </c>
      <c r="AA12" s="109">
        <f>[8]Fevereiro!$H$30</f>
        <v>12.6</v>
      </c>
      <c r="AB12" s="109">
        <f>[8]Fevereiro!$H$31</f>
        <v>27.36</v>
      </c>
      <c r="AC12" s="109">
        <f>[8]Fevereiro!$H$32</f>
        <v>20.16</v>
      </c>
      <c r="AD12" s="109">
        <f>[8]Fevereiro!$H$33</f>
        <v>16.559999999999999</v>
      </c>
      <c r="AE12" s="114">
        <f t="shared" si="1"/>
        <v>37.800000000000004</v>
      </c>
      <c r="AF12" s="113">
        <f t="shared" si="2"/>
        <v>19.862068965517242</v>
      </c>
    </row>
    <row r="13" spans="1:34" x14ac:dyDescent="0.2">
      <c r="A13" s="48" t="s">
        <v>101</v>
      </c>
      <c r="B13" s="109">
        <f>[9]Fevereiro!$H$5</f>
        <v>16.559999999999999</v>
      </c>
      <c r="C13" s="109">
        <f>[9]Fevereiro!$H$6</f>
        <v>18</v>
      </c>
      <c r="D13" s="109">
        <f>[9]Fevereiro!$H$7</f>
        <v>15.840000000000002</v>
      </c>
      <c r="E13" s="109">
        <f>[9]Fevereiro!$H$8</f>
        <v>15.840000000000002</v>
      </c>
      <c r="F13" s="109">
        <f>[9]Fevereiro!$H$9</f>
        <v>14.76</v>
      </c>
      <c r="G13" s="109">
        <f>[9]Fevereiro!$H$10</f>
        <v>13.68</v>
      </c>
      <c r="H13" s="109">
        <f>[9]Fevereiro!$H$11</f>
        <v>21.240000000000002</v>
      </c>
      <c r="I13" s="109">
        <f>[9]Fevereiro!$H$12</f>
        <v>15.120000000000001</v>
      </c>
      <c r="J13" s="109">
        <f>[9]Fevereiro!$H$13</f>
        <v>14.76</v>
      </c>
      <c r="K13" s="109">
        <f>[9]Fevereiro!$H$14</f>
        <v>19.440000000000001</v>
      </c>
      <c r="L13" s="109">
        <f>[9]Fevereiro!$H$15</f>
        <v>17.28</v>
      </c>
      <c r="M13" s="109">
        <f>[9]Fevereiro!$H$16</f>
        <v>17.64</v>
      </c>
      <c r="N13" s="109">
        <f>[9]Fevereiro!$H$17</f>
        <v>22.68</v>
      </c>
      <c r="O13" s="109">
        <f>[9]Fevereiro!$H$18</f>
        <v>19.8</v>
      </c>
      <c r="P13" s="109">
        <f>[9]Fevereiro!$H$19</f>
        <v>20.16</v>
      </c>
      <c r="Q13" s="109">
        <f>[9]Fevereiro!$H$20</f>
        <v>21.240000000000002</v>
      </c>
      <c r="R13" s="109">
        <f>[9]Fevereiro!$H$21</f>
        <v>9.7200000000000006</v>
      </c>
      <c r="S13" s="109">
        <f>[9]Fevereiro!$H$22</f>
        <v>21.96</v>
      </c>
      <c r="T13" s="109">
        <f>[9]Fevereiro!$H$23</f>
        <v>21.96</v>
      </c>
      <c r="U13" s="109">
        <f>[9]Fevereiro!$H$24</f>
        <v>21.96</v>
      </c>
      <c r="V13" s="109">
        <f>[9]Fevereiro!$H$25</f>
        <v>13.68</v>
      </c>
      <c r="W13" s="109">
        <f>[9]Fevereiro!$H$26</f>
        <v>14.76</v>
      </c>
      <c r="X13" s="109">
        <f>[9]Fevereiro!$H$27</f>
        <v>13.32</v>
      </c>
      <c r="Y13" s="109">
        <f>[9]Fevereiro!$H$28</f>
        <v>14.04</v>
      </c>
      <c r="Z13" s="109">
        <f>[9]Fevereiro!$H$29</f>
        <v>15.120000000000001</v>
      </c>
      <c r="AA13" s="109">
        <f>[9]Fevereiro!$H$30</f>
        <v>12.6</v>
      </c>
      <c r="AB13" s="109">
        <f>[9]Fevereiro!$H$31</f>
        <v>19.8</v>
      </c>
      <c r="AC13" s="109">
        <f>[9]Fevereiro!$H$32</f>
        <v>15.840000000000002</v>
      </c>
      <c r="AD13" s="109">
        <f>[9]Fevereiro!$H$33</f>
        <v>22.32</v>
      </c>
      <c r="AE13" s="114">
        <f t="shared" si="1"/>
        <v>22.68</v>
      </c>
      <c r="AF13" s="113">
        <f t="shared" si="2"/>
        <v>17.28</v>
      </c>
    </row>
    <row r="14" spans="1:34" x14ac:dyDescent="0.2">
      <c r="A14" s="48" t="s">
        <v>147</v>
      </c>
      <c r="B14" s="109" t="str">
        <f>[10]Fevereiro!$H$5</f>
        <v>*</v>
      </c>
      <c r="C14" s="109" t="str">
        <f>[10]Fevereiro!$H$6</f>
        <v>*</v>
      </c>
      <c r="D14" s="109" t="str">
        <f>[10]Fevereiro!$H$7</f>
        <v>*</v>
      </c>
      <c r="E14" s="109" t="str">
        <f>[10]Fevereiro!$H$8</f>
        <v>*</v>
      </c>
      <c r="F14" s="109" t="str">
        <f>[10]Fevereiro!$H$9</f>
        <v>*</v>
      </c>
      <c r="G14" s="109" t="str">
        <f>[10]Fevereiro!$H$10</f>
        <v>*</v>
      </c>
      <c r="H14" s="109" t="str">
        <f>[10]Fevereiro!$H$11</f>
        <v>*</v>
      </c>
      <c r="I14" s="109" t="str">
        <f>[10]Fevereiro!$H$12</f>
        <v>*</v>
      </c>
      <c r="J14" s="109" t="str">
        <f>[10]Fevereiro!$H$13</f>
        <v>*</v>
      </c>
      <c r="K14" s="109" t="str">
        <f>[10]Fevereiro!$H$14</f>
        <v>*</v>
      </c>
      <c r="L14" s="109" t="str">
        <f>[10]Fevereiro!$H$15</f>
        <v>*</v>
      </c>
      <c r="M14" s="109" t="str">
        <f>[10]Fevereiro!$H$16</f>
        <v>*</v>
      </c>
      <c r="N14" s="109" t="str">
        <f>[10]Fevereiro!$H$17</f>
        <v>*</v>
      </c>
      <c r="O14" s="109" t="str">
        <f>[10]Fevereiro!$H$18</f>
        <v>*</v>
      </c>
      <c r="P14" s="109" t="str">
        <f>[10]Fevereiro!$H$19</f>
        <v>*</v>
      </c>
      <c r="Q14" s="109" t="str">
        <f>[10]Fevereiro!$H$20</f>
        <v>*</v>
      </c>
      <c r="R14" s="109" t="str">
        <f>[10]Fevereiro!$H$21</f>
        <v>*</v>
      </c>
      <c r="S14" s="109" t="str">
        <f>[10]Fevereiro!$H$22</f>
        <v>*</v>
      </c>
      <c r="T14" s="109" t="str">
        <f>[10]Fevereiro!$H$23</f>
        <v>*</v>
      </c>
      <c r="U14" s="109" t="str">
        <f>[10]Fevereiro!$H$24</f>
        <v>*</v>
      </c>
      <c r="V14" s="109" t="str">
        <f>[10]Fevereiro!$H$25</f>
        <v>*</v>
      </c>
      <c r="W14" s="109" t="str">
        <f>[10]Fevereiro!$H$26</f>
        <v>*</v>
      </c>
      <c r="X14" s="109" t="str">
        <f>[10]Fevereiro!$H$27</f>
        <v>*</v>
      </c>
      <c r="Y14" s="109">
        <f>[10]Fevereiro!$H$28</f>
        <v>10.08</v>
      </c>
      <c r="Z14" s="109">
        <f>[10]Fevereiro!$H$29</f>
        <v>8.64</v>
      </c>
      <c r="AA14" s="109">
        <f>[10]Fevereiro!$H$30</f>
        <v>19.079999999999998</v>
      </c>
      <c r="AB14" s="109">
        <f>[10]Fevereiro!$H$31</f>
        <v>24.48</v>
      </c>
      <c r="AC14" s="109">
        <f>[10]Fevereiro!$H$32</f>
        <v>14.04</v>
      </c>
      <c r="AD14" s="109">
        <f>[10]Fevereiro!$H$33</f>
        <v>11.520000000000001</v>
      </c>
      <c r="AE14" s="114">
        <f t="shared" si="1"/>
        <v>24.48</v>
      </c>
      <c r="AF14" s="113">
        <f t="shared" si="2"/>
        <v>14.639999999999999</v>
      </c>
      <c r="AH14" s="125"/>
    </row>
    <row r="15" spans="1:34" ht="12" customHeight="1" x14ac:dyDescent="0.2">
      <c r="A15" s="48" t="s">
        <v>2</v>
      </c>
      <c r="B15" s="109">
        <f>[11]Fevereiro!$H$5</f>
        <v>18.36</v>
      </c>
      <c r="C15" s="109">
        <f>[11]Fevereiro!$H$6</f>
        <v>11.520000000000001</v>
      </c>
      <c r="D15" s="109">
        <f>[11]Fevereiro!$H$7</f>
        <v>18.36</v>
      </c>
      <c r="E15" s="109">
        <f>[11]Fevereiro!$H$8</f>
        <v>16.2</v>
      </c>
      <c r="F15" s="109">
        <f>[11]Fevereiro!$H$9</f>
        <v>15.48</v>
      </c>
      <c r="G15" s="109">
        <f>[11]Fevereiro!$H$10</f>
        <v>21.240000000000002</v>
      </c>
      <c r="H15" s="109">
        <f>[11]Fevereiro!$H$11</f>
        <v>19.440000000000001</v>
      </c>
      <c r="I15" s="109">
        <f>[11]Fevereiro!$H$12</f>
        <v>17.28</v>
      </c>
      <c r="J15" s="109">
        <f>[11]Fevereiro!$H$13</f>
        <v>12.24</v>
      </c>
      <c r="K15" s="109">
        <f>[11]Fevereiro!$H$14</f>
        <v>14.04</v>
      </c>
      <c r="L15" s="109">
        <f>[11]Fevereiro!$H$15</f>
        <v>21.6</v>
      </c>
      <c r="M15" s="109">
        <f>[11]Fevereiro!$H$16</f>
        <v>19.440000000000001</v>
      </c>
      <c r="N15" s="109">
        <f>[11]Fevereiro!$H$17</f>
        <v>15.48</v>
      </c>
      <c r="O15" s="109">
        <f>[11]Fevereiro!$H$18</f>
        <v>15.120000000000001</v>
      </c>
      <c r="P15" s="109">
        <f>[11]Fevereiro!$H$19</f>
        <v>13.32</v>
      </c>
      <c r="Q15" s="109">
        <f>[11]Fevereiro!$H$20</f>
        <v>14.76</v>
      </c>
      <c r="R15" s="109">
        <f>[11]Fevereiro!$H$21</f>
        <v>12.96</v>
      </c>
      <c r="S15" s="109">
        <f>[11]Fevereiro!$H$22</f>
        <v>19.079999999999998</v>
      </c>
      <c r="T15" s="109">
        <f>[11]Fevereiro!$H$23</f>
        <v>10.8</v>
      </c>
      <c r="U15" s="109">
        <f>[11]Fevereiro!$H$24</f>
        <v>13.68</v>
      </c>
      <c r="V15" s="109">
        <f>[11]Fevereiro!$H$25</f>
        <v>15.48</v>
      </c>
      <c r="W15" s="109">
        <f>[11]Fevereiro!$H$26</f>
        <v>16.920000000000002</v>
      </c>
      <c r="X15" s="109">
        <f>[11]Fevereiro!$H$27</f>
        <v>12.96</v>
      </c>
      <c r="Y15" s="109">
        <f>[11]Fevereiro!$H$28</f>
        <v>11.879999999999999</v>
      </c>
      <c r="Z15" s="109">
        <f>[11]Fevereiro!$H$29</f>
        <v>19.440000000000001</v>
      </c>
      <c r="AA15" s="109">
        <f>[11]Fevereiro!$H$30</f>
        <v>9</v>
      </c>
      <c r="AB15" s="109">
        <f>[11]Fevereiro!$H$31</f>
        <v>22.68</v>
      </c>
      <c r="AC15" s="109">
        <f>[11]Fevereiro!$H$32</f>
        <v>12.96</v>
      </c>
      <c r="AD15" s="109">
        <f>[11]Fevereiro!$H$33</f>
        <v>11.520000000000001</v>
      </c>
      <c r="AE15" s="114">
        <f t="shared" si="1"/>
        <v>22.68</v>
      </c>
      <c r="AF15" s="113">
        <f t="shared" si="2"/>
        <v>15.628965517241378</v>
      </c>
      <c r="AH15" s="12" t="s">
        <v>35</v>
      </c>
    </row>
    <row r="16" spans="1:34" ht="12" customHeight="1" x14ac:dyDescent="0.2">
      <c r="A16" s="48" t="s">
        <v>3</v>
      </c>
      <c r="B16" s="109">
        <f>[12]Fevereiro!$H$5</f>
        <v>22.32</v>
      </c>
      <c r="C16" s="109">
        <f>[12]Fevereiro!$H$6</f>
        <v>10.44</v>
      </c>
      <c r="D16" s="109">
        <f>[12]Fevereiro!$H$7</f>
        <v>18.720000000000002</v>
      </c>
      <c r="E16" s="109">
        <f>[12]Fevereiro!$H$8</f>
        <v>11.879999999999999</v>
      </c>
      <c r="F16" s="109">
        <f>[12]Fevereiro!$H$9</f>
        <v>15.840000000000002</v>
      </c>
      <c r="G16" s="109">
        <f>[12]Fevereiro!$H$10</f>
        <v>6.12</v>
      </c>
      <c r="H16" s="109">
        <f>[12]Fevereiro!$H$11</f>
        <v>12.96</v>
      </c>
      <c r="I16" s="109">
        <f>[12]Fevereiro!$H$12</f>
        <v>26.28</v>
      </c>
      <c r="J16" s="109">
        <f>[12]Fevereiro!$H$13</f>
        <v>10.8</v>
      </c>
      <c r="K16" s="109">
        <f>[12]Fevereiro!$H$14</f>
        <v>23.400000000000002</v>
      </c>
      <c r="L16" s="109">
        <f>[12]Fevereiro!$H$15</f>
        <v>16.2</v>
      </c>
      <c r="M16" s="109">
        <f>[12]Fevereiro!$H$16</f>
        <v>13.32</v>
      </c>
      <c r="N16" s="109">
        <f>[12]Fevereiro!$H$17</f>
        <v>12.96</v>
      </c>
      <c r="O16" s="109">
        <f>[12]Fevereiro!$H$18</f>
        <v>12.96</v>
      </c>
      <c r="P16" s="109">
        <f>[12]Fevereiro!$H$19</f>
        <v>13.32</v>
      </c>
      <c r="Q16" s="109">
        <f>[12]Fevereiro!$H$20</f>
        <v>11.520000000000001</v>
      </c>
      <c r="R16" s="109">
        <f>[12]Fevereiro!$H$21</f>
        <v>14.76</v>
      </c>
      <c r="S16" s="109">
        <f>[12]Fevereiro!$H$22</f>
        <v>16.920000000000002</v>
      </c>
      <c r="T16" s="109">
        <f>[12]Fevereiro!$H$23</f>
        <v>15.120000000000001</v>
      </c>
      <c r="U16" s="109">
        <f>[12]Fevereiro!$H$24</f>
        <v>13.68</v>
      </c>
      <c r="V16" s="109">
        <f>[12]Fevereiro!$H$25</f>
        <v>14.04</v>
      </c>
      <c r="W16" s="109">
        <f>[12]Fevereiro!$H$26</f>
        <v>19.440000000000001</v>
      </c>
      <c r="X16" s="109">
        <f>[12]Fevereiro!$H$27</f>
        <v>20.52</v>
      </c>
      <c r="Y16" s="109">
        <f>[12]Fevereiro!$H$28</f>
        <v>16.920000000000002</v>
      </c>
      <c r="Z16" s="109">
        <f>[12]Fevereiro!$H$29</f>
        <v>11.520000000000001</v>
      </c>
      <c r="AA16" s="109">
        <f>[12]Fevereiro!$H$30</f>
        <v>9.3600000000000012</v>
      </c>
      <c r="AB16" s="109">
        <f>[12]Fevereiro!$H$31</f>
        <v>18.720000000000002</v>
      </c>
      <c r="AC16" s="109">
        <f>[12]Fevereiro!$H$32</f>
        <v>11.520000000000001</v>
      </c>
      <c r="AD16" s="109">
        <f>[12]Fevereiro!$H$33</f>
        <v>10.44</v>
      </c>
      <c r="AE16" s="114">
        <f t="shared" si="1"/>
        <v>26.28</v>
      </c>
      <c r="AF16" s="113">
        <f t="shared" si="2"/>
        <v>14.896551724137932</v>
      </c>
      <c r="AH16" s="12"/>
    </row>
    <row r="17" spans="1:36" x14ac:dyDescent="0.2">
      <c r="A17" s="48" t="s">
        <v>4</v>
      </c>
      <c r="B17" s="109">
        <f>[13]Fevereiro!$H$5</f>
        <v>18.36</v>
      </c>
      <c r="C17" s="109">
        <f>[13]Fevereiro!$H$6</f>
        <v>18</v>
      </c>
      <c r="D17" s="109">
        <f>[13]Fevereiro!$H$7</f>
        <v>22.32</v>
      </c>
      <c r="E17" s="109">
        <f>[13]Fevereiro!$H$8</f>
        <v>14.04</v>
      </c>
      <c r="F17" s="109">
        <f>[13]Fevereiro!$H$9</f>
        <v>14.04</v>
      </c>
      <c r="G17" s="109">
        <f>[13]Fevereiro!$H$10</f>
        <v>13.32</v>
      </c>
      <c r="H17" s="109">
        <f>[13]Fevereiro!$H$11</f>
        <v>14.4</v>
      </c>
      <c r="I17" s="109">
        <f>[13]Fevereiro!$H$12</f>
        <v>26.28</v>
      </c>
      <c r="J17" s="109">
        <f>[13]Fevereiro!$H$13</f>
        <v>10.08</v>
      </c>
      <c r="K17" s="109">
        <f>[13]Fevereiro!$H$14</f>
        <v>15.120000000000001</v>
      </c>
      <c r="L17" s="109">
        <f>[13]Fevereiro!$H$15</f>
        <v>16.2</v>
      </c>
      <c r="M17" s="109">
        <f>[13]Fevereiro!$H$16</f>
        <v>22.68</v>
      </c>
      <c r="N17" s="109">
        <f>[13]Fevereiro!$H$17</f>
        <v>11.16</v>
      </c>
      <c r="O17" s="109">
        <f>[13]Fevereiro!$H$18</f>
        <v>14.04</v>
      </c>
      <c r="P17" s="109">
        <f>[13]Fevereiro!$H$19</f>
        <v>12.24</v>
      </c>
      <c r="Q17" s="109">
        <f>[13]Fevereiro!$H$20</f>
        <v>16.559999999999999</v>
      </c>
      <c r="R17" s="109">
        <f>[13]Fevereiro!$H$21</f>
        <v>21.96</v>
      </c>
      <c r="S17" s="109">
        <f>[13]Fevereiro!$H$22</f>
        <v>18</v>
      </c>
      <c r="T17" s="109">
        <f>[13]Fevereiro!$H$23</f>
        <v>14.04</v>
      </c>
      <c r="U17" s="109">
        <f>[13]Fevereiro!$H$24</f>
        <v>14.4</v>
      </c>
      <c r="V17" s="109">
        <f>[13]Fevereiro!$H$25</f>
        <v>11.16</v>
      </c>
      <c r="W17" s="109">
        <f>[13]Fevereiro!$H$26</f>
        <v>16.920000000000002</v>
      </c>
      <c r="X17" s="109">
        <f>[13]Fevereiro!$H$27</f>
        <v>19.440000000000001</v>
      </c>
      <c r="Y17" s="109">
        <f>[13]Fevereiro!$H$28</f>
        <v>24.12</v>
      </c>
      <c r="Z17" s="109">
        <f>[13]Fevereiro!$H$29</f>
        <v>11.879999999999999</v>
      </c>
      <c r="AA17" s="109">
        <f>[13]Fevereiro!$H$30</f>
        <v>12.24</v>
      </c>
      <c r="AB17" s="109">
        <f>[13]Fevereiro!$H$31</f>
        <v>17.28</v>
      </c>
      <c r="AC17" s="109">
        <f>[13]Fevereiro!$H$32</f>
        <v>14.76</v>
      </c>
      <c r="AD17" s="109">
        <f>[13]Fevereiro!$H$33</f>
        <v>10.08</v>
      </c>
      <c r="AE17" s="114">
        <f t="shared" si="1"/>
        <v>26.28</v>
      </c>
      <c r="AF17" s="113">
        <f t="shared" si="2"/>
        <v>16.038620689655172</v>
      </c>
      <c r="AH17" t="s">
        <v>35</v>
      </c>
    </row>
    <row r="18" spans="1:36" x14ac:dyDescent="0.2">
      <c r="A18" s="48" t="s">
        <v>5</v>
      </c>
      <c r="B18" s="109">
        <f>[14]Fevereiro!$H$5</f>
        <v>16.559999999999999</v>
      </c>
      <c r="C18" s="109">
        <f>[14]Fevereiro!$H$6</f>
        <v>9.7200000000000006</v>
      </c>
      <c r="D18" s="109">
        <f>[14]Fevereiro!$H$7</f>
        <v>13.32</v>
      </c>
      <c r="E18" s="109">
        <f>[14]Fevereiro!$H$8</f>
        <v>11.520000000000001</v>
      </c>
      <c r="F18" s="109">
        <f>[14]Fevereiro!$H$9</f>
        <v>10.08</v>
      </c>
      <c r="G18" s="109">
        <f>[14]Fevereiro!$H$10</f>
        <v>13.32</v>
      </c>
      <c r="H18" s="109">
        <f>[14]Fevereiro!$H$11</f>
        <v>9.7200000000000006</v>
      </c>
      <c r="I18" s="109">
        <f>[14]Fevereiro!$H$12</f>
        <v>16.920000000000002</v>
      </c>
      <c r="J18" s="109">
        <f>[14]Fevereiro!$H$13</f>
        <v>18.36</v>
      </c>
      <c r="K18" s="109">
        <f>[14]Fevereiro!$H$14</f>
        <v>16.920000000000002</v>
      </c>
      <c r="L18" s="109">
        <f>[14]Fevereiro!$H$15</f>
        <v>9.7200000000000006</v>
      </c>
      <c r="M18" s="109">
        <f>[14]Fevereiro!$H$16</f>
        <v>19.440000000000001</v>
      </c>
      <c r="N18" s="109">
        <f>[14]Fevereiro!$H$17</f>
        <v>14.4</v>
      </c>
      <c r="O18" s="109">
        <f>[14]Fevereiro!$H$18</f>
        <v>9.3600000000000012</v>
      </c>
      <c r="P18" s="109">
        <f>[14]Fevereiro!$H$19</f>
        <v>8.2799999999999994</v>
      </c>
      <c r="Q18" s="109">
        <f>[14]Fevereiro!$H$20</f>
        <v>19.8</v>
      </c>
      <c r="R18" s="109">
        <f>[14]Fevereiro!$H$21</f>
        <v>16.559999999999999</v>
      </c>
      <c r="S18" s="109">
        <f>[14]Fevereiro!$H$22</f>
        <v>13.68</v>
      </c>
      <c r="T18" s="109">
        <f>[14]Fevereiro!$H$23</f>
        <v>11.879999999999999</v>
      </c>
      <c r="U18" s="109">
        <f>[14]Fevereiro!$H$24</f>
        <v>12.6</v>
      </c>
      <c r="V18" s="109">
        <f>[14]Fevereiro!$H$25</f>
        <v>10.44</v>
      </c>
      <c r="W18" s="109">
        <f>[14]Fevereiro!$H$26</f>
        <v>13.68</v>
      </c>
      <c r="X18" s="109">
        <f>[14]Fevereiro!$H$27</f>
        <v>10.8</v>
      </c>
      <c r="Y18" s="109">
        <f>[14]Fevereiro!$H$28</f>
        <v>7.5600000000000005</v>
      </c>
      <c r="Z18" s="109">
        <f>[14]Fevereiro!$H$29</f>
        <v>11.520000000000001</v>
      </c>
      <c r="AA18" s="109">
        <f>[14]Fevereiro!$H$30</f>
        <v>6.48</v>
      </c>
      <c r="AB18" s="109">
        <f>[14]Fevereiro!$H$31</f>
        <v>22.32</v>
      </c>
      <c r="AC18" s="109">
        <f>[14]Fevereiro!$H$32</f>
        <v>12.96</v>
      </c>
      <c r="AD18" s="109">
        <f>[14]Fevereiro!$H$33</f>
        <v>11.879999999999999</v>
      </c>
      <c r="AE18" s="114">
        <f t="shared" si="1"/>
        <v>22.32</v>
      </c>
      <c r="AF18" s="113">
        <f t="shared" si="2"/>
        <v>13.096551724137933</v>
      </c>
      <c r="AG18" s="12" t="s">
        <v>35</v>
      </c>
      <c r="AI18" t="s">
        <v>35</v>
      </c>
    </row>
    <row r="19" spans="1:36" x14ac:dyDescent="0.2">
      <c r="A19" s="48" t="s">
        <v>33</v>
      </c>
      <c r="B19" s="109">
        <f>[15]Fevereiro!$H$5</f>
        <v>21.96</v>
      </c>
      <c r="C19" s="109">
        <f>[15]Fevereiro!$H$6</f>
        <v>16.2</v>
      </c>
      <c r="D19" s="109">
        <f>[15]Fevereiro!$H$7</f>
        <v>24.840000000000003</v>
      </c>
      <c r="E19" s="109">
        <f>[15]Fevereiro!$H$8</f>
        <v>16.920000000000002</v>
      </c>
      <c r="F19" s="109">
        <f>[15]Fevereiro!$H$9</f>
        <v>24.12</v>
      </c>
      <c r="G19" s="109">
        <f>[15]Fevereiro!$H$10</f>
        <v>16.559999999999999</v>
      </c>
      <c r="H19" s="109">
        <f>[15]Fevereiro!$H$11</f>
        <v>19.8</v>
      </c>
      <c r="I19" s="109">
        <f>[15]Fevereiro!$H$12</f>
        <v>25.2</v>
      </c>
      <c r="J19" s="109">
        <f>[15]Fevereiro!$H$13</f>
        <v>14.4</v>
      </c>
      <c r="K19" s="109">
        <f>[15]Fevereiro!$H$14</f>
        <v>18</v>
      </c>
      <c r="L19" s="109">
        <f>[15]Fevereiro!$H$15</f>
        <v>23.400000000000002</v>
      </c>
      <c r="M19" s="109">
        <f>[15]Fevereiro!$H$16</f>
        <v>21.6</v>
      </c>
      <c r="N19" s="109">
        <f>[15]Fevereiro!$H$17</f>
        <v>12.96</v>
      </c>
      <c r="O19" s="109">
        <f>[15]Fevereiro!$H$18</f>
        <v>15.840000000000002</v>
      </c>
      <c r="P19" s="109">
        <f>[15]Fevereiro!$H$19</f>
        <v>15.48</v>
      </c>
      <c r="Q19" s="109">
        <f>[15]Fevereiro!$H$20</f>
        <v>15.48</v>
      </c>
      <c r="R19" s="109">
        <f>[15]Fevereiro!$H$21</f>
        <v>21.96</v>
      </c>
      <c r="S19" s="109">
        <f>[15]Fevereiro!$H$22</f>
        <v>23.400000000000002</v>
      </c>
      <c r="T19" s="109">
        <f>[15]Fevereiro!$H$23</f>
        <v>21.240000000000002</v>
      </c>
      <c r="U19" s="109">
        <f>[15]Fevereiro!$H$24</f>
        <v>20.16</v>
      </c>
      <c r="V19" s="109">
        <f>[15]Fevereiro!$H$25</f>
        <v>19.8</v>
      </c>
      <c r="W19" s="109">
        <f>[15]Fevereiro!$H$26</f>
        <v>18.720000000000002</v>
      </c>
      <c r="X19" s="109">
        <f>[15]Fevereiro!$H$27</f>
        <v>18</v>
      </c>
      <c r="Y19" s="109">
        <f>[15]Fevereiro!$H$28</f>
        <v>26.28</v>
      </c>
      <c r="Z19" s="109">
        <f>[15]Fevereiro!$H$29</f>
        <v>17.28</v>
      </c>
      <c r="AA19" s="109">
        <f>[15]Fevereiro!$H$30</f>
        <v>27.720000000000002</v>
      </c>
      <c r="AB19" s="109">
        <f>[15]Fevereiro!$H$31</f>
        <v>19.079999999999998</v>
      </c>
      <c r="AC19" s="109">
        <f>[15]Fevereiro!$H$32</f>
        <v>14.76</v>
      </c>
      <c r="AD19" s="109">
        <f>[15]Fevereiro!$H$33</f>
        <v>15.48</v>
      </c>
      <c r="AE19" s="114">
        <f t="shared" si="1"/>
        <v>27.720000000000002</v>
      </c>
      <c r="AF19" s="113">
        <f t="shared" si="2"/>
        <v>19.539310344827591</v>
      </c>
    </row>
    <row r="20" spans="1:36" x14ac:dyDescent="0.2">
      <c r="A20" s="48" t="s">
        <v>6</v>
      </c>
      <c r="B20" s="109">
        <f>[16]Fevereiro!$H$5</f>
        <v>16.920000000000002</v>
      </c>
      <c r="C20" s="109">
        <f>[16]Fevereiro!$H$6</f>
        <v>7.2</v>
      </c>
      <c r="D20" s="109">
        <f>[16]Fevereiro!$H$7</f>
        <v>18.720000000000002</v>
      </c>
      <c r="E20" s="109">
        <f>[16]Fevereiro!$H$8</f>
        <v>14.76</v>
      </c>
      <c r="F20" s="109">
        <f>[16]Fevereiro!$H$9</f>
        <v>7.5600000000000005</v>
      </c>
      <c r="G20" s="109">
        <f>[16]Fevereiro!$H$10</f>
        <v>8.64</v>
      </c>
      <c r="H20" s="109">
        <f>[16]Fevereiro!$H$11</f>
        <v>11.520000000000001</v>
      </c>
      <c r="I20" s="109">
        <f>[16]Fevereiro!$H$12</f>
        <v>10.8</v>
      </c>
      <c r="J20" s="109">
        <f>[16]Fevereiro!$H$13</f>
        <v>8.64</v>
      </c>
      <c r="K20" s="109">
        <f>[16]Fevereiro!$H$14</f>
        <v>25.56</v>
      </c>
      <c r="L20" s="109">
        <f>[16]Fevereiro!$H$15</f>
        <v>9.7200000000000006</v>
      </c>
      <c r="M20" s="109">
        <f>[16]Fevereiro!$H$16</f>
        <v>11.879999999999999</v>
      </c>
      <c r="N20" s="109">
        <f>[16]Fevereiro!$H$17</f>
        <v>12.6</v>
      </c>
      <c r="O20" s="109">
        <f>[16]Fevereiro!$H$18</f>
        <v>9.3600000000000012</v>
      </c>
      <c r="P20" s="109">
        <f>[16]Fevereiro!$H$19</f>
        <v>10.8</v>
      </c>
      <c r="Q20" s="109">
        <f>[16]Fevereiro!$H$20</f>
        <v>13.32</v>
      </c>
      <c r="R20" s="109">
        <f>[16]Fevereiro!$H$21</f>
        <v>15.840000000000002</v>
      </c>
      <c r="S20" s="109">
        <f>[16]Fevereiro!$H$22</f>
        <v>9.3600000000000012</v>
      </c>
      <c r="T20" s="109">
        <f>[16]Fevereiro!$H$23</f>
        <v>11.520000000000001</v>
      </c>
      <c r="U20" s="109">
        <f>[16]Fevereiro!$H$24</f>
        <v>14.4</v>
      </c>
      <c r="V20" s="109">
        <f>[16]Fevereiro!$H$25</f>
        <v>16.920000000000002</v>
      </c>
      <c r="W20" s="109">
        <f>[16]Fevereiro!$H$26</f>
        <v>9.3600000000000012</v>
      </c>
      <c r="X20" s="109">
        <f>[16]Fevereiro!$H$27</f>
        <v>13.68</v>
      </c>
      <c r="Y20" s="109">
        <f>[16]Fevereiro!$H$28</f>
        <v>14.76</v>
      </c>
      <c r="Z20" s="109">
        <f>[16]Fevereiro!$H$29</f>
        <v>6.84</v>
      </c>
      <c r="AA20" s="109">
        <f>[16]Fevereiro!$H$30</f>
        <v>9.7200000000000006</v>
      </c>
      <c r="AB20" s="109">
        <f>[16]Fevereiro!$H$31</f>
        <v>11.520000000000001</v>
      </c>
      <c r="AC20" s="109">
        <f>[16]Fevereiro!$H$32</f>
        <v>19.440000000000001</v>
      </c>
      <c r="AD20" s="109">
        <f>[16]Fevereiro!$H$33</f>
        <v>7.5600000000000005</v>
      </c>
      <c r="AE20" s="114">
        <f t="shared" si="1"/>
        <v>25.56</v>
      </c>
      <c r="AF20" s="113">
        <f t="shared" si="2"/>
        <v>12.376551724137931</v>
      </c>
    </row>
    <row r="21" spans="1:36" x14ac:dyDescent="0.2">
      <c r="A21" s="48" t="s">
        <v>7</v>
      </c>
      <c r="B21" s="109">
        <f>[17]Fevereiro!$H$5</f>
        <v>11.16</v>
      </c>
      <c r="C21" s="109">
        <f>[17]Fevereiro!$H$6</f>
        <v>12.96</v>
      </c>
      <c r="D21" s="109">
        <f>[17]Fevereiro!$H$7</f>
        <v>14.4</v>
      </c>
      <c r="E21" s="109">
        <f>[17]Fevereiro!$H$8</f>
        <v>14.04</v>
      </c>
      <c r="F21" s="109">
        <f>[17]Fevereiro!$H$9</f>
        <v>12.96</v>
      </c>
      <c r="G21" s="109">
        <f>[17]Fevereiro!$H$10</f>
        <v>10.44</v>
      </c>
      <c r="H21" s="109">
        <f>[17]Fevereiro!$H$11</f>
        <v>14.4</v>
      </c>
      <c r="I21" s="109">
        <f>[17]Fevereiro!$H$12</f>
        <v>11.16</v>
      </c>
      <c r="J21" s="109">
        <f>[17]Fevereiro!$H$13</f>
        <v>20.88</v>
      </c>
      <c r="K21" s="109">
        <f>[17]Fevereiro!$H$14</f>
        <v>14.04</v>
      </c>
      <c r="L21" s="109">
        <f>[17]Fevereiro!$H$15</f>
        <v>18.720000000000002</v>
      </c>
      <c r="M21" s="109">
        <f>[17]Fevereiro!$H$16</f>
        <v>18.36</v>
      </c>
      <c r="N21" s="109">
        <f>[17]Fevereiro!$H$17</f>
        <v>21.240000000000002</v>
      </c>
      <c r="O21" s="109">
        <f>[17]Fevereiro!$H$18</f>
        <v>24.12</v>
      </c>
      <c r="P21" s="109">
        <f>[17]Fevereiro!$H$19</f>
        <v>15.840000000000002</v>
      </c>
      <c r="Q21" s="109">
        <f>[17]Fevereiro!$H$20</f>
        <v>12.96</v>
      </c>
      <c r="R21" s="109">
        <f>[17]Fevereiro!$H$21</f>
        <v>12.96</v>
      </c>
      <c r="S21" s="109">
        <f>[17]Fevereiro!$H$22</f>
        <v>15.48</v>
      </c>
      <c r="T21" s="109">
        <f>[17]Fevereiro!$H$23</f>
        <v>18.720000000000002</v>
      </c>
      <c r="U21" s="109">
        <f>[17]Fevereiro!$H$24</f>
        <v>15.48</v>
      </c>
      <c r="V21" s="109">
        <f>[17]Fevereiro!$H$25</f>
        <v>13.68</v>
      </c>
      <c r="W21" s="109">
        <f>[17]Fevereiro!$H$26</f>
        <v>16.920000000000002</v>
      </c>
      <c r="X21" s="109">
        <f>[17]Fevereiro!$H$27</f>
        <v>12.24</v>
      </c>
      <c r="Y21" s="109">
        <f>[17]Fevereiro!$H$28</f>
        <v>15.120000000000001</v>
      </c>
      <c r="Z21" s="109">
        <f>[17]Fevereiro!$H$29</f>
        <v>15.840000000000002</v>
      </c>
      <c r="AA21" s="109">
        <f>[17]Fevereiro!$H$30</f>
        <v>10.8</v>
      </c>
      <c r="AB21" s="109">
        <f>[17]Fevereiro!$H$31</f>
        <v>14.04</v>
      </c>
      <c r="AC21" s="109">
        <f>[17]Fevereiro!$H$32</f>
        <v>23.040000000000003</v>
      </c>
      <c r="AD21" s="109">
        <f>[17]Fevereiro!$H$33</f>
        <v>11.16</v>
      </c>
      <c r="AE21" s="114">
        <f t="shared" si="1"/>
        <v>24.12</v>
      </c>
      <c r="AF21" s="113">
        <f t="shared" si="2"/>
        <v>15.281379310344832</v>
      </c>
    </row>
    <row r="22" spans="1:36" x14ac:dyDescent="0.2">
      <c r="A22" s="48" t="s">
        <v>148</v>
      </c>
      <c r="B22" s="109">
        <f>[18]Fevereiro!$H$5</f>
        <v>15.48</v>
      </c>
      <c r="C22" s="109">
        <f>[18]Fevereiro!$H$6</f>
        <v>20.16</v>
      </c>
      <c r="D22" s="109">
        <f>[18]Fevereiro!$H$7</f>
        <v>16.920000000000002</v>
      </c>
      <c r="E22" s="109">
        <f>[18]Fevereiro!$H$8</f>
        <v>20.88</v>
      </c>
      <c r="F22" s="109">
        <f>[18]Fevereiro!$H$9</f>
        <v>17.64</v>
      </c>
      <c r="G22" s="109">
        <f>[18]Fevereiro!$H$10</f>
        <v>16.2</v>
      </c>
      <c r="H22" s="109">
        <f>[18]Fevereiro!$H$11</f>
        <v>10.44</v>
      </c>
      <c r="I22" s="109">
        <f>[18]Fevereiro!$H$12</f>
        <v>27</v>
      </c>
      <c r="J22" s="109">
        <f>[18]Fevereiro!$H$13</f>
        <v>19.440000000000001</v>
      </c>
      <c r="K22" s="109">
        <f>[18]Fevereiro!$H$14</f>
        <v>21.96</v>
      </c>
      <c r="L22" s="109">
        <f>[18]Fevereiro!$H$15</f>
        <v>22.68</v>
      </c>
      <c r="M22" s="109">
        <f>[18]Fevereiro!$H$16</f>
        <v>26.64</v>
      </c>
      <c r="N22" s="109">
        <f>[18]Fevereiro!$H$17</f>
        <v>29.16</v>
      </c>
      <c r="O22" s="109">
        <f>[18]Fevereiro!$H$18</f>
        <v>23.759999999999998</v>
      </c>
      <c r="P22" s="109">
        <f>[18]Fevereiro!$H$19</f>
        <v>12.6</v>
      </c>
      <c r="Q22" s="109">
        <f>[18]Fevereiro!$H$20</f>
        <v>18.36</v>
      </c>
      <c r="R22" s="109">
        <f>[18]Fevereiro!$H$21</f>
        <v>14.4</v>
      </c>
      <c r="S22" s="109">
        <f>[18]Fevereiro!$H$22</f>
        <v>22.68</v>
      </c>
      <c r="T22" s="109">
        <f>[18]Fevereiro!$H$23</f>
        <v>16.559999999999999</v>
      </c>
      <c r="U22" s="109">
        <f>[18]Fevereiro!$H$24</f>
        <v>29.880000000000003</v>
      </c>
      <c r="V22" s="109">
        <f>[18]Fevereiro!$H$25</f>
        <v>17.28</v>
      </c>
      <c r="W22" s="109">
        <f>[18]Fevereiro!$H$25</f>
        <v>17.28</v>
      </c>
      <c r="X22" s="109">
        <f>[18]Fevereiro!$H$27</f>
        <v>25.56</v>
      </c>
      <c r="Y22" s="109">
        <f>[18]Fevereiro!$H$28</f>
        <v>23.040000000000003</v>
      </c>
      <c r="Z22" s="109">
        <f>[18]Fevereiro!$H$29</f>
        <v>27</v>
      </c>
      <c r="AA22" s="109">
        <f>[18]Fevereiro!$H$30</f>
        <v>15.840000000000002</v>
      </c>
      <c r="AB22" s="109">
        <f>[18]Fevereiro!$H$31</f>
        <v>21.96</v>
      </c>
      <c r="AC22" s="109">
        <f>[18]Fevereiro!$H$32</f>
        <v>28.44</v>
      </c>
      <c r="AD22" s="109">
        <f>[18]Fevereiro!$H$33</f>
        <v>15.840000000000002</v>
      </c>
      <c r="AE22" s="114">
        <f t="shared" si="1"/>
        <v>29.880000000000003</v>
      </c>
      <c r="AF22" s="113">
        <f t="shared" si="2"/>
        <v>20.520000000000007</v>
      </c>
      <c r="AI22" t="s">
        <v>35</v>
      </c>
      <c r="AJ22" t="s">
        <v>35</v>
      </c>
    </row>
    <row r="23" spans="1:36" x14ac:dyDescent="0.2">
      <c r="A23" s="48" t="s">
        <v>149</v>
      </c>
      <c r="B23" s="109">
        <f>[19]Fevereiro!$H$5</f>
        <v>20.16</v>
      </c>
      <c r="C23" s="109">
        <f>[19]Fevereiro!$H$6</f>
        <v>24.48</v>
      </c>
      <c r="D23" s="109">
        <f>[19]Fevereiro!$H$7</f>
        <v>25.2</v>
      </c>
      <c r="E23" s="109">
        <f>[19]Fevereiro!$H$8</f>
        <v>23.759999999999998</v>
      </c>
      <c r="F23" s="109">
        <f>[19]Fevereiro!$H$9</f>
        <v>24.48</v>
      </c>
      <c r="G23" s="109">
        <f>[19]Fevereiro!$H$10</f>
        <v>21.6</v>
      </c>
      <c r="H23" s="109">
        <f>[19]Fevereiro!$H$11</f>
        <v>19.440000000000001</v>
      </c>
      <c r="I23" s="109">
        <f>[19]Fevereiro!$H$12</f>
        <v>27.36</v>
      </c>
      <c r="J23" s="109">
        <f>[19]Fevereiro!$H$13</f>
        <v>17.64</v>
      </c>
      <c r="K23" s="109">
        <f>[19]Fevereiro!$H$14</f>
        <v>23.040000000000003</v>
      </c>
      <c r="L23" s="109">
        <f>[19]Fevereiro!$H$15</f>
        <v>23.759999999999998</v>
      </c>
      <c r="M23" s="109">
        <f>[19]Fevereiro!$H$16</f>
        <v>24.48</v>
      </c>
      <c r="N23" s="109">
        <f>[19]Fevereiro!$H$17</f>
        <v>19.8</v>
      </c>
      <c r="O23" s="109">
        <f>[19]Fevereiro!$H$18</f>
        <v>17.28</v>
      </c>
      <c r="P23" s="109">
        <f>[19]Fevereiro!$H$19</f>
        <v>12.96</v>
      </c>
      <c r="Q23" s="109" t="str">
        <f>[19]Fevereiro!$H$20</f>
        <v>*</v>
      </c>
      <c r="R23" s="109" t="str">
        <f>[19]Fevereiro!$H$21</f>
        <v>*</v>
      </c>
      <c r="S23" s="109" t="str">
        <f>[19]Fevereiro!$H$22</f>
        <v>*</v>
      </c>
      <c r="T23" s="109" t="str">
        <f>[19]Fevereiro!$H$23</f>
        <v>*</v>
      </c>
      <c r="U23" s="109" t="str">
        <f>[19]Fevereiro!$H$24</f>
        <v>*</v>
      </c>
      <c r="V23" s="109" t="str">
        <f>[19]Fevereiro!$H$25</f>
        <v>*</v>
      </c>
      <c r="W23" s="109" t="str">
        <f>[19]Fevereiro!$H$26</f>
        <v>*</v>
      </c>
      <c r="X23" s="109" t="str">
        <f>[19]Fevereiro!$H$27</f>
        <v>*</v>
      </c>
      <c r="Y23" s="109" t="str">
        <f>[19]Fevereiro!$H$28</f>
        <v>*</v>
      </c>
      <c r="Z23" s="109" t="str">
        <f>[19]Fevereiro!$H$29</f>
        <v>*</v>
      </c>
      <c r="AA23" s="109" t="str">
        <f>[19]Fevereiro!$H$30</f>
        <v>*</v>
      </c>
      <c r="AB23" s="109" t="str">
        <f>[19]Fevereiro!$H$31</f>
        <v>*</v>
      </c>
      <c r="AC23" s="109" t="str">
        <f>[19]Fevereiro!$H$32</f>
        <v>*</v>
      </c>
      <c r="AD23" s="109" t="s">
        <v>197</v>
      </c>
      <c r="AE23" s="114">
        <f t="shared" si="1"/>
        <v>27.36</v>
      </c>
      <c r="AF23" s="113">
        <f t="shared" si="2"/>
        <v>21.696000000000002</v>
      </c>
      <c r="AG23" s="12" t="s">
        <v>35</v>
      </c>
    </row>
    <row r="24" spans="1:36" x14ac:dyDescent="0.2">
      <c r="A24" s="48" t="s">
        <v>150</v>
      </c>
      <c r="B24" s="109">
        <f>[20]Fevereiro!$H$5</f>
        <v>8.2799999999999994</v>
      </c>
      <c r="C24" s="109">
        <f>[20]Fevereiro!$H$6</f>
        <v>10.8</v>
      </c>
      <c r="D24" s="109">
        <f>[20]Fevereiro!$H$7</f>
        <v>14.4</v>
      </c>
      <c r="E24" s="109">
        <f>[20]Fevereiro!$H$8</f>
        <v>15.120000000000001</v>
      </c>
      <c r="F24" s="109">
        <f>[20]Fevereiro!$H$9</f>
        <v>10.44</v>
      </c>
      <c r="G24" s="109">
        <f>[20]Fevereiro!$H$10</f>
        <v>13.32</v>
      </c>
      <c r="H24" s="109">
        <f>[20]Fevereiro!$H$11</f>
        <v>10.8</v>
      </c>
      <c r="I24" s="109">
        <f>[20]Fevereiro!$H$12</f>
        <v>11.520000000000001</v>
      </c>
      <c r="J24" s="109">
        <f>[20]Fevereiro!$H$13</f>
        <v>19.440000000000001</v>
      </c>
      <c r="K24" s="109">
        <f>[20]Fevereiro!$H$14</f>
        <v>12.96</v>
      </c>
      <c r="L24" s="109">
        <f>[20]Fevereiro!$H$15</f>
        <v>15.120000000000001</v>
      </c>
      <c r="M24" s="109">
        <f>[20]Fevereiro!$H$16</f>
        <v>22.32</v>
      </c>
      <c r="N24" s="109">
        <f>[20]Fevereiro!$H$17</f>
        <v>20.16</v>
      </c>
      <c r="O24" s="109">
        <f>[20]Fevereiro!$H$18</f>
        <v>25.92</v>
      </c>
      <c r="P24" s="109">
        <f>[20]Fevereiro!$H$19</f>
        <v>17.28</v>
      </c>
      <c r="Q24" s="109">
        <f>[20]Fevereiro!$H$20</f>
        <v>21.6</v>
      </c>
      <c r="R24" s="109">
        <f>[20]Fevereiro!$H$21</f>
        <v>22.68</v>
      </c>
      <c r="S24" s="109">
        <f>[20]Fevereiro!$H$22</f>
        <v>19.8</v>
      </c>
      <c r="T24" s="109">
        <f>[20]Fevereiro!$H$23</f>
        <v>17.64</v>
      </c>
      <c r="U24" s="109">
        <f>[20]Fevereiro!$H$24</f>
        <v>20.88</v>
      </c>
      <c r="V24" s="109">
        <f>[20]Fevereiro!$H$25</f>
        <v>14.76</v>
      </c>
      <c r="W24" s="109">
        <f>[20]Fevereiro!$H$26</f>
        <v>19.440000000000001</v>
      </c>
      <c r="X24" s="109">
        <f>[20]Fevereiro!$H$27</f>
        <v>15.48</v>
      </c>
      <c r="Y24" s="109">
        <f>[20]Fevereiro!$H$28</f>
        <v>12.24</v>
      </c>
      <c r="Z24" s="109">
        <f>[20]Fevereiro!$H$29</f>
        <v>12.96</v>
      </c>
      <c r="AA24" s="109">
        <f>[20]Fevereiro!$H$30</f>
        <v>11.520000000000001</v>
      </c>
      <c r="AB24" s="109">
        <f>[20]Fevereiro!$H$31</f>
        <v>17.28</v>
      </c>
      <c r="AC24" s="109">
        <f>[20]Fevereiro!$H$32</f>
        <v>18</v>
      </c>
      <c r="AD24" s="109">
        <f>[20]Fevereiro!$H$33</f>
        <v>12.24</v>
      </c>
      <c r="AE24" s="114">
        <f t="shared" si="1"/>
        <v>25.92</v>
      </c>
      <c r="AF24" s="113">
        <f t="shared" si="2"/>
        <v>16.013793103448275</v>
      </c>
      <c r="AG24" t="s">
        <v>35</v>
      </c>
      <c r="AH24" t="s">
        <v>35</v>
      </c>
      <c r="AI24" t="s">
        <v>35</v>
      </c>
      <c r="AJ24" t="s">
        <v>35</v>
      </c>
    </row>
    <row r="25" spans="1:36" x14ac:dyDescent="0.2">
      <c r="A25" s="48" t="s">
        <v>8</v>
      </c>
      <c r="B25" s="109">
        <f>[21]Fevereiro!$H$5</f>
        <v>10.44</v>
      </c>
      <c r="C25" s="109">
        <f>[21]Fevereiro!$H$6</f>
        <v>12.24</v>
      </c>
      <c r="D25" s="109">
        <f>[21]Fevereiro!$H$7</f>
        <v>16.559999999999999</v>
      </c>
      <c r="E25" s="109">
        <f>[21]Fevereiro!$H$8</f>
        <v>16.920000000000002</v>
      </c>
      <c r="F25" s="109">
        <f>[21]Fevereiro!$H$9</f>
        <v>17.28</v>
      </c>
      <c r="G25" s="109">
        <f>[21]Fevereiro!$H$10</f>
        <v>24.12</v>
      </c>
      <c r="H25" s="109">
        <f>[21]Fevereiro!$H$11</f>
        <v>20.52</v>
      </c>
      <c r="I25" s="109">
        <f>[21]Fevereiro!$H$12</f>
        <v>15.840000000000002</v>
      </c>
      <c r="J25" s="109">
        <f>[21]Fevereiro!$H$13</f>
        <v>10.8</v>
      </c>
      <c r="K25" s="109">
        <f>[21]Fevereiro!$H$14</f>
        <v>14.04</v>
      </c>
      <c r="L25" s="109">
        <f>[21]Fevereiro!$H$15</f>
        <v>19.440000000000001</v>
      </c>
      <c r="M25" s="109">
        <f>[21]Fevereiro!$H$16</f>
        <v>15.120000000000001</v>
      </c>
      <c r="N25" s="109">
        <f>[21]Fevereiro!$H$17</f>
        <v>20.88</v>
      </c>
      <c r="O25" s="109">
        <f>[21]Fevereiro!$H$18</f>
        <v>7.5600000000000005</v>
      </c>
      <c r="P25" s="109">
        <f>[21]Fevereiro!$H$19</f>
        <v>11.520000000000001</v>
      </c>
      <c r="Q25" s="109">
        <f>[21]Fevereiro!$H$20</f>
        <v>15.840000000000002</v>
      </c>
      <c r="R25" s="109">
        <f>[21]Fevereiro!$H$21</f>
        <v>9.3600000000000012</v>
      </c>
      <c r="S25" s="109">
        <f>[21]Fevereiro!$H$22</f>
        <v>16.2</v>
      </c>
      <c r="T25" s="109">
        <f>[21]Fevereiro!$H$23</f>
        <v>7.2</v>
      </c>
      <c r="U25" s="109">
        <f>[21]Fevereiro!$H$24</f>
        <v>29.880000000000003</v>
      </c>
      <c r="V25" s="109">
        <f>[21]Fevereiro!$H$25</f>
        <v>12.6</v>
      </c>
      <c r="W25" s="109">
        <f>[21]Fevereiro!$H$26</f>
        <v>14.04</v>
      </c>
      <c r="X25" s="109">
        <f>[21]Fevereiro!$H$27</f>
        <v>10.08</v>
      </c>
      <c r="Y25" s="109">
        <f>[21]Fevereiro!$H$28</f>
        <v>12.6</v>
      </c>
      <c r="Z25" s="109">
        <f>[21]Fevereiro!$H$29</f>
        <v>12.6</v>
      </c>
      <c r="AA25" s="109">
        <f>[21]Fevereiro!$H$30</f>
        <v>12.6</v>
      </c>
      <c r="AB25" s="109">
        <f>[21]Fevereiro!$H$31</f>
        <v>20.88</v>
      </c>
      <c r="AC25" s="109">
        <f>[21]Fevereiro!$H$32</f>
        <v>9.7200000000000006</v>
      </c>
      <c r="AD25" s="109">
        <f>[21]Fevereiro!$H$33</f>
        <v>11.16</v>
      </c>
      <c r="AE25" s="114">
        <f t="shared" si="1"/>
        <v>29.880000000000003</v>
      </c>
      <c r="AF25" s="113">
        <f t="shared" si="2"/>
        <v>14.760000000000005</v>
      </c>
      <c r="AI25" t="s">
        <v>35</v>
      </c>
    </row>
    <row r="26" spans="1:36" x14ac:dyDescent="0.2">
      <c r="A26" s="48" t="s">
        <v>9</v>
      </c>
      <c r="B26" s="109">
        <f>[22]Fevereiro!$H$5</f>
        <v>14.4</v>
      </c>
      <c r="C26" s="109">
        <f>[22]Fevereiro!$H$6</f>
        <v>13.32</v>
      </c>
      <c r="D26" s="109">
        <f>[22]Fevereiro!$H$7</f>
        <v>12.6</v>
      </c>
      <c r="E26" s="109">
        <f>[22]Fevereiro!$H$8</f>
        <v>18.36</v>
      </c>
      <c r="F26" s="109">
        <f>[22]Fevereiro!$H$9</f>
        <v>10.08</v>
      </c>
      <c r="G26" s="109">
        <f>[22]Fevereiro!$H$10</f>
        <v>11.520000000000001</v>
      </c>
      <c r="H26" s="109">
        <f>[22]Fevereiro!$H$11</f>
        <v>14.04</v>
      </c>
      <c r="I26" s="109">
        <f>[22]Fevereiro!$H$12</f>
        <v>19.440000000000001</v>
      </c>
      <c r="J26" s="109">
        <f>[22]Fevereiro!$H$13</f>
        <v>9.7200000000000006</v>
      </c>
      <c r="K26" s="109">
        <f>[22]Fevereiro!$H$14</f>
        <v>14.4</v>
      </c>
      <c r="L26" s="109">
        <f>[22]Fevereiro!$H$15</f>
        <v>15.120000000000001</v>
      </c>
      <c r="M26" s="109">
        <f>[22]Fevereiro!$H$16</f>
        <v>18</v>
      </c>
      <c r="N26" s="109">
        <f>[22]Fevereiro!$H$17</f>
        <v>19.440000000000001</v>
      </c>
      <c r="O26" s="109">
        <f>[22]Fevereiro!$H$18</f>
        <v>26.64</v>
      </c>
      <c r="P26" s="109">
        <f>[22]Fevereiro!$H$19</f>
        <v>14.76</v>
      </c>
      <c r="Q26" s="109">
        <f>[22]Fevereiro!$H$20</f>
        <v>16.920000000000002</v>
      </c>
      <c r="R26" s="109">
        <f>[22]Fevereiro!$H$21</f>
        <v>14.76</v>
      </c>
      <c r="S26" s="109">
        <f>[22]Fevereiro!$H$22</f>
        <v>19.440000000000001</v>
      </c>
      <c r="T26" s="109">
        <f>[22]Fevereiro!$H$23</f>
        <v>16.920000000000002</v>
      </c>
      <c r="U26" s="109">
        <f>[22]Fevereiro!$H$24</f>
        <v>18</v>
      </c>
      <c r="V26" s="109">
        <f>[22]Fevereiro!$H$25</f>
        <v>15.840000000000002</v>
      </c>
      <c r="W26" s="109">
        <f>[22]Fevereiro!$H$26</f>
        <v>12.24</v>
      </c>
      <c r="X26" s="109">
        <f>[22]Fevereiro!$H$27</f>
        <v>19.440000000000001</v>
      </c>
      <c r="Y26" s="109">
        <f>[22]Fevereiro!$H$28</f>
        <v>19.079999999999998</v>
      </c>
      <c r="Z26" s="109">
        <f>[22]Fevereiro!$H$29</f>
        <v>15.120000000000001</v>
      </c>
      <c r="AA26" s="109">
        <f>[22]Fevereiro!$H$30</f>
        <v>9.7200000000000006</v>
      </c>
      <c r="AB26" s="109">
        <f>[22]Fevereiro!$H$31</f>
        <v>13.32</v>
      </c>
      <c r="AC26" s="109">
        <f>[22]Fevereiro!$H$32</f>
        <v>19.440000000000001</v>
      </c>
      <c r="AD26" s="109">
        <f>[22]Fevereiro!$H$33</f>
        <v>11.16</v>
      </c>
      <c r="AE26" s="114">
        <f t="shared" si="1"/>
        <v>26.64</v>
      </c>
      <c r="AF26" s="113">
        <f t="shared" si="2"/>
        <v>15.62896551724138</v>
      </c>
      <c r="AI26" t="s">
        <v>35</v>
      </c>
    </row>
    <row r="27" spans="1:36" x14ac:dyDescent="0.2">
      <c r="A27" s="48" t="s">
        <v>32</v>
      </c>
      <c r="B27" s="109">
        <f>[23]Fevereiro!$H$5</f>
        <v>10.08</v>
      </c>
      <c r="C27" s="109">
        <f>[23]Fevereiro!$H$6</f>
        <v>12.24</v>
      </c>
      <c r="D27" s="109">
        <f>[23]Fevereiro!$H$7</f>
        <v>11.879999999999999</v>
      </c>
      <c r="E27" s="109">
        <f>[23]Fevereiro!$H$8</f>
        <v>14.76</v>
      </c>
      <c r="F27" s="109">
        <f>[23]Fevereiro!$H$9</f>
        <v>11.520000000000001</v>
      </c>
      <c r="G27" s="109">
        <f>[23]Fevereiro!$H$10</f>
        <v>20.16</v>
      </c>
      <c r="H27" s="109">
        <f>[23]Fevereiro!$H$11</f>
        <v>11.879999999999999</v>
      </c>
      <c r="I27" s="109">
        <f>[23]Fevereiro!$H$12</f>
        <v>12.96</v>
      </c>
      <c r="J27" s="109">
        <f>[23]Fevereiro!$H$13</f>
        <v>9.7200000000000006</v>
      </c>
      <c r="K27" s="109">
        <f>[23]Fevereiro!$H$14</f>
        <v>10.44</v>
      </c>
      <c r="L27" s="109">
        <f>[23]Fevereiro!$H$15</f>
        <v>17.64</v>
      </c>
      <c r="M27" s="109">
        <f>[23]Fevereiro!$H$16</f>
        <v>14.04</v>
      </c>
      <c r="N27" s="109">
        <f>[23]Fevereiro!$H$17</f>
        <v>13.32</v>
      </c>
      <c r="O27" s="109">
        <f>[23]Fevereiro!$H$18</f>
        <v>8.64</v>
      </c>
      <c r="P27" s="109">
        <f>[23]Fevereiro!$H$19</f>
        <v>11.879999999999999</v>
      </c>
      <c r="Q27" s="109">
        <f>[23]Fevereiro!$H$20</f>
        <v>11.520000000000001</v>
      </c>
      <c r="R27" s="109">
        <f>[23]Fevereiro!$H$21</f>
        <v>5.7600000000000007</v>
      </c>
      <c r="S27" s="109">
        <f>[23]Fevereiro!$H$22</f>
        <v>13.32</v>
      </c>
      <c r="T27" s="109">
        <f>[23]Fevereiro!$H$23</f>
        <v>14.76</v>
      </c>
      <c r="U27" s="109">
        <f>[23]Fevereiro!$H$24</f>
        <v>11.16</v>
      </c>
      <c r="V27" s="109">
        <f>[23]Fevereiro!$H$25</f>
        <v>11.16</v>
      </c>
      <c r="W27" s="109">
        <f>[23]Fevereiro!$H$26</f>
        <v>10.8</v>
      </c>
      <c r="X27" s="109">
        <f>[23]Fevereiro!$H$27</f>
        <v>10.08</v>
      </c>
      <c r="Y27" s="109">
        <f>[23]Fevereiro!$H$28</f>
        <v>11.16</v>
      </c>
      <c r="Z27" s="109">
        <f>[23]Fevereiro!$H$29</f>
        <v>20.52</v>
      </c>
      <c r="AA27" s="109">
        <f>[23]Fevereiro!$H$30</f>
        <v>7.9200000000000008</v>
      </c>
      <c r="AB27" s="109">
        <f>[23]Fevereiro!$H$31</f>
        <v>16.2</v>
      </c>
      <c r="AC27" s="109">
        <f>[23]Fevereiro!$H$32</f>
        <v>11.16</v>
      </c>
      <c r="AD27" s="109">
        <f>[23]Fevereiro!$H$33</f>
        <v>10.44</v>
      </c>
      <c r="AE27" s="114">
        <f t="shared" si="1"/>
        <v>20.52</v>
      </c>
      <c r="AF27" s="113">
        <f t="shared" si="2"/>
        <v>12.31448275862069</v>
      </c>
      <c r="AH27" t="s">
        <v>35</v>
      </c>
    </row>
    <row r="28" spans="1:36" x14ac:dyDescent="0.2">
      <c r="A28" s="48" t="s">
        <v>10</v>
      </c>
      <c r="B28" s="109">
        <f>[24]Fevereiro!$H$5</f>
        <v>9.3600000000000012</v>
      </c>
      <c r="C28" s="109">
        <f>[24]Fevereiro!$H$6</f>
        <v>12.96</v>
      </c>
      <c r="D28" s="109">
        <f>[24]Fevereiro!$H$7</f>
        <v>14.4</v>
      </c>
      <c r="E28" s="109">
        <f>[24]Fevereiro!$H$8</f>
        <v>11.16</v>
      </c>
      <c r="F28" s="109">
        <f>[24]Fevereiro!$H$9</f>
        <v>13.68</v>
      </c>
      <c r="G28" s="109">
        <f>[24]Fevereiro!$H$10</f>
        <v>17.64</v>
      </c>
      <c r="H28" s="109">
        <f>[24]Fevereiro!$H$11</f>
        <v>15.48</v>
      </c>
      <c r="I28" s="109">
        <f>[24]Fevereiro!$H$12</f>
        <v>10.8</v>
      </c>
      <c r="J28" s="109">
        <f>[24]Fevereiro!$H$13</f>
        <v>10.44</v>
      </c>
      <c r="K28" s="109">
        <f>[24]Fevereiro!$H$14</f>
        <v>15.48</v>
      </c>
      <c r="L28" s="109">
        <f>[24]Fevereiro!$H$15</f>
        <v>16.920000000000002</v>
      </c>
      <c r="M28" s="109">
        <f>[24]Fevereiro!$H$16</f>
        <v>14.04</v>
      </c>
      <c r="N28" s="109">
        <f>[24]Fevereiro!$H$17</f>
        <v>17.28</v>
      </c>
      <c r="O28" s="109">
        <f>[24]Fevereiro!$H$18</f>
        <v>12.96</v>
      </c>
      <c r="P28" s="109">
        <f>[24]Fevereiro!$H$19</f>
        <v>10.8</v>
      </c>
      <c r="Q28" s="109">
        <f>[24]Fevereiro!$H$20</f>
        <v>14.04</v>
      </c>
      <c r="R28" s="109">
        <f>[24]Fevereiro!$H$21</f>
        <v>9</v>
      </c>
      <c r="S28" s="109">
        <f>[24]Fevereiro!$H$22</f>
        <v>15.120000000000001</v>
      </c>
      <c r="T28" s="109">
        <f>[24]Fevereiro!$H$23</f>
        <v>14.4</v>
      </c>
      <c r="U28" s="109">
        <f>[24]Fevereiro!$H$24</f>
        <v>16.559999999999999</v>
      </c>
      <c r="V28" s="109">
        <f>[24]Fevereiro!$H$25</f>
        <v>18</v>
      </c>
      <c r="W28" s="109">
        <f>[24]Fevereiro!$H$26</f>
        <v>16.2</v>
      </c>
      <c r="X28" s="109">
        <f>[24]Fevereiro!$H$27</f>
        <v>14.76</v>
      </c>
      <c r="Y28" s="109">
        <f>[24]Fevereiro!$H$28</f>
        <v>19.440000000000001</v>
      </c>
      <c r="Z28" s="109">
        <f>[24]Fevereiro!$H$29</f>
        <v>14.76</v>
      </c>
      <c r="AA28" s="109">
        <f>[24]Fevereiro!$H$30</f>
        <v>11.879999999999999</v>
      </c>
      <c r="AB28" s="109">
        <f>[24]Fevereiro!$H$31</f>
        <v>14.76</v>
      </c>
      <c r="AC28" s="109">
        <f>[24]Fevereiro!$H$32</f>
        <v>12.6</v>
      </c>
      <c r="AD28" s="109">
        <f>[24]Fevereiro!$H$33</f>
        <v>13.68</v>
      </c>
      <c r="AE28" s="114">
        <f t="shared" si="1"/>
        <v>19.440000000000001</v>
      </c>
      <c r="AF28" s="113">
        <f t="shared" si="2"/>
        <v>14.089655172413792</v>
      </c>
      <c r="AJ28" t="s">
        <v>35</v>
      </c>
    </row>
    <row r="29" spans="1:36" x14ac:dyDescent="0.2">
      <c r="A29" s="48" t="s">
        <v>151</v>
      </c>
      <c r="B29" s="109">
        <f>[25]Fevereiro!$H$5</f>
        <v>18.36</v>
      </c>
      <c r="C29" s="109">
        <f>[25]Fevereiro!$H$6</f>
        <v>21.96</v>
      </c>
      <c r="D29" s="109">
        <f>[25]Fevereiro!$H$7</f>
        <v>18.36</v>
      </c>
      <c r="E29" s="109">
        <f>[25]Fevereiro!$H$8</f>
        <v>22.68</v>
      </c>
      <c r="F29" s="109">
        <f>[25]Fevereiro!$H$9</f>
        <v>20.16</v>
      </c>
      <c r="G29" s="109">
        <f>[25]Fevereiro!$H$10</f>
        <v>21.6</v>
      </c>
      <c r="H29" s="109">
        <f>[25]Fevereiro!$H$11</f>
        <v>25.2</v>
      </c>
      <c r="I29" s="109">
        <f>[25]Fevereiro!$H$12</f>
        <v>36</v>
      </c>
      <c r="J29" s="109">
        <f>[25]Fevereiro!$H$13</f>
        <v>27.36</v>
      </c>
      <c r="K29" s="109">
        <f>[25]Fevereiro!$H$14</f>
        <v>24.48</v>
      </c>
      <c r="L29" s="109">
        <f>[25]Fevereiro!$H$15</f>
        <v>27.720000000000002</v>
      </c>
      <c r="M29" s="109">
        <f>[25]Fevereiro!$H$16</f>
        <v>27.36</v>
      </c>
      <c r="N29" s="109">
        <f>[25]Fevereiro!$H$17</f>
        <v>30.6</v>
      </c>
      <c r="O29" s="109">
        <f>[25]Fevereiro!$H$18</f>
        <v>21.96</v>
      </c>
      <c r="P29" s="109">
        <f>[25]Fevereiro!$H$19</f>
        <v>18.36</v>
      </c>
      <c r="Q29" s="109">
        <f>[25]Fevereiro!$H$20</f>
        <v>24.12</v>
      </c>
      <c r="R29" s="109">
        <f>[25]Fevereiro!$H$21</f>
        <v>14.04</v>
      </c>
      <c r="S29" s="109">
        <f>[25]Fevereiro!$H$22</f>
        <v>35.28</v>
      </c>
      <c r="T29" s="109">
        <f>[25]Fevereiro!$H$23</f>
        <v>26.28</v>
      </c>
      <c r="U29" s="109">
        <f>[25]Fevereiro!$H$24</f>
        <v>27.36</v>
      </c>
      <c r="V29" s="109">
        <f>[25]Fevereiro!$H$25</f>
        <v>10.44</v>
      </c>
      <c r="W29" s="109">
        <f>[25]Fevereiro!$H$26</f>
        <v>21.240000000000002</v>
      </c>
      <c r="X29" s="109">
        <f>[25]Fevereiro!$H$27</f>
        <v>18.720000000000002</v>
      </c>
      <c r="Y29" s="109">
        <f>[25]Fevereiro!$H$28</f>
        <v>20.16</v>
      </c>
      <c r="Z29" s="109">
        <f>[25]Fevereiro!$H$29</f>
        <v>23.759999999999998</v>
      </c>
      <c r="AA29" s="109">
        <f>[25]Fevereiro!$H$30</f>
        <v>16.2</v>
      </c>
      <c r="AB29" s="109">
        <f>[25]Fevereiro!$H$31</f>
        <v>32.04</v>
      </c>
      <c r="AC29" s="109">
        <f>[25]Fevereiro!$H$32</f>
        <v>29.52</v>
      </c>
      <c r="AD29" s="109">
        <f>[25]Fevereiro!$H$33</f>
        <v>33.119999999999997</v>
      </c>
      <c r="AE29" s="114">
        <f t="shared" si="1"/>
        <v>36</v>
      </c>
      <c r="AF29" s="113">
        <f t="shared" si="2"/>
        <v>23.946206896551722</v>
      </c>
      <c r="AG29" s="12" t="s">
        <v>35</v>
      </c>
      <c r="AI29" t="s">
        <v>35</v>
      </c>
    </row>
    <row r="30" spans="1:36" x14ac:dyDescent="0.2">
      <c r="A30" s="48" t="s">
        <v>11</v>
      </c>
      <c r="B30" s="109" t="str">
        <f>[26]Fevereiro!$H$5</f>
        <v>*</v>
      </c>
      <c r="C30" s="109" t="str">
        <f>[26]Fevereiro!$H$6</f>
        <v>*</v>
      </c>
      <c r="D30" s="109" t="str">
        <f>[26]Fevereiro!$H$7</f>
        <v>*</v>
      </c>
      <c r="E30" s="109" t="str">
        <f>[26]Fevereiro!$H$8</f>
        <v>*</v>
      </c>
      <c r="F30" s="109" t="str">
        <f>[26]Fevereiro!$H$9</f>
        <v>*</v>
      </c>
      <c r="G30" s="109" t="str">
        <f>[26]Fevereiro!$H$10</f>
        <v>*</v>
      </c>
      <c r="H30" s="109" t="str">
        <f>[26]Fevereiro!$H$11</f>
        <v>*</v>
      </c>
      <c r="I30" s="109" t="str">
        <f>[26]Fevereiro!$H$12</f>
        <v>*</v>
      </c>
      <c r="J30" s="109" t="str">
        <f>[26]Fevereiro!$H$13</f>
        <v>*</v>
      </c>
      <c r="K30" s="109" t="str">
        <f>[26]Fevereiro!$H$14</f>
        <v>*</v>
      </c>
      <c r="L30" s="109" t="str">
        <f>[26]Fevereiro!$H$15</f>
        <v>*</v>
      </c>
      <c r="M30" s="109" t="str">
        <f>[26]Fevereiro!$H$16</f>
        <v>*</v>
      </c>
      <c r="N30" s="109" t="str">
        <f>[26]Fevereiro!$H$17</f>
        <v>*</v>
      </c>
      <c r="O30" s="109" t="str">
        <f>[26]Fevereiro!$H$18</f>
        <v>*</v>
      </c>
      <c r="P30" s="109" t="str">
        <f>[26]Fevereiro!$H$19</f>
        <v>*</v>
      </c>
      <c r="Q30" s="109" t="str">
        <f>[26]Fevereiro!$H$20</f>
        <v>*</v>
      </c>
      <c r="R30" s="109" t="str">
        <f>[26]Fevereiro!$H$21</f>
        <v>*</v>
      </c>
      <c r="S30" s="109" t="str">
        <f>[26]Fevereiro!$H$22</f>
        <v>*</v>
      </c>
      <c r="T30" s="109" t="str">
        <f>[26]Fevereiro!$H$23</f>
        <v>*</v>
      </c>
      <c r="U30" s="109" t="str">
        <f>[26]Fevereiro!$H$24</f>
        <v>*</v>
      </c>
      <c r="V30" s="109" t="str">
        <f>[26]Fevereiro!$H$25</f>
        <v>*</v>
      </c>
      <c r="W30" s="109" t="str">
        <f>[26]Fevereiro!$H$26</f>
        <v>*</v>
      </c>
      <c r="X30" s="109" t="str">
        <f>[26]Fevereiro!$H$27</f>
        <v>*</v>
      </c>
      <c r="Y30" s="109" t="str">
        <f>[26]Fevereiro!$H$28</f>
        <v>*</v>
      </c>
      <c r="Z30" s="109" t="str">
        <f>[26]Fevereiro!$H$29</f>
        <v>*</v>
      </c>
      <c r="AA30" s="109" t="str">
        <f>[26]Fevereiro!$H$30</f>
        <v>*</v>
      </c>
      <c r="AB30" s="109" t="str">
        <f>[26]Fevereiro!$H$31</f>
        <v>*</v>
      </c>
      <c r="AC30" s="109" t="str">
        <f>[26]Fevereiro!$H$32</f>
        <v>*</v>
      </c>
      <c r="AD30" s="109">
        <f>[26]Fevereiro!$H$33</f>
        <v>0</v>
      </c>
      <c r="AE30" s="114" t="s">
        <v>197</v>
      </c>
      <c r="AF30" s="113" t="s">
        <v>197</v>
      </c>
      <c r="AI30" t="s">
        <v>35</v>
      </c>
      <c r="AJ30" t="s">
        <v>35</v>
      </c>
    </row>
    <row r="31" spans="1:36" s="5" customFormat="1" x14ac:dyDescent="0.2">
      <c r="A31" s="48" t="s">
        <v>12</v>
      </c>
      <c r="B31" s="109">
        <f>[27]Fevereiro!$H$5</f>
        <v>13.32</v>
      </c>
      <c r="C31" s="109">
        <f>[27]Fevereiro!$H$6</f>
        <v>6.48</v>
      </c>
      <c r="D31" s="109">
        <f>[27]Fevereiro!$H$7</f>
        <v>17.28</v>
      </c>
      <c r="E31" s="109">
        <f>[27]Fevereiro!$H$8</f>
        <v>17.28</v>
      </c>
      <c r="F31" s="109">
        <f>[27]Fevereiro!$H$9</f>
        <v>8.64</v>
      </c>
      <c r="G31" s="109">
        <f>[27]Fevereiro!$H$10</f>
        <v>10.8</v>
      </c>
      <c r="H31" s="109">
        <f>[27]Fevereiro!$H$11</f>
        <v>10.44</v>
      </c>
      <c r="I31" s="109">
        <f>[27]Fevereiro!$H$12</f>
        <v>17.64</v>
      </c>
      <c r="J31" s="109">
        <f>[27]Fevereiro!$H$13</f>
        <v>5.7600000000000007</v>
      </c>
      <c r="K31" s="109">
        <f>[27]Fevereiro!$H$14</f>
        <v>9.3600000000000012</v>
      </c>
      <c r="L31" s="109">
        <f>[27]Fevereiro!$H$15</f>
        <v>10.8</v>
      </c>
      <c r="M31" s="109">
        <f>[27]Fevereiro!$H$16</f>
        <v>12.24</v>
      </c>
      <c r="N31" s="109">
        <f>[27]Fevereiro!$H$17</f>
        <v>11.16</v>
      </c>
      <c r="O31" s="109">
        <f>[27]Fevereiro!$H$18</f>
        <v>7.9200000000000008</v>
      </c>
      <c r="P31" s="109">
        <f>[27]Fevereiro!$H$19</f>
        <v>7.5600000000000005</v>
      </c>
      <c r="Q31" s="109">
        <f>[27]Fevereiro!$H$20</f>
        <v>7.2</v>
      </c>
      <c r="R31" s="109">
        <f>[27]Fevereiro!$H$21</f>
        <v>11.16</v>
      </c>
      <c r="S31" s="109">
        <f>[27]Fevereiro!$H$22</f>
        <v>9.3600000000000012</v>
      </c>
      <c r="T31" s="109">
        <f>[27]Fevereiro!$H$23</f>
        <v>7.5600000000000005</v>
      </c>
      <c r="U31" s="109">
        <f>[27]Fevereiro!$H$24</f>
        <v>8.64</v>
      </c>
      <c r="V31" s="109">
        <f>[27]Fevereiro!$H$25</f>
        <v>8.64</v>
      </c>
      <c r="W31" s="109">
        <f>[27]Fevereiro!$H$26</f>
        <v>9.7200000000000006</v>
      </c>
      <c r="X31" s="109">
        <f>[27]Fevereiro!$H$27</f>
        <v>14.04</v>
      </c>
      <c r="Y31" s="109">
        <f>[27]Fevereiro!$H$28</f>
        <v>10.8</v>
      </c>
      <c r="Z31" s="109">
        <f>[27]Fevereiro!$H$29</f>
        <v>11.16</v>
      </c>
      <c r="AA31" s="109">
        <f>[27]Fevereiro!$H$30</f>
        <v>5.04</v>
      </c>
      <c r="AB31" s="109">
        <f>[27]Fevereiro!$H$31</f>
        <v>10.08</v>
      </c>
      <c r="AC31" s="109">
        <f>[27]Fevereiro!$H$32</f>
        <v>6.12</v>
      </c>
      <c r="AD31" s="109">
        <f>[27]Fevereiro!$H$33</f>
        <v>7.9200000000000008</v>
      </c>
      <c r="AE31" s="114">
        <f t="shared" ref="AE31:AE37" si="3">MAX(B31:AD31)</f>
        <v>17.64</v>
      </c>
      <c r="AF31" s="113">
        <f t="shared" ref="AF31:AF37" si="4">AVERAGE(B31:AD31)</f>
        <v>10.142068965517241</v>
      </c>
      <c r="AI31" s="5" t="s">
        <v>35</v>
      </c>
      <c r="AJ31" s="5" t="s">
        <v>35</v>
      </c>
    </row>
    <row r="32" spans="1:36" x14ac:dyDescent="0.2">
      <c r="A32" s="48" t="s">
        <v>13</v>
      </c>
      <c r="B32" s="109">
        <f>[28]Fevereiro!$H$5</f>
        <v>21.96</v>
      </c>
      <c r="C32" s="109">
        <f>[28]Fevereiro!$H$6</f>
        <v>25.92</v>
      </c>
      <c r="D32" s="109">
        <f>[28]Fevereiro!$H$7</f>
        <v>18.720000000000002</v>
      </c>
      <c r="E32" s="109">
        <f>[28]Fevereiro!$H$8</f>
        <v>14.76</v>
      </c>
      <c r="F32" s="109">
        <f>[28]Fevereiro!$H$9</f>
        <v>17.28</v>
      </c>
      <c r="G32" s="109">
        <f>[28]Fevereiro!$H$10</f>
        <v>19.440000000000001</v>
      </c>
      <c r="H32" s="109">
        <f>[28]Fevereiro!$H$11</f>
        <v>11.879999999999999</v>
      </c>
      <c r="I32" s="109">
        <f>[28]Fevereiro!$H$12</f>
        <v>15.120000000000001</v>
      </c>
      <c r="J32" s="109">
        <f>[28]Fevereiro!$H$13</f>
        <v>13.68</v>
      </c>
      <c r="K32" s="109">
        <f>[28]Fevereiro!$H$14</f>
        <v>15.120000000000001</v>
      </c>
      <c r="L32" s="109">
        <f>[28]Fevereiro!$H$15</f>
        <v>10.44</v>
      </c>
      <c r="M32" s="109">
        <f>[28]Fevereiro!$H$16</f>
        <v>28.44</v>
      </c>
      <c r="N32" s="109">
        <f>[28]Fevereiro!$H$17</f>
        <v>17.64</v>
      </c>
      <c r="O32" s="109">
        <f>[28]Fevereiro!$H$18</f>
        <v>14.76</v>
      </c>
      <c r="P32" s="109">
        <f>[28]Fevereiro!$H$19</f>
        <v>9.7200000000000006</v>
      </c>
      <c r="Q32" s="109">
        <f>[28]Fevereiro!$H$20</f>
        <v>12.96</v>
      </c>
      <c r="R32" s="109">
        <f>[28]Fevereiro!$H$21</f>
        <v>24.48</v>
      </c>
      <c r="S32" s="109">
        <f>[28]Fevereiro!$H$22</f>
        <v>21.6</v>
      </c>
      <c r="T32" s="109">
        <f>[28]Fevereiro!$H$23</f>
        <v>12.6</v>
      </c>
      <c r="U32" s="109">
        <f>[28]Fevereiro!$H$24</f>
        <v>17.28</v>
      </c>
      <c r="V32" s="109">
        <f>[28]Fevereiro!$H$25</f>
        <v>15.48</v>
      </c>
      <c r="W32" s="109">
        <f>[28]Fevereiro!$H$26</f>
        <v>16.559999999999999</v>
      </c>
      <c r="X32" s="109">
        <f>[28]Fevereiro!$H$27</f>
        <v>19.440000000000001</v>
      </c>
      <c r="Y32" s="109">
        <f>[28]Fevereiro!$H$28</f>
        <v>19.440000000000001</v>
      </c>
      <c r="Z32" s="109">
        <f>[28]Fevereiro!$H$29</f>
        <v>11.520000000000001</v>
      </c>
      <c r="AA32" s="109">
        <f>[28]Fevereiro!$H$30</f>
        <v>14.04</v>
      </c>
      <c r="AB32" s="109">
        <f>[28]Fevereiro!$H$31</f>
        <v>19.440000000000001</v>
      </c>
      <c r="AC32" s="109">
        <f>[28]Fevereiro!$H$32</f>
        <v>21.240000000000002</v>
      </c>
      <c r="AD32" s="109">
        <f>[28]Fevereiro!$H$33</f>
        <v>10.8</v>
      </c>
      <c r="AE32" s="114">
        <f t="shared" si="3"/>
        <v>28.44</v>
      </c>
      <c r="AF32" s="113">
        <f t="shared" si="4"/>
        <v>16.95724137931035</v>
      </c>
      <c r="AI32" t="s">
        <v>35</v>
      </c>
    </row>
    <row r="33" spans="1:36" x14ac:dyDescent="0.2">
      <c r="A33" s="48" t="s">
        <v>152</v>
      </c>
      <c r="B33" s="109">
        <f>[29]Fevereiro!$H$5</f>
        <v>14.04</v>
      </c>
      <c r="C33" s="109">
        <f>[29]Fevereiro!$H$6</f>
        <v>10.8</v>
      </c>
      <c r="D33" s="109">
        <f>[29]Fevereiro!$H$7</f>
        <v>14.4</v>
      </c>
      <c r="E33" s="109">
        <f>[29]Fevereiro!$H$8</f>
        <v>15.840000000000002</v>
      </c>
      <c r="F33" s="109">
        <f>[29]Fevereiro!$H$9</f>
        <v>10.8</v>
      </c>
      <c r="G33" s="109">
        <f>[29]Fevereiro!$H$10</f>
        <v>8.2799999999999994</v>
      </c>
      <c r="H33" s="109">
        <f>[29]Fevereiro!$H$11</f>
        <v>11.16</v>
      </c>
      <c r="I33" s="109">
        <f>[29]Fevereiro!$H$12</f>
        <v>10.08</v>
      </c>
      <c r="J33" s="109">
        <f>[29]Fevereiro!$H$13</f>
        <v>10.44</v>
      </c>
      <c r="K33" s="109">
        <f>[29]Fevereiro!$H$14</f>
        <v>12.6</v>
      </c>
      <c r="L33" s="109">
        <f>[29]Fevereiro!$H$15</f>
        <v>14.4</v>
      </c>
      <c r="M33" s="109">
        <f>[29]Fevereiro!$H$16</f>
        <v>19.079999999999998</v>
      </c>
      <c r="N33" s="109">
        <f>[29]Fevereiro!$H$17</f>
        <v>16.2</v>
      </c>
      <c r="O33" s="109">
        <f>[29]Fevereiro!$H$18</f>
        <v>12.24</v>
      </c>
      <c r="P33" s="109">
        <f>[29]Fevereiro!$H$19</f>
        <v>10.44</v>
      </c>
      <c r="Q33" s="109">
        <f>[29]Fevereiro!$H$20</f>
        <v>12.96</v>
      </c>
      <c r="R33" s="109">
        <f>[29]Fevereiro!$H$21</f>
        <v>9.7200000000000006</v>
      </c>
      <c r="S33" s="109">
        <f>[29]Fevereiro!$H$22</f>
        <v>17.28</v>
      </c>
      <c r="T33" s="109">
        <f>[29]Fevereiro!$H$23</f>
        <v>10.8</v>
      </c>
      <c r="U33" s="109">
        <f>[29]Fevereiro!$H$24</f>
        <v>14.4</v>
      </c>
      <c r="V33" s="109">
        <f>[29]Fevereiro!$H$25</f>
        <v>9.7200000000000006</v>
      </c>
      <c r="W33" s="109">
        <f>[29]Fevereiro!$H$26</f>
        <v>12.6</v>
      </c>
      <c r="X33" s="109">
        <f>[29]Fevereiro!$H$27</f>
        <v>10.44</v>
      </c>
      <c r="Y33" s="109">
        <f>[29]Fevereiro!$H$28</f>
        <v>12.24</v>
      </c>
      <c r="Z33" s="109">
        <f>[29]Fevereiro!$H$29</f>
        <v>14.04</v>
      </c>
      <c r="AA33" s="109">
        <f>[29]Fevereiro!$H$30</f>
        <v>10.8</v>
      </c>
      <c r="AB33" s="109">
        <f>[29]Fevereiro!$H$31</f>
        <v>14.4</v>
      </c>
      <c r="AC33" s="109">
        <f>[29]Fevereiro!$H$32</f>
        <v>7.9200000000000008</v>
      </c>
      <c r="AD33" s="109">
        <f>[29]Fevereiro!$H$33</f>
        <v>10.8</v>
      </c>
      <c r="AE33" s="114">
        <f t="shared" si="3"/>
        <v>19.079999999999998</v>
      </c>
      <c r="AF33" s="113">
        <f t="shared" si="4"/>
        <v>12.376551724137936</v>
      </c>
      <c r="AI33" t="s">
        <v>35</v>
      </c>
    </row>
    <row r="34" spans="1:36" x14ac:dyDescent="0.2">
      <c r="A34" s="48" t="s">
        <v>123</v>
      </c>
      <c r="B34" s="109">
        <f>[30]Fevereiro!$H$5</f>
        <v>18</v>
      </c>
      <c r="C34" s="109">
        <f>[30]Fevereiro!$H$6</f>
        <v>17.28</v>
      </c>
      <c r="D34" s="109">
        <f>[30]Fevereiro!$H$7</f>
        <v>16.2</v>
      </c>
      <c r="E34" s="109">
        <f>[30]Fevereiro!$H$8</f>
        <v>19.8</v>
      </c>
      <c r="F34" s="109">
        <f>[30]Fevereiro!$H$9</f>
        <v>10.8</v>
      </c>
      <c r="G34" s="109">
        <f>[30]Fevereiro!$H$10</f>
        <v>11.520000000000001</v>
      </c>
      <c r="H34" s="109">
        <f>[30]Fevereiro!$H$11</f>
        <v>24.840000000000003</v>
      </c>
      <c r="I34" s="109">
        <f>[30]Fevereiro!$H$12</f>
        <v>31.680000000000003</v>
      </c>
      <c r="J34" s="109">
        <f>[30]Fevereiro!$H$13</f>
        <v>10.44</v>
      </c>
      <c r="K34" s="109">
        <f>[30]Fevereiro!$H$14</f>
        <v>16.2</v>
      </c>
      <c r="L34" s="109">
        <f>[30]Fevereiro!$H$15</f>
        <v>18</v>
      </c>
      <c r="M34" s="109">
        <f>[30]Fevereiro!$H$16</f>
        <v>18.720000000000002</v>
      </c>
      <c r="N34" s="109">
        <f>[30]Fevereiro!$H$17</f>
        <v>20.52</v>
      </c>
      <c r="O34" s="109">
        <f>[30]Fevereiro!$H$18</f>
        <v>22.32</v>
      </c>
      <c r="P34" s="109">
        <f>[30]Fevereiro!$H$19</f>
        <v>16.2</v>
      </c>
      <c r="Q34" s="109">
        <f>[30]Fevereiro!$H$20</f>
        <v>18.36</v>
      </c>
      <c r="R34" s="109">
        <f>[30]Fevereiro!$H$21</f>
        <v>13.68</v>
      </c>
      <c r="S34" s="109">
        <f>[30]Fevereiro!$H$22</f>
        <v>21.240000000000002</v>
      </c>
      <c r="T34" s="109">
        <f>[30]Fevereiro!$H$23</f>
        <v>15.120000000000001</v>
      </c>
      <c r="U34" s="109">
        <f>[30]Fevereiro!$H$24</f>
        <v>25.2</v>
      </c>
      <c r="V34" s="109">
        <f>[30]Fevereiro!$H$25</f>
        <v>14.76</v>
      </c>
      <c r="W34" s="109">
        <f>[30]Fevereiro!$H$26</f>
        <v>11.879999999999999</v>
      </c>
      <c r="X34" s="109">
        <f>[30]Fevereiro!$H$27</f>
        <v>16.559999999999999</v>
      </c>
      <c r="Y34" s="109">
        <f>[30]Fevereiro!$H$28</f>
        <v>11.520000000000001</v>
      </c>
      <c r="Z34" s="109">
        <f>[30]Fevereiro!$H$29</f>
        <v>16.559999999999999</v>
      </c>
      <c r="AA34" s="109">
        <f>[30]Fevereiro!$H$30</f>
        <v>14.4</v>
      </c>
      <c r="AB34" s="109">
        <f>[30]Fevereiro!$H$31</f>
        <v>13.68</v>
      </c>
      <c r="AC34" s="109">
        <f>[30]Fevereiro!$H$32</f>
        <v>15.840000000000002</v>
      </c>
      <c r="AD34" s="109">
        <f>[30]Fevereiro!$H$33</f>
        <v>15.840000000000002</v>
      </c>
      <c r="AE34" s="114">
        <f t="shared" si="3"/>
        <v>31.680000000000003</v>
      </c>
      <c r="AF34" s="113">
        <f t="shared" si="4"/>
        <v>17.143448275862067</v>
      </c>
      <c r="AI34" t="s">
        <v>35</v>
      </c>
    </row>
    <row r="35" spans="1:36" x14ac:dyDescent="0.2">
      <c r="A35" s="48" t="s">
        <v>14</v>
      </c>
      <c r="B35" s="109">
        <f>[31]Fevereiro!$H$5</f>
        <v>21.6</v>
      </c>
      <c r="C35" s="109">
        <f>[31]Fevereiro!$H$6</f>
        <v>22.32</v>
      </c>
      <c r="D35" s="109">
        <f>[31]Fevereiro!$H$7</f>
        <v>25.92</v>
      </c>
      <c r="E35" s="109">
        <f>[31]Fevereiro!$H$8</f>
        <v>15.840000000000002</v>
      </c>
      <c r="F35" s="109">
        <f>[31]Fevereiro!$H$9</f>
        <v>15.120000000000001</v>
      </c>
      <c r="G35" s="109">
        <f>[31]Fevereiro!$H$10</f>
        <v>19.8</v>
      </c>
      <c r="H35" s="109">
        <f>[31]Fevereiro!$H$11</f>
        <v>10.44</v>
      </c>
      <c r="I35" s="109">
        <f>[31]Fevereiro!$H$12</f>
        <v>18</v>
      </c>
      <c r="J35" s="109">
        <f>[31]Fevereiro!$H$13</f>
        <v>21.96</v>
      </c>
      <c r="K35" s="109">
        <f>[31]Fevereiro!$H$14</f>
        <v>14.76</v>
      </c>
      <c r="L35" s="109">
        <f>[31]Fevereiro!$H$15</f>
        <v>29.52</v>
      </c>
      <c r="M35" s="109">
        <f>[31]Fevereiro!$H$16</f>
        <v>18.720000000000002</v>
      </c>
      <c r="N35" s="109">
        <f>[31]Fevereiro!$H$17</f>
        <v>13.32</v>
      </c>
      <c r="O35" s="109">
        <f>[31]Fevereiro!$H$18</f>
        <v>10.44</v>
      </c>
      <c r="P35" s="109">
        <f>[31]Fevereiro!$H$19</f>
        <v>20.16</v>
      </c>
      <c r="Q35" s="109">
        <f>[31]Fevereiro!$H$20</f>
        <v>21.240000000000002</v>
      </c>
      <c r="R35" s="109">
        <f>[31]Fevereiro!$H$21</f>
        <v>13.68</v>
      </c>
      <c r="S35" s="109">
        <f>[31]Fevereiro!$H$22</f>
        <v>19.079999999999998</v>
      </c>
      <c r="T35" s="109">
        <f>[31]Fevereiro!$H$23</f>
        <v>14.4</v>
      </c>
      <c r="U35" s="109">
        <f>[31]Fevereiro!$H$24</f>
        <v>14.76</v>
      </c>
      <c r="V35" s="109">
        <f>[31]Fevereiro!$H$25</f>
        <v>11.520000000000001</v>
      </c>
      <c r="W35" s="109">
        <f>[31]Fevereiro!$H$26</f>
        <v>12.96</v>
      </c>
      <c r="X35" s="109">
        <f>[31]Fevereiro!$H$27</f>
        <v>16.920000000000002</v>
      </c>
      <c r="Y35" s="109">
        <f>[31]Fevereiro!$H$28</f>
        <v>15.120000000000001</v>
      </c>
      <c r="Z35" s="109">
        <f>[31]Fevereiro!$H$29</f>
        <v>10.08</v>
      </c>
      <c r="AA35" s="109">
        <f>[31]Fevereiro!$H$30</f>
        <v>11.520000000000001</v>
      </c>
      <c r="AB35" s="109">
        <f>[31]Fevereiro!$H$31</f>
        <v>16.920000000000002</v>
      </c>
      <c r="AC35" s="109">
        <f>[31]Fevereiro!$H$32</f>
        <v>11.16</v>
      </c>
      <c r="AD35" s="109">
        <f>[31]Fevereiro!$H$33</f>
        <v>11.520000000000001</v>
      </c>
      <c r="AE35" s="114">
        <f t="shared" si="3"/>
        <v>29.52</v>
      </c>
      <c r="AF35" s="113">
        <f t="shared" si="4"/>
        <v>16.510344827586206</v>
      </c>
      <c r="AI35" t="s">
        <v>35</v>
      </c>
    </row>
    <row r="36" spans="1:36" x14ac:dyDescent="0.2">
      <c r="A36" s="48" t="s">
        <v>153</v>
      </c>
      <c r="B36" s="109">
        <f>[32]Fevereiro!$H$5</f>
        <v>14.4</v>
      </c>
      <c r="C36" s="109">
        <f>[32]Fevereiro!$H$6</f>
        <v>12.24</v>
      </c>
      <c r="D36" s="109">
        <f>[32]Fevereiro!$H$7</f>
        <v>11.879999999999999</v>
      </c>
      <c r="E36" s="109">
        <f>[32]Fevereiro!$H$8</f>
        <v>7.2</v>
      </c>
      <c r="F36" s="109">
        <f>[32]Fevereiro!$H$9</f>
        <v>17.28</v>
      </c>
      <c r="G36" s="109">
        <f>[32]Fevereiro!$H$10</f>
        <v>16.559999999999999</v>
      </c>
      <c r="H36" s="109">
        <f>[32]Fevereiro!$H$11</f>
        <v>13.32</v>
      </c>
      <c r="I36" s="109">
        <f>[32]Fevereiro!$H$12</f>
        <v>16.920000000000002</v>
      </c>
      <c r="J36" s="109">
        <f>[32]Fevereiro!$H$13</f>
        <v>10.8</v>
      </c>
      <c r="K36" s="109">
        <f>[32]Fevereiro!$H$14</f>
        <v>18.720000000000002</v>
      </c>
      <c r="L36" s="109">
        <f>[32]Fevereiro!$H$15</f>
        <v>10.08</v>
      </c>
      <c r="M36" s="109">
        <f>[32]Fevereiro!$H$16</f>
        <v>12.6</v>
      </c>
      <c r="N36" s="109">
        <f>[32]Fevereiro!$H$17</f>
        <v>9</v>
      </c>
      <c r="O36" s="109">
        <f>[32]Fevereiro!$H$18</f>
        <v>17.28</v>
      </c>
      <c r="P36" s="109">
        <f>[32]Fevereiro!$H$19</f>
        <v>12.24</v>
      </c>
      <c r="Q36" s="109">
        <f>[32]Fevereiro!$H$20</f>
        <v>10.08</v>
      </c>
      <c r="R36" s="109">
        <f>[32]Fevereiro!$H$21</f>
        <v>16.559999999999999</v>
      </c>
      <c r="S36" s="109">
        <f>[32]Fevereiro!$H$22</f>
        <v>17.64</v>
      </c>
      <c r="T36" s="109">
        <f>[32]Fevereiro!$H$23</f>
        <v>16.2</v>
      </c>
      <c r="U36" s="109">
        <f>[32]Fevereiro!$H$24</f>
        <v>13.32</v>
      </c>
      <c r="V36" s="109">
        <f>[32]Fevereiro!$H$25</f>
        <v>20.52</v>
      </c>
      <c r="W36" s="109">
        <f>[32]Fevereiro!$H$26</f>
        <v>13.68</v>
      </c>
      <c r="X36" s="109">
        <f>[32]Fevereiro!$H$27</f>
        <v>17.28</v>
      </c>
      <c r="Y36" s="109">
        <f>[32]Fevereiro!$H$28</f>
        <v>11.879999999999999</v>
      </c>
      <c r="Z36" s="109">
        <f>[32]Fevereiro!$H$29</f>
        <v>14.4</v>
      </c>
      <c r="AA36" s="109">
        <f>[32]Fevereiro!$H$30</f>
        <v>19.8</v>
      </c>
      <c r="AB36" s="109">
        <f>[32]Fevereiro!$H$31</f>
        <v>6.48</v>
      </c>
      <c r="AC36" s="109">
        <f>[32]Fevereiro!$H$32</f>
        <v>13.68</v>
      </c>
      <c r="AD36" s="109">
        <f>[32]Fevereiro!$H$33</f>
        <v>8.64</v>
      </c>
      <c r="AE36" s="114">
        <f t="shared" si="3"/>
        <v>20.52</v>
      </c>
      <c r="AF36" s="113">
        <f t="shared" si="4"/>
        <v>13.816551724137929</v>
      </c>
    </row>
    <row r="37" spans="1:36" x14ac:dyDescent="0.2">
      <c r="A37" s="48" t="s">
        <v>15</v>
      </c>
      <c r="B37" s="109">
        <f>[33]Fevereiro!$H$5</f>
        <v>16.920000000000002</v>
      </c>
      <c r="C37" s="109">
        <f>[33]Fevereiro!$H$6</f>
        <v>14.76</v>
      </c>
      <c r="D37" s="109">
        <f>[33]Fevereiro!$H$7</f>
        <v>16.2</v>
      </c>
      <c r="E37" s="109">
        <f>[33]Fevereiro!$H$8</f>
        <v>15.840000000000002</v>
      </c>
      <c r="F37" s="109">
        <f>[33]Fevereiro!$H$9</f>
        <v>13.68</v>
      </c>
      <c r="G37" s="109">
        <f>[33]Fevereiro!$H$10</f>
        <v>9.7200000000000006</v>
      </c>
      <c r="H37" s="109">
        <f>[33]Fevereiro!$H$11</f>
        <v>9.7200000000000006</v>
      </c>
      <c r="I37" s="109">
        <f>[33]Fevereiro!$H$12</f>
        <v>13.68</v>
      </c>
      <c r="J37" s="109">
        <f>[33]Fevereiro!$H$13</f>
        <v>14.04</v>
      </c>
      <c r="K37" s="109">
        <f>[33]Fevereiro!$H$14</f>
        <v>20.16</v>
      </c>
      <c r="L37" s="109">
        <f>[33]Fevereiro!$H$15</f>
        <v>23.040000000000003</v>
      </c>
      <c r="M37" s="109">
        <f>[33]Fevereiro!$H$16</f>
        <v>12.96</v>
      </c>
      <c r="N37" s="109">
        <f>[33]Fevereiro!$H$17</f>
        <v>18</v>
      </c>
      <c r="O37" s="109">
        <f>[33]Fevereiro!$H$18</f>
        <v>16.559999999999999</v>
      </c>
      <c r="P37" s="109">
        <f>[33]Fevereiro!$H$19</f>
        <v>14.4</v>
      </c>
      <c r="Q37" s="109">
        <f>[33]Fevereiro!$H$20</f>
        <v>15.120000000000001</v>
      </c>
      <c r="R37" s="109">
        <f>[33]Fevereiro!$H$21</f>
        <v>14.04</v>
      </c>
      <c r="S37" s="109">
        <f>[33]Fevereiro!$H$22</f>
        <v>16.2</v>
      </c>
      <c r="T37" s="109">
        <f>[33]Fevereiro!$H$23</f>
        <v>16.920000000000002</v>
      </c>
      <c r="U37" s="109">
        <f>[33]Fevereiro!$H$24</f>
        <v>11.879999999999999</v>
      </c>
      <c r="V37" s="109">
        <f>[33]Fevereiro!$H$25</f>
        <v>11.520000000000001</v>
      </c>
      <c r="W37" s="109">
        <f>[33]Fevereiro!$H$26</f>
        <v>11.879999999999999</v>
      </c>
      <c r="X37" s="109">
        <f>[33]Fevereiro!$H$27</f>
        <v>12.24</v>
      </c>
      <c r="Y37" s="109">
        <f>[33]Fevereiro!$H$28</f>
        <v>11.16</v>
      </c>
      <c r="Z37" s="109">
        <f>[33]Fevereiro!$H$29</f>
        <v>21.6</v>
      </c>
      <c r="AA37" s="109">
        <f>[33]Fevereiro!$H$30</f>
        <v>12.24</v>
      </c>
      <c r="AB37" s="109">
        <f>[33]Fevereiro!$H$31</f>
        <v>12.6</v>
      </c>
      <c r="AC37" s="109">
        <f>[33]Fevereiro!$H$32</f>
        <v>12.24</v>
      </c>
      <c r="AD37" s="109">
        <f>[33]Fevereiro!$H$33</f>
        <v>14.04</v>
      </c>
      <c r="AE37" s="114">
        <f t="shared" si="3"/>
        <v>23.040000000000003</v>
      </c>
      <c r="AF37" s="113">
        <f t="shared" si="4"/>
        <v>14.598620689655176</v>
      </c>
      <c r="AG37" s="12" t="s">
        <v>35</v>
      </c>
      <c r="AI37" t="s">
        <v>35</v>
      </c>
    </row>
    <row r="38" spans="1:36" hidden="1" x14ac:dyDescent="0.2">
      <c r="A38" s="48" t="s">
        <v>16</v>
      </c>
      <c r="B38" s="109">
        <f>[34]Fevereiro!$H$5</f>
        <v>0</v>
      </c>
      <c r="C38" s="109">
        <f>[34]Fevereiro!$H$6</f>
        <v>0</v>
      </c>
      <c r="D38" s="109">
        <f>[34]Fevereiro!$H$7</f>
        <v>0</v>
      </c>
      <c r="E38" s="109">
        <f>[34]Fevereiro!$H$8</f>
        <v>0</v>
      </c>
      <c r="F38" s="109">
        <f>[34]Fevereiro!$H$9</f>
        <v>0</v>
      </c>
      <c r="G38" s="109">
        <f>[34]Fevereiro!$H$10</f>
        <v>0</v>
      </c>
      <c r="H38" s="109">
        <f>[34]Fevereiro!$H$11</f>
        <v>0</v>
      </c>
      <c r="I38" s="109">
        <f>[34]Fevereiro!$H$12</f>
        <v>0</v>
      </c>
      <c r="J38" s="109">
        <f>[34]Fevereiro!$H$13</f>
        <v>0</v>
      </c>
      <c r="K38" s="109">
        <f>[34]Fevereiro!$H$14</f>
        <v>0</v>
      </c>
      <c r="L38" s="109">
        <f>[34]Fevereiro!$H$15</f>
        <v>0</v>
      </c>
      <c r="M38" s="109">
        <f>[34]Fevereiro!$H$16</f>
        <v>0</v>
      </c>
      <c r="N38" s="109">
        <f>[34]Fevereiro!$H$17</f>
        <v>0</v>
      </c>
      <c r="O38" s="109">
        <f>[34]Fevereiro!$H$18</f>
        <v>0</v>
      </c>
      <c r="P38" s="109">
        <f>[34]Fevereiro!$H$19</f>
        <v>0</v>
      </c>
      <c r="Q38" s="109">
        <f>[34]Fevereiro!$H$20</f>
        <v>0</v>
      </c>
      <c r="R38" s="109">
        <f>[34]Fevereiro!$H$21</f>
        <v>0</v>
      </c>
      <c r="S38" s="109">
        <f>[34]Fevereiro!$H$22</f>
        <v>0</v>
      </c>
      <c r="T38" s="109">
        <f>[34]Fevereiro!$H$23</f>
        <v>0</v>
      </c>
      <c r="U38" s="109">
        <f>[34]Fevereiro!$H$24</f>
        <v>0</v>
      </c>
      <c r="V38" s="109">
        <f>[34]Fevereiro!$H$25</f>
        <v>0</v>
      </c>
      <c r="W38" s="109">
        <f>[34]Fevereiro!$H$26</f>
        <v>0</v>
      </c>
      <c r="X38" s="109">
        <f>[34]Fevereiro!$H$27</f>
        <v>0</v>
      </c>
      <c r="Y38" s="109">
        <f>[34]Fevereiro!$H$28</f>
        <v>0</v>
      </c>
      <c r="Z38" s="109">
        <f>[34]Fevereiro!$H$29</f>
        <v>0</v>
      </c>
      <c r="AA38" s="109">
        <f>[34]Fevereiro!$H$30</f>
        <v>0</v>
      </c>
      <c r="AB38" s="109">
        <f>[34]Fevereiro!$H$31</f>
        <v>0</v>
      </c>
      <c r="AC38" s="109">
        <f>[34]Fevereiro!$H$32</f>
        <v>0</v>
      </c>
      <c r="AD38" s="109">
        <f>[34]Fevereiro!$H$33</f>
        <v>0</v>
      </c>
      <c r="AE38" s="114" t="s">
        <v>197</v>
      </c>
      <c r="AF38" s="113" t="s">
        <v>197</v>
      </c>
      <c r="AI38" t="s">
        <v>35</v>
      </c>
    </row>
    <row r="39" spans="1:36" x14ac:dyDescent="0.2">
      <c r="A39" s="48" t="s">
        <v>154</v>
      </c>
      <c r="B39" s="109">
        <f>[35]Fevereiro!$H$5</f>
        <v>16.920000000000002</v>
      </c>
      <c r="C39" s="109">
        <f>[35]Fevereiro!$H$6</f>
        <v>15.120000000000001</v>
      </c>
      <c r="D39" s="109">
        <f>[35]Fevereiro!$H$7</f>
        <v>13.32</v>
      </c>
      <c r="E39" s="109">
        <f>[35]Fevereiro!$H$8</f>
        <v>15.120000000000001</v>
      </c>
      <c r="F39" s="109">
        <f>[35]Fevereiro!$H$9</f>
        <v>19.079999999999998</v>
      </c>
      <c r="G39" s="109">
        <f>[35]Fevereiro!$H$10</f>
        <v>10.8</v>
      </c>
      <c r="H39" s="109">
        <f>[35]Fevereiro!$H$11</f>
        <v>18.720000000000002</v>
      </c>
      <c r="I39" s="109">
        <f>[35]Fevereiro!$H$12</f>
        <v>20.16</v>
      </c>
      <c r="J39" s="109">
        <f>[35]Fevereiro!$H$13</f>
        <v>12.24</v>
      </c>
      <c r="K39" s="109">
        <f>[35]Fevereiro!$H$14</f>
        <v>17.28</v>
      </c>
      <c r="L39" s="109">
        <f>[35]Fevereiro!$H$15</f>
        <v>20.16</v>
      </c>
      <c r="M39" s="109">
        <f>[35]Fevereiro!$H$16</f>
        <v>23.759999999999998</v>
      </c>
      <c r="N39" s="109">
        <f>[35]Fevereiro!$H$17</f>
        <v>15.840000000000002</v>
      </c>
      <c r="O39" s="109">
        <f>[35]Fevereiro!$H$18</f>
        <v>17.28</v>
      </c>
      <c r="P39" s="109">
        <f>[35]Fevereiro!$H$19</f>
        <v>18</v>
      </c>
      <c r="Q39" s="109">
        <f>[35]Fevereiro!$H$20</f>
        <v>14.76</v>
      </c>
      <c r="R39" s="109">
        <f>[35]Fevereiro!$H$21</f>
        <v>24.840000000000003</v>
      </c>
      <c r="S39" s="109">
        <f>[35]Fevereiro!$H$22</f>
        <v>16.920000000000002</v>
      </c>
      <c r="T39" s="109">
        <f>[35]Fevereiro!$H$23</f>
        <v>16.2</v>
      </c>
      <c r="U39" s="109">
        <f>[35]Fevereiro!$H$24</f>
        <v>22.68</v>
      </c>
      <c r="V39" s="109">
        <f>[35]Fevereiro!$H$25</f>
        <v>16.920000000000002</v>
      </c>
      <c r="W39" s="109">
        <f>[35]Fevereiro!$H$26</f>
        <v>17.28</v>
      </c>
      <c r="X39" s="109">
        <f>[35]Fevereiro!$H$27</f>
        <v>13.32</v>
      </c>
      <c r="Y39" s="109">
        <f>[35]Fevereiro!$H$28</f>
        <v>30.6</v>
      </c>
      <c r="Z39" s="109">
        <f>[35]Fevereiro!$H$29</f>
        <v>15.120000000000001</v>
      </c>
      <c r="AA39" s="109">
        <f>[35]Fevereiro!$H$30</f>
        <v>11.520000000000001</v>
      </c>
      <c r="AB39" s="109">
        <f>[35]Fevereiro!$H$31</f>
        <v>14.4</v>
      </c>
      <c r="AC39" s="109">
        <f>[35]Fevereiro!$H$32</f>
        <v>15.120000000000001</v>
      </c>
      <c r="AD39" s="109">
        <f>[35]Fevereiro!$H$33</f>
        <v>9</v>
      </c>
      <c r="AE39" s="114">
        <f>MAX(B39:AD39)</f>
        <v>30.6</v>
      </c>
      <c r="AF39" s="113">
        <f>AVERAGE(B39:AD39)</f>
        <v>16.982068965517239</v>
      </c>
      <c r="AI39" t="s">
        <v>35</v>
      </c>
    </row>
    <row r="40" spans="1:36" x14ac:dyDescent="0.2">
      <c r="A40" s="48" t="s">
        <v>17</v>
      </c>
      <c r="B40" s="109">
        <f>[36]Fevereiro!$H$5</f>
        <v>5.4</v>
      </c>
      <c r="C40" s="109">
        <f>[36]Fevereiro!$H$6</f>
        <v>8.2799999999999994</v>
      </c>
      <c r="D40" s="109">
        <f>[36]Fevereiro!$H$7</f>
        <v>7.9200000000000008</v>
      </c>
      <c r="E40" s="109">
        <f>[36]Fevereiro!$H$8</f>
        <v>16.559999999999999</v>
      </c>
      <c r="F40" s="109">
        <f>[36]Fevereiro!$H$9</f>
        <v>11.879999999999999</v>
      </c>
      <c r="G40" s="109">
        <f>[36]Fevereiro!$H$10</f>
        <v>6.84</v>
      </c>
      <c r="H40" s="109">
        <f>[36]Fevereiro!$H$11</f>
        <v>15.48</v>
      </c>
      <c r="I40" s="109">
        <f>[36]Fevereiro!$H$12</f>
        <v>23.040000000000003</v>
      </c>
      <c r="J40" s="109">
        <f>[36]Fevereiro!$H$13</f>
        <v>21.96</v>
      </c>
      <c r="K40" s="109">
        <f>[36]Fevereiro!$H$14</f>
        <v>16.559999999999999</v>
      </c>
      <c r="L40" s="109">
        <f>[36]Fevereiro!$H$15</f>
        <v>16.920000000000002</v>
      </c>
      <c r="M40" s="109">
        <f>[36]Fevereiro!$H$16</f>
        <v>21.240000000000002</v>
      </c>
      <c r="N40" s="109">
        <f>[36]Fevereiro!$H$17</f>
        <v>20.88</v>
      </c>
      <c r="O40" s="109">
        <f>[36]Fevereiro!$H$18</f>
        <v>22.32</v>
      </c>
      <c r="P40" s="109">
        <f>[36]Fevereiro!$H$19</f>
        <v>17.64</v>
      </c>
      <c r="Q40" s="109">
        <f>[36]Fevereiro!$H$20</f>
        <v>18.36</v>
      </c>
      <c r="R40" s="109">
        <f>[36]Fevereiro!$H$21</f>
        <v>18.36</v>
      </c>
      <c r="S40" s="109">
        <f>[36]Fevereiro!$H$22</f>
        <v>27.720000000000002</v>
      </c>
      <c r="T40" s="109">
        <f>[36]Fevereiro!$H$23</f>
        <v>20.52</v>
      </c>
      <c r="U40" s="109">
        <f>[36]Fevereiro!$H$24</f>
        <v>15.48</v>
      </c>
      <c r="V40" s="109">
        <f>[36]Fevereiro!$H$25</f>
        <v>12.6</v>
      </c>
      <c r="W40" s="109">
        <f>[36]Fevereiro!$H$26</f>
        <v>20.52</v>
      </c>
      <c r="X40" s="109">
        <f>[36]Fevereiro!$H$27</f>
        <v>17.28</v>
      </c>
      <c r="Y40" s="109">
        <f>[36]Fevereiro!$H$28</f>
        <v>32.76</v>
      </c>
      <c r="Z40" s="109">
        <f>[36]Fevereiro!$H$29</f>
        <v>28.44</v>
      </c>
      <c r="AA40" s="109">
        <f>[36]Fevereiro!$H$30</f>
        <v>6.84</v>
      </c>
      <c r="AB40" s="109">
        <f>[36]Fevereiro!$H$31</f>
        <v>32.76</v>
      </c>
      <c r="AC40" s="109">
        <f>[36]Fevereiro!$H$32</f>
        <v>16.559999999999999</v>
      </c>
      <c r="AD40" s="109">
        <f>[36]Fevereiro!$H$33</f>
        <v>13.32</v>
      </c>
      <c r="AE40" s="114">
        <f>MAX(B40:AD40)</f>
        <v>32.76</v>
      </c>
      <c r="AF40" s="113">
        <f>AVERAGE(B40:AD40)</f>
        <v>17.739310344827587</v>
      </c>
      <c r="AI40" t="s">
        <v>35</v>
      </c>
      <c r="AJ40" t="s">
        <v>35</v>
      </c>
    </row>
    <row r="41" spans="1:36" hidden="1" x14ac:dyDescent="0.2">
      <c r="A41" s="48" t="s">
        <v>136</v>
      </c>
      <c r="B41" s="109">
        <f>[37]Fevereiro!$H$5</f>
        <v>10.8</v>
      </c>
      <c r="C41" s="109">
        <f>[37]Fevereiro!$H$6</f>
        <v>16.2</v>
      </c>
      <c r="D41" s="109">
        <f>[37]Fevereiro!$H$7</f>
        <v>30.96</v>
      </c>
      <c r="E41" s="109">
        <f>[37]Fevereiro!$H$8</f>
        <v>13.32</v>
      </c>
      <c r="F41" s="109">
        <f>[37]Fevereiro!$H$9</f>
        <v>14.76</v>
      </c>
      <c r="G41" s="109">
        <f>[37]Fevereiro!$H$10</f>
        <v>13.68</v>
      </c>
      <c r="H41" s="109">
        <f>[37]Fevereiro!$H$11</f>
        <v>21.96</v>
      </c>
      <c r="I41" s="109">
        <f>[37]Fevereiro!$H$12</f>
        <v>16.920000000000002</v>
      </c>
      <c r="J41" s="109">
        <f>[37]Fevereiro!$H$13</f>
        <v>23.400000000000002</v>
      </c>
      <c r="K41" s="109">
        <f>[37]Fevereiro!$H$14</f>
        <v>21.240000000000002</v>
      </c>
      <c r="L41" s="109">
        <f>[37]Fevereiro!$H$15</f>
        <v>12.6</v>
      </c>
      <c r="M41" s="109">
        <f>[37]Fevereiro!$H$16</f>
        <v>12.96</v>
      </c>
      <c r="N41" s="109">
        <f>[37]Fevereiro!$H$17</f>
        <v>16.920000000000002</v>
      </c>
      <c r="O41" s="109">
        <f>[37]Fevereiro!$H$18</f>
        <v>20.88</v>
      </c>
      <c r="P41" s="109">
        <f>[37]Fevereiro!$H$19</f>
        <v>20.16</v>
      </c>
      <c r="Q41" s="109">
        <f>[37]Fevereiro!$H$20</f>
        <v>20.88</v>
      </c>
      <c r="R41" s="109">
        <f>[37]Fevereiro!$H$21</f>
        <v>22.68</v>
      </c>
      <c r="S41" s="109">
        <f>[37]Fevereiro!$H$22</f>
        <v>16.559999999999999</v>
      </c>
      <c r="T41" s="109">
        <f>[37]Fevereiro!$H$23</f>
        <v>29.52</v>
      </c>
      <c r="U41" s="109">
        <f>[37]Fevereiro!$H$24</f>
        <v>22.32</v>
      </c>
      <c r="V41" s="109">
        <f>[37]Fevereiro!$H$25</f>
        <v>22.68</v>
      </c>
      <c r="W41" s="109">
        <f>[37]Fevereiro!$H$26</f>
        <v>20.88</v>
      </c>
      <c r="X41" s="109">
        <f>[37]Fevereiro!$H$27</f>
        <v>14.76</v>
      </c>
      <c r="Y41" s="109">
        <f>[37]Fevereiro!$H$28</f>
        <v>19.8</v>
      </c>
      <c r="Z41" s="109">
        <f>[37]Fevereiro!$H$29</f>
        <v>11.16</v>
      </c>
      <c r="AA41" s="109">
        <f>[37]Fevereiro!$H$30</f>
        <v>28.08</v>
      </c>
      <c r="AB41" s="109">
        <f>[37]Fevereiro!$H$31</f>
        <v>14.04</v>
      </c>
      <c r="AC41" s="109">
        <f>[37]Fevereiro!$H$32</f>
        <v>25.92</v>
      </c>
      <c r="AD41" s="109">
        <f>[37]Fevereiro!$H$33</f>
        <v>30.96</v>
      </c>
      <c r="AE41" s="114">
        <f>MAX(B41:AD41)</f>
        <v>30.96</v>
      </c>
      <c r="AF41" s="113">
        <f>AVERAGE(B41:AD41)</f>
        <v>19.551724137931039</v>
      </c>
      <c r="AJ41" t="s">
        <v>35</v>
      </c>
    </row>
    <row r="42" spans="1:36" x14ac:dyDescent="0.2">
      <c r="A42" s="48" t="s">
        <v>18</v>
      </c>
      <c r="B42" s="109">
        <f>[38]Fevereiro!$H$5</f>
        <v>19.079999999999998</v>
      </c>
      <c r="C42" s="109">
        <f>[38]Fevereiro!$H$6</f>
        <v>11.879999999999999</v>
      </c>
      <c r="D42" s="109">
        <f>[38]Fevereiro!$H$7</f>
        <v>13.32</v>
      </c>
      <c r="E42" s="109">
        <f>[38]Fevereiro!$H$8</f>
        <v>15.48</v>
      </c>
      <c r="F42" s="109">
        <f>[38]Fevereiro!$H$9</f>
        <v>13.32</v>
      </c>
      <c r="G42" s="109">
        <f>[38]Fevereiro!$H$10</f>
        <v>14.4</v>
      </c>
      <c r="H42" s="109">
        <f>[38]Fevereiro!$H$11</f>
        <v>16.2</v>
      </c>
      <c r="I42" s="109">
        <f>[38]Fevereiro!$H$12</f>
        <v>19.440000000000001</v>
      </c>
      <c r="J42" s="109">
        <f>[38]Fevereiro!$H$13</f>
        <v>12.24</v>
      </c>
      <c r="K42" s="109">
        <f>[38]Fevereiro!$H$14</f>
        <v>20.88</v>
      </c>
      <c r="L42" s="109">
        <f>[38]Fevereiro!$H$15</f>
        <v>17.64</v>
      </c>
      <c r="M42" s="109">
        <f>[38]Fevereiro!$H$16</f>
        <v>22.32</v>
      </c>
      <c r="N42" s="109">
        <f>[38]Fevereiro!$H$17</f>
        <v>13.68</v>
      </c>
      <c r="O42" s="109">
        <f>[38]Fevereiro!$H$18</f>
        <v>18</v>
      </c>
      <c r="P42" s="109">
        <f>[38]Fevereiro!$H$19</f>
        <v>19.440000000000001</v>
      </c>
      <c r="Q42" s="109">
        <f>[38]Fevereiro!$H$20</f>
        <v>23.759999999999998</v>
      </c>
      <c r="R42" s="109">
        <f>[38]Fevereiro!$H$21</f>
        <v>11.16</v>
      </c>
      <c r="S42" s="109">
        <f>[38]Fevereiro!$H$22</f>
        <v>13.68</v>
      </c>
      <c r="T42" s="109">
        <f>[38]Fevereiro!$H$23</f>
        <v>15.120000000000001</v>
      </c>
      <c r="U42" s="109">
        <f>[38]Fevereiro!$H$24</f>
        <v>19.079999999999998</v>
      </c>
      <c r="V42" s="109">
        <f>[38]Fevereiro!$H$25</f>
        <v>21.6</v>
      </c>
      <c r="W42" s="109">
        <f>[38]Fevereiro!$H$26</f>
        <v>21.240000000000002</v>
      </c>
      <c r="X42" s="109">
        <f>[38]Fevereiro!$H$27</f>
        <v>18</v>
      </c>
      <c r="Y42" s="109">
        <f>[38]Fevereiro!$H$28</f>
        <v>15.48</v>
      </c>
      <c r="Z42" s="109">
        <f>[38]Fevereiro!$H$29</f>
        <v>20.88</v>
      </c>
      <c r="AA42" s="109">
        <f>[38]Fevereiro!$H$30</f>
        <v>14.04</v>
      </c>
      <c r="AB42" s="109">
        <f>[38]Fevereiro!$H$31</f>
        <v>15.840000000000002</v>
      </c>
      <c r="AC42" s="109">
        <f>[38]Fevereiro!$H$32</f>
        <v>12.24</v>
      </c>
      <c r="AD42" s="109">
        <f>[38]Fevereiro!$H$33</f>
        <v>15.48</v>
      </c>
      <c r="AE42" s="114">
        <f>MAX(B42:AD42)</f>
        <v>23.759999999999998</v>
      </c>
      <c r="AF42" s="113">
        <f>AVERAGE(B42:AD42)</f>
        <v>16.72137931034483</v>
      </c>
      <c r="AH42" t="s">
        <v>35</v>
      </c>
      <c r="AI42" t="s">
        <v>35</v>
      </c>
      <c r="AJ42" t="s">
        <v>35</v>
      </c>
    </row>
    <row r="43" spans="1:36" hidden="1" x14ac:dyDescent="0.2">
      <c r="A43" s="48" t="s">
        <v>141</v>
      </c>
      <c r="B43" s="109" t="s">
        <v>197</v>
      </c>
      <c r="C43" s="109" t="s">
        <v>197</v>
      </c>
      <c r="D43" s="109" t="s">
        <v>197</v>
      </c>
      <c r="E43" s="109" t="s">
        <v>197</v>
      </c>
      <c r="F43" s="109" t="s">
        <v>197</v>
      </c>
      <c r="G43" s="109" t="s">
        <v>197</v>
      </c>
      <c r="H43" s="109" t="s">
        <v>197</v>
      </c>
      <c r="I43" s="109" t="s">
        <v>197</v>
      </c>
      <c r="J43" s="109" t="s">
        <v>197</v>
      </c>
      <c r="K43" s="109" t="s">
        <v>197</v>
      </c>
      <c r="L43" s="109" t="s">
        <v>197</v>
      </c>
      <c r="M43" s="109" t="s">
        <v>197</v>
      </c>
      <c r="N43" s="109" t="s">
        <v>197</v>
      </c>
      <c r="O43" s="109" t="s">
        <v>197</v>
      </c>
      <c r="P43" s="109" t="s">
        <v>197</v>
      </c>
      <c r="Q43" s="109" t="s">
        <v>197</v>
      </c>
      <c r="R43" s="109" t="s">
        <v>197</v>
      </c>
      <c r="S43" s="109" t="s">
        <v>197</v>
      </c>
      <c r="T43" s="109" t="s">
        <v>197</v>
      </c>
      <c r="U43" s="109" t="s">
        <v>197</v>
      </c>
      <c r="V43" s="109" t="s">
        <v>197</v>
      </c>
      <c r="W43" s="109" t="s">
        <v>197</v>
      </c>
      <c r="X43" s="109" t="s">
        <v>197</v>
      </c>
      <c r="Y43" s="109" t="s">
        <v>197</v>
      </c>
      <c r="Z43" s="109" t="s">
        <v>197</v>
      </c>
      <c r="AA43" s="109" t="s">
        <v>197</v>
      </c>
      <c r="AB43" s="109" t="s">
        <v>197</v>
      </c>
      <c r="AC43" s="109" t="s">
        <v>197</v>
      </c>
      <c r="AD43" s="109" t="s">
        <v>197</v>
      </c>
      <c r="AE43" s="114" t="s">
        <v>197</v>
      </c>
      <c r="AF43" s="113" t="s">
        <v>197</v>
      </c>
    </row>
    <row r="44" spans="1:36" x14ac:dyDescent="0.2">
      <c r="A44" s="48" t="s">
        <v>19</v>
      </c>
      <c r="B44" s="109" t="str">
        <f>[26]Fevereiro!$H$5</f>
        <v>*</v>
      </c>
      <c r="C44" s="109" t="str">
        <f>[26]Fevereiro!$H$6</f>
        <v>*</v>
      </c>
      <c r="D44" s="109" t="str">
        <f>[26]Fevereiro!$H$7</f>
        <v>*</v>
      </c>
      <c r="E44" s="109" t="str">
        <f>[26]Fevereiro!$H$8</f>
        <v>*</v>
      </c>
      <c r="F44" s="109" t="str">
        <f>[26]Fevereiro!$H$9</f>
        <v>*</v>
      </c>
      <c r="G44" s="109" t="str">
        <f>[26]Fevereiro!$H$10</f>
        <v>*</v>
      </c>
      <c r="H44" s="109" t="str">
        <f>[26]Fevereiro!$H$11</f>
        <v>*</v>
      </c>
      <c r="I44" s="109" t="str">
        <f>[26]Fevereiro!$H$12</f>
        <v>*</v>
      </c>
      <c r="J44" s="109" t="str">
        <f>[26]Fevereiro!$H$13</f>
        <v>*</v>
      </c>
      <c r="K44" s="109" t="str">
        <f>[26]Fevereiro!$H$14</f>
        <v>*</v>
      </c>
      <c r="L44" s="109" t="str">
        <f>[26]Fevereiro!$H$15</f>
        <v>*</v>
      </c>
      <c r="M44" s="109" t="str">
        <f>[26]Fevereiro!$H$16</f>
        <v>*</v>
      </c>
      <c r="N44" s="109" t="s">
        <v>197</v>
      </c>
      <c r="O44" s="109" t="s">
        <v>197</v>
      </c>
      <c r="P44" s="109" t="s">
        <v>197</v>
      </c>
      <c r="Q44" s="109" t="s">
        <v>197</v>
      </c>
      <c r="R44" s="109" t="s">
        <v>197</v>
      </c>
      <c r="S44" s="109" t="s">
        <v>197</v>
      </c>
      <c r="T44" s="109" t="s">
        <v>197</v>
      </c>
      <c r="U44" s="109" t="s">
        <v>197</v>
      </c>
      <c r="V44" s="109" t="s">
        <v>197</v>
      </c>
      <c r="W44" s="109" t="s">
        <v>197</v>
      </c>
      <c r="X44" s="109" t="s">
        <v>197</v>
      </c>
      <c r="Y44" s="109" t="s">
        <v>197</v>
      </c>
      <c r="Z44" s="109" t="s">
        <v>197</v>
      </c>
      <c r="AA44" s="109" t="s">
        <v>197</v>
      </c>
      <c r="AB44" s="109" t="s">
        <v>197</v>
      </c>
      <c r="AC44" s="109" t="s">
        <v>197</v>
      </c>
      <c r="AD44" s="109" t="s">
        <v>197</v>
      </c>
      <c r="AE44" s="114" t="s">
        <v>197</v>
      </c>
      <c r="AF44" s="113" t="s">
        <v>197</v>
      </c>
      <c r="AG44" s="12" t="s">
        <v>35</v>
      </c>
      <c r="AJ44" t="s">
        <v>35</v>
      </c>
    </row>
    <row r="45" spans="1:36" x14ac:dyDescent="0.2">
      <c r="A45" s="48" t="s">
        <v>23</v>
      </c>
      <c r="B45" s="109">
        <f>[40]Fevereiro!$H$5</f>
        <v>9.3600000000000012</v>
      </c>
      <c r="C45" s="109">
        <f>[40]Fevereiro!$H$6</f>
        <v>14.4</v>
      </c>
      <c r="D45" s="109">
        <f>[40]Fevereiro!$H$7</f>
        <v>13.32</v>
      </c>
      <c r="E45" s="109">
        <f>[40]Fevereiro!$H$8</f>
        <v>12.24</v>
      </c>
      <c r="F45" s="109">
        <f>[40]Fevereiro!$H$9</f>
        <v>12.96</v>
      </c>
      <c r="G45" s="109">
        <f>[40]Fevereiro!$H$10</f>
        <v>10.8</v>
      </c>
      <c r="H45" s="109">
        <f>[40]Fevereiro!$H$11</f>
        <v>13.32</v>
      </c>
      <c r="I45" s="109">
        <f>[40]Fevereiro!$H$12</f>
        <v>11.16</v>
      </c>
      <c r="J45" s="109">
        <f>[40]Fevereiro!$H$13</f>
        <v>7.2</v>
      </c>
      <c r="K45" s="109">
        <f>[40]Fevereiro!$H$14</f>
        <v>10.08</v>
      </c>
      <c r="L45" s="109">
        <f>[40]Fevereiro!$H$15</f>
        <v>14.76</v>
      </c>
      <c r="M45" s="109">
        <f>[40]Fevereiro!$H$16</f>
        <v>19.8</v>
      </c>
      <c r="N45" s="109">
        <f>[40]Fevereiro!$H$17</f>
        <v>11.16</v>
      </c>
      <c r="O45" s="109">
        <f>[40]Fevereiro!$H$18</f>
        <v>11.879999999999999</v>
      </c>
      <c r="P45" s="109">
        <f>[40]Fevereiro!$H$19</f>
        <v>7.9200000000000008</v>
      </c>
      <c r="Q45" s="109">
        <f>[40]Fevereiro!$H$20</f>
        <v>7.5600000000000005</v>
      </c>
      <c r="R45" s="109">
        <f>[40]Fevereiro!$H$21</f>
        <v>8.2799999999999994</v>
      </c>
      <c r="S45" s="109">
        <f>[40]Fevereiro!$H$22</f>
        <v>16.2</v>
      </c>
      <c r="T45" s="109">
        <f>[40]Fevereiro!$H$23</f>
        <v>9.3600000000000012</v>
      </c>
      <c r="U45" s="109">
        <f>[40]Fevereiro!$H$24</f>
        <v>6.84</v>
      </c>
      <c r="V45" s="109">
        <f>[40]Fevereiro!$H$25</f>
        <v>10.44</v>
      </c>
      <c r="W45" s="109">
        <f>[40]Fevereiro!$H$26</f>
        <v>11.520000000000001</v>
      </c>
      <c r="X45" s="109">
        <f>[40]Fevereiro!$H$27</f>
        <v>9</v>
      </c>
      <c r="Y45" s="109">
        <f>[40]Fevereiro!$H$28</f>
        <v>11.16</v>
      </c>
      <c r="Z45" s="109">
        <f>[40]Fevereiro!$H$29</f>
        <v>20.52</v>
      </c>
      <c r="AA45" s="109">
        <f>[40]Fevereiro!$H$30</f>
        <v>8.2799999999999994</v>
      </c>
      <c r="AB45" s="109">
        <f>[40]Fevereiro!$H$31</f>
        <v>8.64</v>
      </c>
      <c r="AC45" s="109">
        <f>[40]Fevereiro!$H$32</f>
        <v>10.8</v>
      </c>
      <c r="AD45" s="109">
        <f>[40]Fevereiro!$H$33</f>
        <v>10.08</v>
      </c>
      <c r="AE45" s="114">
        <f>MAX(B45:AD45)</f>
        <v>20.52</v>
      </c>
      <c r="AF45" s="113">
        <f>AVERAGE(B45:AD45)</f>
        <v>11.346206896551722</v>
      </c>
    </row>
    <row r="46" spans="1:36" x14ac:dyDescent="0.2">
      <c r="A46" s="48" t="s">
        <v>34</v>
      </c>
      <c r="B46" s="109">
        <f>[41]Fevereiro!$H$5</f>
        <v>23.400000000000002</v>
      </c>
      <c r="C46" s="109">
        <f>[41]Fevereiro!$H$6</f>
        <v>16.2</v>
      </c>
      <c r="D46" s="109">
        <f>[41]Fevereiro!$H$7</f>
        <v>26.64</v>
      </c>
      <c r="E46" s="109">
        <f>[41]Fevereiro!$H$8</f>
        <v>18.36</v>
      </c>
      <c r="F46" s="109">
        <f>[41]Fevereiro!$H$9</f>
        <v>22.32</v>
      </c>
      <c r="G46" s="109">
        <f>[41]Fevereiro!$H$10</f>
        <v>19.8</v>
      </c>
      <c r="H46" s="109">
        <f>[41]Fevereiro!$H$11</f>
        <v>15.840000000000002</v>
      </c>
      <c r="I46" s="109">
        <f>[41]Fevereiro!$H$12</f>
        <v>23.759999999999998</v>
      </c>
      <c r="J46" s="109">
        <f>[41]Fevereiro!$H$13</f>
        <v>15.48</v>
      </c>
      <c r="K46" s="109">
        <f>[41]Fevereiro!$H$14</f>
        <v>28.08</v>
      </c>
      <c r="L46" s="109">
        <f>[41]Fevereiro!$H$15</f>
        <v>19.8</v>
      </c>
      <c r="M46" s="109">
        <f>[41]Fevereiro!$H$16</f>
        <v>23.400000000000002</v>
      </c>
      <c r="N46" s="109">
        <f>[41]Fevereiro!$H$17</f>
        <v>13.32</v>
      </c>
      <c r="O46" s="109">
        <f>[41]Fevereiro!$H$18</f>
        <v>18</v>
      </c>
      <c r="P46" s="109">
        <f>[41]Fevereiro!$H$19</f>
        <v>24.12</v>
      </c>
      <c r="Q46" s="109">
        <f>[41]Fevereiro!$H$20</f>
        <v>15.120000000000001</v>
      </c>
      <c r="R46" s="109">
        <f>[41]Fevereiro!$H$21</f>
        <v>20.52</v>
      </c>
      <c r="S46" s="109">
        <f>[41]Fevereiro!$H$22</f>
        <v>17.64</v>
      </c>
      <c r="T46" s="109">
        <f>[41]Fevereiro!$H$23</f>
        <v>21.96</v>
      </c>
      <c r="U46" s="109">
        <f>[41]Fevereiro!$H$24</f>
        <v>12.6</v>
      </c>
      <c r="V46" s="109">
        <f>[41]Fevereiro!$H$25</f>
        <v>16.2</v>
      </c>
      <c r="W46" s="109">
        <f>[41]Fevereiro!$H$26</f>
        <v>19.079999999999998</v>
      </c>
      <c r="X46" s="109">
        <f>[41]Fevereiro!$H$27</f>
        <v>18</v>
      </c>
      <c r="Y46" s="109">
        <f>[41]Fevereiro!$H$28</f>
        <v>15.48</v>
      </c>
      <c r="Z46" s="109">
        <f>[41]Fevereiro!$H$29</f>
        <v>21.240000000000002</v>
      </c>
      <c r="AA46" s="109">
        <f>[41]Fevereiro!$H$30</f>
        <v>15.840000000000002</v>
      </c>
      <c r="AB46" s="109">
        <f>[41]Fevereiro!$H$31</f>
        <v>20.52</v>
      </c>
      <c r="AC46" s="109">
        <f>[41]Fevereiro!$H$32</f>
        <v>16.2</v>
      </c>
      <c r="AD46" s="109">
        <f>[41]Fevereiro!$H$33</f>
        <v>16.920000000000002</v>
      </c>
      <c r="AE46" s="114">
        <f>MAX(B46:AD46)</f>
        <v>28.08</v>
      </c>
      <c r="AF46" s="113">
        <f>AVERAGE(B46:AD46)</f>
        <v>19.16689655172414</v>
      </c>
      <c r="AG46" s="12" t="s">
        <v>35</v>
      </c>
    </row>
    <row r="47" spans="1:36" x14ac:dyDescent="0.2">
      <c r="A47" s="48" t="s">
        <v>20</v>
      </c>
      <c r="B47" s="109">
        <f>[42]Fevereiro!$H$5</f>
        <v>7.5600000000000005</v>
      </c>
      <c r="C47" s="109">
        <f>[42]Fevereiro!$H$6</f>
        <v>7.9200000000000008</v>
      </c>
      <c r="D47" s="109">
        <f>[42]Fevereiro!$H$7</f>
        <v>8.64</v>
      </c>
      <c r="E47" s="109">
        <f>[42]Fevereiro!$H$8</f>
        <v>7.2</v>
      </c>
      <c r="F47" s="109">
        <f>[42]Fevereiro!$H$9</f>
        <v>10.44</v>
      </c>
      <c r="G47" s="109">
        <f>[42]Fevereiro!$H$10</f>
        <v>10.08</v>
      </c>
      <c r="H47" s="109">
        <f>[42]Fevereiro!$H$11</f>
        <v>15.840000000000002</v>
      </c>
      <c r="I47" s="109">
        <f>[42]Fevereiro!$H$12</f>
        <v>11.16</v>
      </c>
      <c r="J47" s="109">
        <f>[42]Fevereiro!$H$13</f>
        <v>14.4</v>
      </c>
      <c r="K47" s="109">
        <f>[42]Fevereiro!$H$14</f>
        <v>12.96</v>
      </c>
      <c r="L47" s="109">
        <f>[42]Fevereiro!$H$15</f>
        <v>14.76</v>
      </c>
      <c r="M47" s="109">
        <f>[42]Fevereiro!$H$16</f>
        <v>21.6</v>
      </c>
      <c r="N47" s="109">
        <f>[42]Fevereiro!$H$17</f>
        <v>11.879999999999999</v>
      </c>
      <c r="O47" s="109">
        <f>[42]Fevereiro!$H$18</f>
        <v>12.6</v>
      </c>
      <c r="P47" s="109">
        <f>[42]Fevereiro!$H$19</f>
        <v>26.64</v>
      </c>
      <c r="Q47" s="109">
        <f>[42]Fevereiro!$H$20</f>
        <v>8.2799999999999994</v>
      </c>
      <c r="R47" s="109">
        <f>[42]Fevereiro!$H$21</f>
        <v>6.84</v>
      </c>
      <c r="S47" s="109">
        <f>[42]Fevereiro!$H$22</f>
        <v>16.559999999999999</v>
      </c>
      <c r="T47" s="109">
        <f>[42]Fevereiro!$H$23</f>
        <v>7.9200000000000008</v>
      </c>
      <c r="U47" s="109">
        <f>[42]Fevereiro!$H$24</f>
        <v>10.8</v>
      </c>
      <c r="V47" s="109">
        <f>[42]Fevereiro!$H$25</f>
        <v>8.64</v>
      </c>
      <c r="W47" s="109">
        <f>[42]Fevereiro!$H$26</f>
        <v>10.44</v>
      </c>
      <c r="X47" s="109">
        <f>[42]Fevereiro!$H$27</f>
        <v>9</v>
      </c>
      <c r="Y47" s="109">
        <f>[42]Fevereiro!$H$28</f>
        <v>10.44</v>
      </c>
      <c r="Z47" s="109">
        <f>[42]Fevereiro!$H$29</f>
        <v>13.32</v>
      </c>
      <c r="AA47" s="109">
        <f>[42]Fevereiro!$H$30</f>
        <v>6.12</v>
      </c>
      <c r="AB47" s="109">
        <f>[42]Fevereiro!$H$31</f>
        <v>9.3600000000000012</v>
      </c>
      <c r="AC47" s="109">
        <f>[42]Fevereiro!$H$32</f>
        <v>8.2799999999999994</v>
      </c>
      <c r="AD47" s="109">
        <f>[42]Fevereiro!$H$33</f>
        <v>12.96</v>
      </c>
      <c r="AE47" s="114">
        <f>MAX(B47:AD47)</f>
        <v>26.64</v>
      </c>
      <c r="AF47" s="113">
        <f>AVERAGE(B47:AD47)</f>
        <v>11.470344827586207</v>
      </c>
    </row>
    <row r="48" spans="1:36" s="5" customFormat="1" ht="17.100000000000001" customHeight="1" x14ac:dyDescent="0.2">
      <c r="A48" s="49" t="s">
        <v>24</v>
      </c>
      <c r="B48" s="110">
        <f t="shared" ref="B48:AD48" si="5">MAX(B5:B47)</f>
        <v>23.400000000000002</v>
      </c>
      <c r="C48" s="110">
        <f t="shared" si="5"/>
        <v>25.92</v>
      </c>
      <c r="D48" s="110">
        <f t="shared" si="5"/>
        <v>30.96</v>
      </c>
      <c r="E48" s="110">
        <f t="shared" si="5"/>
        <v>23.759999999999998</v>
      </c>
      <c r="F48" s="110">
        <f t="shared" si="5"/>
        <v>24.48</v>
      </c>
      <c r="G48" s="110">
        <f t="shared" si="5"/>
        <v>24.12</v>
      </c>
      <c r="H48" s="110">
        <f t="shared" si="5"/>
        <v>25.2</v>
      </c>
      <c r="I48" s="110">
        <f t="shared" si="5"/>
        <v>36</v>
      </c>
      <c r="J48" s="110">
        <f t="shared" si="5"/>
        <v>27.36</v>
      </c>
      <c r="K48" s="110">
        <f t="shared" si="5"/>
        <v>28.08</v>
      </c>
      <c r="L48" s="110">
        <f t="shared" si="5"/>
        <v>29.52</v>
      </c>
      <c r="M48" s="110">
        <f t="shared" si="5"/>
        <v>28.44</v>
      </c>
      <c r="N48" s="110">
        <f t="shared" si="5"/>
        <v>30.6</v>
      </c>
      <c r="O48" s="110">
        <f t="shared" si="5"/>
        <v>26.64</v>
      </c>
      <c r="P48" s="110">
        <f t="shared" si="5"/>
        <v>26.64</v>
      </c>
      <c r="Q48" s="110">
        <f t="shared" si="5"/>
        <v>24.12</v>
      </c>
      <c r="R48" s="110">
        <f t="shared" si="5"/>
        <v>25.56</v>
      </c>
      <c r="S48" s="110">
        <f t="shared" si="5"/>
        <v>35.28</v>
      </c>
      <c r="T48" s="110">
        <f t="shared" si="5"/>
        <v>29.52</v>
      </c>
      <c r="U48" s="110">
        <f t="shared" si="5"/>
        <v>34.200000000000003</v>
      </c>
      <c r="V48" s="110">
        <f t="shared" si="5"/>
        <v>22.68</v>
      </c>
      <c r="W48" s="110">
        <f t="shared" si="5"/>
        <v>21.96</v>
      </c>
      <c r="X48" s="110">
        <f t="shared" si="5"/>
        <v>25.56</v>
      </c>
      <c r="Y48" s="110">
        <f t="shared" si="5"/>
        <v>32.76</v>
      </c>
      <c r="Z48" s="110">
        <f t="shared" si="5"/>
        <v>37.800000000000004</v>
      </c>
      <c r="AA48" s="110">
        <f t="shared" si="5"/>
        <v>28.08</v>
      </c>
      <c r="AB48" s="110">
        <f t="shared" si="5"/>
        <v>32.76</v>
      </c>
      <c r="AC48" s="110">
        <f t="shared" si="5"/>
        <v>29.52</v>
      </c>
      <c r="AD48" s="110">
        <f t="shared" si="5"/>
        <v>33.119999999999997</v>
      </c>
      <c r="AE48" s="114">
        <f>MAX(AE5:AE47)</f>
        <v>37.800000000000004</v>
      </c>
      <c r="AF48" s="113">
        <f>AVERAGE(AF5:AF47)</f>
        <v>15.849495462794915</v>
      </c>
      <c r="AI48" s="5" t="s">
        <v>35</v>
      </c>
      <c r="AJ48" s="5" t="s">
        <v>35</v>
      </c>
    </row>
    <row r="49" spans="1:36" x14ac:dyDescent="0.2">
      <c r="A49" s="104" t="s">
        <v>227</v>
      </c>
      <c r="B49" s="39"/>
      <c r="C49" s="39"/>
      <c r="D49" s="39"/>
      <c r="E49" s="39"/>
      <c r="F49" s="39"/>
      <c r="G49" s="39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45"/>
      <c r="AE49" s="43"/>
      <c r="AF49" s="44"/>
      <c r="AI49" t="s">
        <v>35</v>
      </c>
    </row>
    <row r="50" spans="1:36" x14ac:dyDescent="0.2">
      <c r="A50" s="104" t="s">
        <v>249</v>
      </c>
      <c r="B50" s="40"/>
      <c r="C50" s="40"/>
      <c r="D50" s="40"/>
      <c r="E50" s="40"/>
      <c r="F50" s="40"/>
      <c r="G50" s="40"/>
      <c r="H50" s="40"/>
      <c r="I50" s="40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7"/>
      <c r="U50" s="97"/>
      <c r="V50" s="97"/>
      <c r="W50" s="97"/>
      <c r="X50" s="97"/>
      <c r="Y50" s="95"/>
      <c r="Z50" s="95"/>
      <c r="AA50" s="95"/>
      <c r="AB50" s="95"/>
      <c r="AC50" s="95"/>
      <c r="AD50" s="95"/>
      <c r="AE50" s="43"/>
      <c r="AF50" s="42"/>
      <c r="AH50" t="s">
        <v>35</v>
      </c>
      <c r="AI50" t="s">
        <v>35</v>
      </c>
      <c r="AJ50" t="s">
        <v>35</v>
      </c>
    </row>
    <row r="51" spans="1:36" x14ac:dyDescent="0.2">
      <c r="A51" s="41"/>
      <c r="B51" s="95"/>
      <c r="C51" s="95"/>
      <c r="D51" s="95"/>
      <c r="E51" s="95"/>
      <c r="F51" s="95"/>
      <c r="G51" s="95"/>
      <c r="H51" s="95"/>
      <c r="I51" s="95"/>
      <c r="J51" s="96"/>
      <c r="K51" s="96"/>
      <c r="L51" s="96"/>
      <c r="M51" s="96"/>
      <c r="N51" s="96"/>
      <c r="O51" s="96"/>
      <c r="P51" s="96"/>
      <c r="Q51" s="95"/>
      <c r="R51" s="95"/>
      <c r="S51" s="95"/>
      <c r="T51" s="98"/>
      <c r="U51" s="98"/>
      <c r="V51" s="98"/>
      <c r="W51" s="98"/>
      <c r="X51" s="98"/>
      <c r="Y51" s="95"/>
      <c r="Z51" s="95"/>
      <c r="AA51" s="95"/>
      <c r="AB51" s="95"/>
      <c r="AC51" s="95"/>
      <c r="AD51" s="45"/>
      <c r="AE51" s="43"/>
      <c r="AF51" s="42"/>
    </row>
    <row r="52" spans="1:36" x14ac:dyDescent="0.2">
      <c r="A52" s="134" t="s">
        <v>250</v>
      </c>
      <c r="B52" s="134"/>
      <c r="C52" s="134"/>
      <c r="D52" s="134"/>
      <c r="E52" s="134"/>
      <c r="F52" s="134"/>
      <c r="G52" s="134"/>
      <c r="H52" s="39"/>
      <c r="I52" s="39"/>
      <c r="J52" s="39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45"/>
      <c r="AE52" s="43"/>
      <c r="AF52" s="74"/>
      <c r="AJ52" t="s">
        <v>35</v>
      </c>
    </row>
    <row r="53" spans="1:36" x14ac:dyDescent="0.2">
      <c r="A53" s="146"/>
      <c r="B53" s="146"/>
      <c r="C53" s="146"/>
      <c r="D53" s="146"/>
      <c r="E53" s="146"/>
      <c r="F53" s="146"/>
      <c r="G53" s="146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43"/>
      <c r="AF53" s="44"/>
    </row>
    <row r="54" spans="1:36" x14ac:dyDescent="0.2">
      <c r="A54" s="41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43"/>
      <c r="AF54" s="44"/>
      <c r="AI54" t="s">
        <v>35</v>
      </c>
    </row>
    <row r="55" spans="1:36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3"/>
      <c r="AF55" s="75"/>
    </row>
    <row r="56" spans="1:36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F56" s="1"/>
      <c r="AI56" t="s">
        <v>35</v>
      </c>
      <c r="AJ56" s="12" t="s">
        <v>35</v>
      </c>
    </row>
    <row r="57" spans="1:36" x14ac:dyDescent="0.2">
      <c r="AJ57" s="12" t="s">
        <v>35</v>
      </c>
    </row>
    <row r="58" spans="1:36" x14ac:dyDescent="0.2">
      <c r="AA58" s="3" t="s">
        <v>35</v>
      </c>
      <c r="AF58" t="s">
        <v>35</v>
      </c>
      <c r="AI58" t="s">
        <v>35</v>
      </c>
    </row>
    <row r="59" spans="1:36" x14ac:dyDescent="0.2">
      <c r="U59" s="3" t="s">
        <v>35</v>
      </c>
    </row>
    <row r="60" spans="1:36" x14ac:dyDescent="0.2">
      <c r="J60" s="3" t="s">
        <v>35</v>
      </c>
      <c r="N60" s="3" t="s">
        <v>35</v>
      </c>
      <c r="S60" s="3" t="s">
        <v>35</v>
      </c>
      <c r="V60" s="3" t="s">
        <v>35</v>
      </c>
    </row>
    <row r="61" spans="1:36" x14ac:dyDescent="0.2">
      <c r="G61" s="3" t="s">
        <v>35</v>
      </c>
      <c r="H61" s="3" t="s">
        <v>200</v>
      </c>
      <c r="P61" s="3" t="s">
        <v>35</v>
      </c>
      <c r="S61" s="3" t="s">
        <v>35</v>
      </c>
      <c r="U61" s="3" t="s">
        <v>35</v>
      </c>
      <c r="V61" s="3" t="s">
        <v>35</v>
      </c>
      <c r="AC61" s="3" t="s">
        <v>35</v>
      </c>
    </row>
    <row r="62" spans="1:36" x14ac:dyDescent="0.2">
      <c r="T62" s="3" t="s">
        <v>35</v>
      </c>
      <c r="W62" s="3" t="s">
        <v>35</v>
      </c>
      <c r="AA62" s="3" t="s">
        <v>35</v>
      </c>
    </row>
    <row r="63" spans="1:36" x14ac:dyDescent="0.2">
      <c r="W63" s="3" t="s">
        <v>35</v>
      </c>
      <c r="Z63" s="3" t="s">
        <v>35</v>
      </c>
    </row>
    <row r="64" spans="1:36" x14ac:dyDescent="0.2">
      <c r="P64" s="3" t="s">
        <v>35</v>
      </c>
      <c r="Q64" s="3" t="s">
        <v>35</v>
      </c>
      <c r="AA64" s="3" t="s">
        <v>35</v>
      </c>
    </row>
    <row r="66" spans="7:18" x14ac:dyDescent="0.2">
      <c r="K66" s="3" t="s">
        <v>35</v>
      </c>
      <c r="M66" s="3" t="s">
        <v>35</v>
      </c>
    </row>
    <row r="67" spans="7:18" x14ac:dyDescent="0.2">
      <c r="G67" s="3" t="s">
        <v>35</v>
      </c>
    </row>
    <row r="68" spans="7:18" x14ac:dyDescent="0.2">
      <c r="M68" s="3" t="s">
        <v>35</v>
      </c>
    </row>
    <row r="70" spans="7:18" x14ac:dyDescent="0.2">
      <c r="R70" s="3" t="s">
        <v>35</v>
      </c>
    </row>
  </sheetData>
  <mergeCells count="34">
    <mergeCell ref="A1:AF1"/>
    <mergeCell ref="B2:AF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H3:H4"/>
    <mergeCell ref="X3:X4"/>
    <mergeCell ref="AB3:AB4"/>
    <mergeCell ref="AC3:AC4"/>
    <mergeCell ref="AD3:AD4"/>
    <mergeCell ref="A52:G52"/>
    <mergeCell ref="S3:S4"/>
    <mergeCell ref="A53:G53"/>
    <mergeCell ref="P3:P4"/>
    <mergeCell ref="M3:M4"/>
    <mergeCell ref="N3:N4"/>
    <mergeCell ref="R3:R4"/>
    <mergeCell ref="Q3:Q4"/>
    <mergeCell ref="K3:K4"/>
    <mergeCell ref="L3:L4"/>
    <mergeCell ref="O3:O4"/>
    <mergeCell ref="T3:T4"/>
    <mergeCell ref="Y3:Y4"/>
    <mergeCell ref="Z3:Z4"/>
    <mergeCell ref="AA3:AA4"/>
    <mergeCell ref="V3:V4"/>
    <mergeCell ref="U3:U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B3" sqref="B3:B4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51" t="s">
        <v>22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3"/>
    </row>
    <row r="2" spans="1:38" s="4" customFormat="1" ht="16.5" customHeight="1" x14ac:dyDescent="0.2">
      <c r="A2" s="154" t="s">
        <v>21</v>
      </c>
      <c r="B2" s="160" t="s">
        <v>202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2"/>
    </row>
    <row r="3" spans="1:38" s="5" customFormat="1" ht="12" customHeight="1" x14ac:dyDescent="0.2">
      <c r="A3" s="155"/>
      <c r="B3" s="156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65">
        <v>30</v>
      </c>
      <c r="AF3" s="163">
        <v>31</v>
      </c>
      <c r="AG3" s="82" t="s">
        <v>193</v>
      </c>
    </row>
    <row r="4" spans="1:38" s="5" customFormat="1" ht="13.5" customHeight="1" x14ac:dyDescent="0.2">
      <c r="A4" s="155"/>
      <c r="B4" s="157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66"/>
      <c r="AF4" s="164"/>
      <c r="AG4" s="83" t="s">
        <v>25</v>
      </c>
    </row>
    <row r="5" spans="1:38" s="5" customFormat="1" x14ac:dyDescent="0.2">
      <c r="A5" s="76" t="s">
        <v>30</v>
      </c>
      <c r="B5" s="89" t="str">
        <f>[1]Outubro!$I$5</f>
        <v>*</v>
      </c>
      <c r="C5" s="89" t="str">
        <f>[1]Outubro!$I$6</f>
        <v>*</v>
      </c>
      <c r="D5" s="89" t="str">
        <f>[1]Outubro!$I$7</f>
        <v>*</v>
      </c>
      <c r="E5" s="89" t="str">
        <f>[1]Outubro!$I$8</f>
        <v>*</v>
      </c>
      <c r="F5" s="89" t="str">
        <f>[1]Outubro!$I$9</f>
        <v>*</v>
      </c>
      <c r="G5" s="89" t="str">
        <f>[1]Outubro!$I$10</f>
        <v>*</v>
      </c>
      <c r="H5" s="89" t="str">
        <f>[1]Outubro!$I$11</f>
        <v>*</v>
      </c>
      <c r="I5" s="89" t="str">
        <f>[1]Outubro!$I$12</f>
        <v>*</v>
      </c>
      <c r="J5" s="89" t="str">
        <f>[1]Outubro!$I$13</f>
        <v>*</v>
      </c>
      <c r="K5" s="89" t="str">
        <f>[1]Outubro!$I$14</f>
        <v>*</v>
      </c>
      <c r="L5" s="89" t="str">
        <f>[1]Outubro!$I$15</f>
        <v>*</v>
      </c>
      <c r="M5" s="89" t="str">
        <f>[1]Outubro!$I$16</f>
        <v>*</v>
      </c>
      <c r="N5" s="89" t="str">
        <f>[1]Outubro!$I$17</f>
        <v>*</v>
      </c>
      <c r="O5" s="89" t="str">
        <f>[1]Outubro!$I$18</f>
        <v>*</v>
      </c>
      <c r="P5" s="89" t="str">
        <f>[1]Outubro!$I$19</f>
        <v>*</v>
      </c>
      <c r="Q5" s="89" t="str">
        <f>[1]Outubro!$I$20</f>
        <v>*</v>
      </c>
      <c r="R5" s="89" t="str">
        <f>[1]Outubro!$I$21</f>
        <v>*</v>
      </c>
      <c r="S5" s="89" t="str">
        <f>[1]Outubro!$I$22</f>
        <v>*</v>
      </c>
      <c r="T5" s="89" t="str">
        <f>[1]Outubro!$I$23</f>
        <v>*</v>
      </c>
      <c r="U5" s="89" t="str">
        <f>[1]Outubro!$I$24</f>
        <v>*</v>
      </c>
      <c r="V5" s="89" t="str">
        <f>[1]Outubro!$I$25</f>
        <v>*</v>
      </c>
      <c r="W5" s="89" t="str">
        <f>[1]Outubro!$I$26</f>
        <v>*</v>
      </c>
      <c r="X5" s="89" t="str">
        <f>[1]Outubro!$I$27</f>
        <v>*</v>
      </c>
      <c r="Y5" s="89" t="str">
        <f>[1]Outubro!$I$28</f>
        <v>*</v>
      </c>
      <c r="Z5" s="89" t="str">
        <f>[1]Outubro!$I$29</f>
        <v>*</v>
      </c>
      <c r="AA5" s="89" t="str">
        <f>[1]Outubro!$I$30</f>
        <v>*</v>
      </c>
      <c r="AB5" s="89" t="str">
        <f>[1]Outubro!$I$31</f>
        <v>*</v>
      </c>
      <c r="AC5" s="89" t="str">
        <f>[1]Outubro!$I$32</f>
        <v>*</v>
      </c>
      <c r="AD5" s="89" t="str">
        <f>[1]Outubro!$I$33</f>
        <v>*</v>
      </c>
      <c r="AE5" s="89" t="str">
        <f>[1]Outubro!$I$34</f>
        <v>*</v>
      </c>
      <c r="AF5" s="89" t="str">
        <f>[1]Outubro!$I$35</f>
        <v>*</v>
      </c>
      <c r="AG5" s="90" t="str">
        <f>[1]Outubro!$I$36</f>
        <v>*</v>
      </c>
    </row>
    <row r="6" spans="1:38" x14ac:dyDescent="0.2">
      <c r="A6" s="76" t="s">
        <v>0</v>
      </c>
      <c r="B6" s="11">
        <f>[2]Outubro!$I$5</f>
        <v>0</v>
      </c>
      <c r="C6" s="11">
        <f>[2]Outubro!$I$6</f>
        <v>0</v>
      </c>
      <c r="D6" s="11">
        <f>[2]Outubro!$I$7</f>
        <v>0</v>
      </c>
      <c r="E6" s="11">
        <f>[2]Outubro!$I$8</f>
        <v>0</v>
      </c>
      <c r="F6" s="11">
        <f>[2]Outubro!$I$9</f>
        <v>0</v>
      </c>
      <c r="G6" s="11">
        <f>[2]Outubro!$I$10</f>
        <v>0</v>
      </c>
      <c r="H6" s="11">
        <f>[2]Outubro!$I$11</f>
        <v>0</v>
      </c>
      <c r="I6" s="11">
        <f>[2]Outubro!$I$12</f>
        <v>0</v>
      </c>
      <c r="J6" s="11">
        <f>[2]Outubro!$I$13</f>
        <v>0</v>
      </c>
      <c r="K6" s="11">
        <f>[2]Outubro!$I$14</f>
        <v>0</v>
      </c>
      <c r="L6" s="11">
        <f>[2]Outubro!$I$15</f>
        <v>0</v>
      </c>
      <c r="M6" s="11">
        <f>[2]Outubro!$I$16</f>
        <v>0</v>
      </c>
      <c r="N6" s="11">
        <f>[2]Outubro!$I$17</f>
        <v>0</v>
      </c>
      <c r="O6" s="11">
        <f>[2]Outubro!$I$18</f>
        <v>0</v>
      </c>
      <c r="P6" s="11">
        <f>[2]Outubro!$I$19</f>
        <v>0</v>
      </c>
      <c r="Q6" s="11">
        <f>[2]Outubro!$I$20</f>
        <v>0</v>
      </c>
      <c r="R6" s="11">
        <f>[2]Outubro!$I$21</f>
        <v>0</v>
      </c>
      <c r="S6" s="11">
        <f>[2]Outubro!$I$22</f>
        <v>0</v>
      </c>
      <c r="T6" s="88">
        <f>[2]Outubro!$I$23</f>
        <v>0</v>
      </c>
      <c r="U6" s="88">
        <f>[2]Outubro!$I$24</f>
        <v>0</v>
      </c>
      <c r="V6" s="88">
        <f>[2]Outubro!$I$25</f>
        <v>0</v>
      </c>
      <c r="W6" s="88">
        <f>[2]Outubro!$I$26</f>
        <v>0</v>
      </c>
      <c r="X6" s="88">
        <f>[2]Outubro!$I$27</f>
        <v>0</v>
      </c>
      <c r="Y6" s="88">
        <f>[2]Outubro!$I$28</f>
        <v>0</v>
      </c>
      <c r="Z6" s="88">
        <f>[2]Outubro!$I$29</f>
        <v>0</v>
      </c>
      <c r="AA6" s="88">
        <f>[2]Outubro!$I$30</f>
        <v>0</v>
      </c>
      <c r="AB6" s="88">
        <f>[2]Outubro!$I$31</f>
        <v>0</v>
      </c>
      <c r="AC6" s="88">
        <f>[2]Outubro!$I$32</f>
        <v>0</v>
      </c>
      <c r="AD6" s="88">
        <f>[2]Outubro!$I$33</f>
        <v>0</v>
      </c>
      <c r="AE6" s="88">
        <f>[2]Outubro!$I$34</f>
        <v>0</v>
      </c>
      <c r="AF6" s="88">
        <f>[2]Outubro!$I$35</f>
        <v>0</v>
      </c>
      <c r="AG6" s="85" t="str">
        <f>[2]Outubro!$I$36</f>
        <v>*</v>
      </c>
    </row>
    <row r="7" spans="1:38" x14ac:dyDescent="0.2">
      <c r="A7" s="76" t="s">
        <v>85</v>
      </c>
      <c r="B7" s="88">
        <f>[3]Outubro!$I$5</f>
        <v>0</v>
      </c>
      <c r="C7" s="88">
        <f>[3]Outubro!$I$6</f>
        <v>0</v>
      </c>
      <c r="D7" s="88">
        <f>[3]Outubro!$I$7</f>
        <v>0</v>
      </c>
      <c r="E7" s="88">
        <f>[3]Outubro!$I$8</f>
        <v>0</v>
      </c>
      <c r="F7" s="88">
        <f>[3]Outubro!$I$9</f>
        <v>0</v>
      </c>
      <c r="G7" s="88">
        <f>[3]Outubro!$I$10</f>
        <v>0</v>
      </c>
      <c r="H7" s="88">
        <f>[3]Outubro!$I$11</f>
        <v>0</v>
      </c>
      <c r="I7" s="88">
        <f>[3]Outubro!$I$12</f>
        <v>0</v>
      </c>
      <c r="J7" s="88">
        <f>[3]Outubro!$I$13</f>
        <v>0</v>
      </c>
      <c r="K7" s="88">
        <f>[3]Outubro!$I$14</f>
        <v>0</v>
      </c>
      <c r="L7" s="88">
        <f>[3]Outubro!$I$15</f>
        <v>0</v>
      </c>
      <c r="M7" s="88">
        <f>[3]Outubro!$I$16</f>
        <v>0</v>
      </c>
      <c r="N7" s="88">
        <f>[3]Outubro!$I$17</f>
        <v>0</v>
      </c>
      <c r="O7" s="88">
        <f>[3]Outubro!$I$18</f>
        <v>0</v>
      </c>
      <c r="P7" s="88">
        <f>[3]Outubro!$I$19</f>
        <v>0</v>
      </c>
      <c r="Q7" s="88">
        <f>[3]Outubro!$I$20</f>
        <v>0</v>
      </c>
      <c r="R7" s="88">
        <f>[3]Outubro!$I$21</f>
        <v>0</v>
      </c>
      <c r="S7" s="88">
        <f>[3]Outubro!$I$22</f>
        <v>0</v>
      </c>
      <c r="T7" s="88">
        <f>[3]Outubro!$I$23</f>
        <v>0</v>
      </c>
      <c r="U7" s="88">
        <f>[3]Outubro!$I$24</f>
        <v>0</v>
      </c>
      <c r="V7" s="88">
        <f>[3]Outubro!$I$25</f>
        <v>0</v>
      </c>
      <c r="W7" s="88">
        <f>[3]Outubro!$I$26</f>
        <v>0</v>
      </c>
      <c r="X7" s="88">
        <f>[3]Outubro!$I$27</f>
        <v>0</v>
      </c>
      <c r="Y7" s="88">
        <f>[3]Outubro!$I$28</f>
        <v>0</v>
      </c>
      <c r="Z7" s="88">
        <f>[3]Outubro!$I$29</f>
        <v>0</v>
      </c>
      <c r="AA7" s="88">
        <f>[3]Outubro!$I$30</f>
        <v>0</v>
      </c>
      <c r="AB7" s="88">
        <f>[3]Outubro!$I$31</f>
        <v>0</v>
      </c>
      <c r="AC7" s="88">
        <f>[3]Outubro!$I$32</f>
        <v>0</v>
      </c>
      <c r="AD7" s="88">
        <f>[3]Outubro!$I$33</f>
        <v>0</v>
      </c>
      <c r="AE7" s="88">
        <f>[3]Outubro!$I$34</f>
        <v>0</v>
      </c>
      <c r="AF7" s="88">
        <f>[3]Outubro!$I$35</f>
        <v>0</v>
      </c>
      <c r="AG7" s="85" t="str">
        <f>[3]Outubro!$I$36</f>
        <v>*</v>
      </c>
    </row>
    <row r="8" spans="1:38" x14ac:dyDescent="0.2">
      <c r="A8" s="76" t="s">
        <v>1</v>
      </c>
      <c r="B8" s="11">
        <f>[4]Outubro!$I$5</f>
        <v>0</v>
      </c>
      <c r="C8" s="11">
        <f>[4]Outubro!$I$6</f>
        <v>0</v>
      </c>
      <c r="D8" s="11">
        <f>[4]Outubro!$I$7</f>
        <v>0</v>
      </c>
      <c r="E8" s="11">
        <f>[4]Outubro!$I$8</f>
        <v>0</v>
      </c>
      <c r="F8" s="11">
        <f>[4]Outubro!$I$9</f>
        <v>0</v>
      </c>
      <c r="G8" s="11">
        <f>[4]Outubro!$I$10</f>
        <v>0</v>
      </c>
      <c r="H8" s="11">
        <f>[4]Outubro!$I$11</f>
        <v>0</v>
      </c>
      <c r="I8" s="11">
        <f>[4]Outubro!$I$12</f>
        <v>0</v>
      </c>
      <c r="J8" s="11">
        <f>[4]Outubro!$I$13</f>
        <v>0</v>
      </c>
      <c r="K8" s="11">
        <f>[4]Outubro!$I$14</f>
        <v>0</v>
      </c>
      <c r="L8" s="11">
        <f>[4]Outubro!$I$15</f>
        <v>0</v>
      </c>
      <c r="M8" s="11">
        <f>[4]Outubro!$I$16</f>
        <v>0</v>
      </c>
      <c r="N8" s="11">
        <f>[4]Outubro!$I$17</f>
        <v>0</v>
      </c>
      <c r="O8" s="11">
        <f>[4]Outubro!$I$18</f>
        <v>0</v>
      </c>
      <c r="P8" s="11">
        <f>[4]Outubro!$I$19</f>
        <v>0</v>
      </c>
      <c r="Q8" s="11">
        <f>[4]Outubro!$I$20</f>
        <v>0</v>
      </c>
      <c r="R8" s="11">
        <f>[4]Outubro!$I$21</f>
        <v>0</v>
      </c>
      <c r="S8" s="11">
        <f>[4]Outubro!$I$22</f>
        <v>0</v>
      </c>
      <c r="T8" s="88">
        <f>[4]Outubro!$I$23</f>
        <v>0</v>
      </c>
      <c r="U8" s="88">
        <f>[4]Outubro!$I$24</f>
        <v>0</v>
      </c>
      <c r="V8" s="88">
        <f>[4]Outubro!$I$25</f>
        <v>0</v>
      </c>
      <c r="W8" s="88">
        <f>[4]Outubro!$I$26</f>
        <v>0</v>
      </c>
      <c r="X8" s="88">
        <f>[4]Outubro!$I$27</f>
        <v>0</v>
      </c>
      <c r="Y8" s="88">
        <f>[4]Outubro!$I$28</f>
        <v>0</v>
      </c>
      <c r="Z8" s="88">
        <f>[4]Outubro!$I$29</f>
        <v>0</v>
      </c>
      <c r="AA8" s="88">
        <f>[4]Outubro!$I$30</f>
        <v>0</v>
      </c>
      <c r="AB8" s="88">
        <f>[4]Outubro!$I$31</f>
        <v>0</v>
      </c>
      <c r="AC8" s="88">
        <f>[4]Outubro!$I$32</f>
        <v>0</v>
      </c>
      <c r="AD8" s="88">
        <f>[4]Outubro!$I$33</f>
        <v>0</v>
      </c>
      <c r="AE8" s="88">
        <f>[4]Outubro!$I$34</f>
        <v>0</v>
      </c>
      <c r="AF8" s="88">
        <f>[4]Outubro!$I$35</f>
        <v>0</v>
      </c>
      <c r="AG8" s="85" t="str">
        <f>[4]Outubro!$I$36</f>
        <v>*</v>
      </c>
    </row>
    <row r="9" spans="1:38" x14ac:dyDescent="0.2">
      <c r="A9" s="76" t="s">
        <v>146</v>
      </c>
      <c r="B9" s="11">
        <f>[5]Outubro!$I$5</f>
        <v>0</v>
      </c>
      <c r="C9" s="11">
        <f>[5]Outubro!$I$6</f>
        <v>0</v>
      </c>
      <c r="D9" s="11">
        <f>[5]Outubro!$I$7</f>
        <v>0</v>
      </c>
      <c r="E9" s="11">
        <f>[5]Outubro!$I$8</f>
        <v>0</v>
      </c>
      <c r="F9" s="11">
        <f>[5]Outubro!$I$9</f>
        <v>0</v>
      </c>
      <c r="G9" s="11">
        <f>[5]Outubro!$I$10</f>
        <v>0</v>
      </c>
      <c r="H9" s="11">
        <f>[5]Outubro!$I$11</f>
        <v>0</v>
      </c>
      <c r="I9" s="11">
        <f>[5]Outubro!$I$12</f>
        <v>0</v>
      </c>
      <c r="J9" s="11">
        <f>[5]Outubro!$I$13</f>
        <v>0</v>
      </c>
      <c r="K9" s="11">
        <f>[5]Outubro!$I$14</f>
        <v>0</v>
      </c>
      <c r="L9" s="11">
        <f>[5]Outubro!$I$15</f>
        <v>0</v>
      </c>
      <c r="M9" s="11">
        <f>[5]Outubro!$I$16</f>
        <v>0</v>
      </c>
      <c r="N9" s="11">
        <f>[5]Outubro!$I$17</f>
        <v>0</v>
      </c>
      <c r="O9" s="11">
        <f>[5]Outubro!$I$18</f>
        <v>0</v>
      </c>
      <c r="P9" s="11">
        <f>[5]Outubro!$I$19</f>
        <v>0</v>
      </c>
      <c r="Q9" s="11">
        <f>[5]Outubro!$I$20</f>
        <v>0</v>
      </c>
      <c r="R9" s="11">
        <f>[5]Outubro!$I$21</f>
        <v>0</v>
      </c>
      <c r="S9" s="11">
        <f>[5]Outubro!$I$22</f>
        <v>0</v>
      </c>
      <c r="T9" s="88">
        <f>[5]Outubro!$I$23</f>
        <v>0</v>
      </c>
      <c r="U9" s="88">
        <f>[5]Outubro!$I$24</f>
        <v>0</v>
      </c>
      <c r="V9" s="88">
        <f>[5]Outubro!$I$25</f>
        <v>0</v>
      </c>
      <c r="W9" s="88">
        <f>[5]Outubro!$I$26</f>
        <v>0</v>
      </c>
      <c r="X9" s="88">
        <f>[5]Outubro!$I$27</f>
        <v>0</v>
      </c>
      <c r="Y9" s="88">
        <f>[5]Outubro!$I$28</f>
        <v>0</v>
      </c>
      <c r="Z9" s="88">
        <f>[5]Outubro!$I$29</f>
        <v>0</v>
      </c>
      <c r="AA9" s="88">
        <f>[5]Outubro!$I$30</f>
        <v>0</v>
      </c>
      <c r="AB9" s="88">
        <f>[5]Outubro!$I$31</f>
        <v>0</v>
      </c>
      <c r="AC9" s="88">
        <f>[5]Outubro!$I$32</f>
        <v>0</v>
      </c>
      <c r="AD9" s="88">
        <f>[5]Outubro!$I$33</f>
        <v>0</v>
      </c>
      <c r="AE9" s="88">
        <f>[5]Outubro!$I$34</f>
        <v>0</v>
      </c>
      <c r="AF9" s="88">
        <f>[5]Outubro!$I$35</f>
        <v>0</v>
      </c>
      <c r="AG9" s="93" t="str">
        <f>[5]Outubro!$I$36</f>
        <v>*</v>
      </c>
    </row>
    <row r="10" spans="1:38" x14ac:dyDescent="0.2">
      <c r="A10" s="76" t="s">
        <v>91</v>
      </c>
      <c r="B10" s="11">
        <f>[6]Outubro!$I$5</f>
        <v>0</v>
      </c>
      <c r="C10" s="11">
        <f>[6]Outubro!$I$6</f>
        <v>0</v>
      </c>
      <c r="D10" s="11">
        <f>[6]Outubro!$I$7</f>
        <v>0</v>
      </c>
      <c r="E10" s="11">
        <f>[6]Outubro!$I$8</f>
        <v>0</v>
      </c>
      <c r="F10" s="11">
        <f>[6]Outubro!$I$9</f>
        <v>0</v>
      </c>
      <c r="G10" s="11">
        <f>[6]Outubro!$I$10</f>
        <v>0</v>
      </c>
      <c r="H10" s="11">
        <f>[6]Outubro!$I$11</f>
        <v>0</v>
      </c>
      <c r="I10" s="11">
        <f>[6]Outubro!$I$12</f>
        <v>0</v>
      </c>
      <c r="J10" s="11">
        <f>[6]Outubro!$I$13</f>
        <v>0</v>
      </c>
      <c r="K10" s="11">
        <f>[6]Outubro!$I$14</f>
        <v>0</v>
      </c>
      <c r="L10" s="11">
        <f>[6]Outubro!$I$15</f>
        <v>0</v>
      </c>
      <c r="M10" s="11">
        <f>[6]Outubro!$I$16</f>
        <v>0</v>
      </c>
      <c r="N10" s="11">
        <f>[6]Outubro!$I$17</f>
        <v>0</v>
      </c>
      <c r="O10" s="11">
        <f>[6]Outubro!$I$18</f>
        <v>0</v>
      </c>
      <c r="P10" s="11">
        <f>[6]Outubro!$I$19</f>
        <v>0</v>
      </c>
      <c r="Q10" s="11">
        <f>[6]Outubro!$I$20</f>
        <v>0</v>
      </c>
      <c r="R10" s="11">
        <f>[6]Outubro!$I$21</f>
        <v>0</v>
      </c>
      <c r="S10" s="11">
        <f>[6]Outubro!$I$22</f>
        <v>0</v>
      </c>
      <c r="T10" s="88">
        <f>[6]Outubro!$I$23</f>
        <v>0</v>
      </c>
      <c r="U10" s="88">
        <f>[6]Outubro!$I$24</f>
        <v>0</v>
      </c>
      <c r="V10" s="88">
        <f>[6]Outubro!$I$25</f>
        <v>0</v>
      </c>
      <c r="W10" s="88">
        <f>[6]Outubro!$I$26</f>
        <v>0</v>
      </c>
      <c r="X10" s="88">
        <f>[6]Outubro!$I$27</f>
        <v>0</v>
      </c>
      <c r="Y10" s="88">
        <f>[6]Outubro!$I$28</f>
        <v>0</v>
      </c>
      <c r="Z10" s="88">
        <f>[6]Outubro!$I$29</f>
        <v>0</v>
      </c>
      <c r="AA10" s="88">
        <f>[6]Outubro!$I$30</f>
        <v>0</v>
      </c>
      <c r="AB10" s="88">
        <f>[6]Outubro!$I$31</f>
        <v>0</v>
      </c>
      <c r="AC10" s="88">
        <f>[6]Outubro!$I$32</f>
        <v>0</v>
      </c>
      <c r="AD10" s="88">
        <f>[6]Outubro!$I$33</f>
        <v>0</v>
      </c>
      <c r="AE10" s="88">
        <f>[6]Outubro!$I$34</f>
        <v>0</v>
      </c>
      <c r="AF10" s="88">
        <f>[6]Outubro!$I$35</f>
        <v>0</v>
      </c>
      <c r="AG10" s="93" t="str">
        <f>[6]Outubro!$I$36</f>
        <v>*</v>
      </c>
    </row>
    <row r="11" spans="1:38" x14ac:dyDescent="0.2">
      <c r="A11" s="76" t="s">
        <v>49</v>
      </c>
      <c r="B11" s="11">
        <f>[7]Outubro!$I$5</f>
        <v>0</v>
      </c>
      <c r="C11" s="11">
        <f>[7]Outubro!$I$6</f>
        <v>0</v>
      </c>
      <c r="D11" s="11">
        <f>[7]Outubro!$I$7</f>
        <v>0</v>
      </c>
      <c r="E11" s="11">
        <f>[7]Outubro!$I$8</f>
        <v>0</v>
      </c>
      <c r="F11" s="11">
        <f>[7]Outubro!$I$9</f>
        <v>0</v>
      </c>
      <c r="G11" s="11">
        <f>[7]Outubro!$I$10</f>
        <v>0</v>
      </c>
      <c r="H11" s="11">
        <f>[7]Outubro!$I$11</f>
        <v>0</v>
      </c>
      <c r="I11" s="11">
        <f>[7]Outubro!$I$12</f>
        <v>0</v>
      </c>
      <c r="J11" s="11">
        <f>[7]Outubro!$I$13</f>
        <v>0</v>
      </c>
      <c r="K11" s="11">
        <f>[7]Outubro!$I$14</f>
        <v>0</v>
      </c>
      <c r="L11" s="11">
        <f>[7]Outubro!$I$15</f>
        <v>0</v>
      </c>
      <c r="M11" s="11">
        <f>[7]Outubro!$I$16</f>
        <v>0</v>
      </c>
      <c r="N11" s="11">
        <f>[7]Outubro!$I$17</f>
        <v>0</v>
      </c>
      <c r="O11" s="11">
        <f>[7]Outubro!$I$18</f>
        <v>0</v>
      </c>
      <c r="P11" s="11">
        <f>[7]Outubro!$I$19</f>
        <v>0</v>
      </c>
      <c r="Q11" s="11">
        <f>[7]Outubro!$I$20</f>
        <v>0</v>
      </c>
      <c r="R11" s="11">
        <f>[7]Outubro!$I$21</f>
        <v>0</v>
      </c>
      <c r="S11" s="11">
        <f>[7]Outubro!$I$22</f>
        <v>0</v>
      </c>
      <c r="T11" s="88">
        <f>[7]Outubro!$I$23</f>
        <v>0</v>
      </c>
      <c r="U11" s="88">
        <f>[7]Outubro!$I$24</f>
        <v>0</v>
      </c>
      <c r="V11" s="88">
        <f>[7]Outubro!$I$25</f>
        <v>0</v>
      </c>
      <c r="W11" s="88">
        <f>[7]Outubro!$I$26</f>
        <v>0</v>
      </c>
      <c r="X11" s="88">
        <f>[7]Outubro!$I$27</f>
        <v>0</v>
      </c>
      <c r="Y11" s="88">
        <f>[7]Outubro!$I$28</f>
        <v>0</v>
      </c>
      <c r="Z11" s="88">
        <f>[7]Outubro!$I$29</f>
        <v>0</v>
      </c>
      <c r="AA11" s="88">
        <f>[7]Outubro!$I$30</f>
        <v>0</v>
      </c>
      <c r="AB11" s="88">
        <f>[7]Outubro!$I$31</f>
        <v>0</v>
      </c>
      <c r="AC11" s="88">
        <f>[7]Outubro!$I$32</f>
        <v>0</v>
      </c>
      <c r="AD11" s="88">
        <f>[7]Outubro!$I$33</f>
        <v>0</v>
      </c>
      <c r="AE11" s="88">
        <f>[7]Outubro!$I$34</f>
        <v>0</v>
      </c>
      <c r="AF11" s="88">
        <f>[7]Outubro!$I$35</f>
        <v>0</v>
      </c>
      <c r="AG11" s="85" t="str">
        <f>[7]Outubro!$I$36</f>
        <v>*</v>
      </c>
    </row>
    <row r="12" spans="1:38" x14ac:dyDescent="0.2">
      <c r="A12" s="76" t="s">
        <v>31</v>
      </c>
      <c r="B12" s="91" t="s">
        <v>197</v>
      </c>
      <c r="C12" s="91" t="s">
        <v>197</v>
      </c>
      <c r="D12" s="91" t="s">
        <v>197</v>
      </c>
      <c r="E12" s="91" t="s">
        <v>197</v>
      </c>
      <c r="F12" s="91" t="s">
        <v>197</v>
      </c>
      <c r="G12" s="91" t="s">
        <v>197</v>
      </c>
      <c r="H12" s="91" t="s">
        <v>197</v>
      </c>
      <c r="I12" s="91" t="s">
        <v>197</v>
      </c>
      <c r="J12" s="91" t="s">
        <v>197</v>
      </c>
      <c r="K12" s="91" t="s">
        <v>197</v>
      </c>
      <c r="L12" s="91" t="s">
        <v>197</v>
      </c>
      <c r="M12" s="91" t="s">
        <v>197</v>
      </c>
      <c r="N12" s="91" t="s">
        <v>197</v>
      </c>
      <c r="O12" s="91" t="s">
        <v>197</v>
      </c>
      <c r="P12" s="91" t="s">
        <v>197</v>
      </c>
      <c r="Q12" s="91" t="s">
        <v>197</v>
      </c>
      <c r="R12" s="91" t="s">
        <v>197</v>
      </c>
      <c r="S12" s="91" t="s">
        <v>197</v>
      </c>
      <c r="T12" s="88" t="s">
        <v>197</v>
      </c>
      <c r="U12" s="88" t="s">
        <v>197</v>
      </c>
      <c r="V12" s="88" t="s">
        <v>197</v>
      </c>
      <c r="W12" s="88" t="s">
        <v>197</v>
      </c>
      <c r="X12" s="88" t="s">
        <v>197</v>
      </c>
      <c r="Y12" s="88" t="s">
        <v>197</v>
      </c>
      <c r="Z12" s="88" t="s">
        <v>197</v>
      </c>
      <c r="AA12" s="88" t="s">
        <v>197</v>
      </c>
      <c r="AB12" s="88" t="s">
        <v>197</v>
      </c>
      <c r="AC12" s="88" t="s">
        <v>197</v>
      </c>
      <c r="AD12" s="88" t="s">
        <v>197</v>
      </c>
      <c r="AE12" s="88" t="s">
        <v>197</v>
      </c>
      <c r="AF12" s="88" t="s">
        <v>197</v>
      </c>
      <c r="AG12" s="85" t="s">
        <v>197</v>
      </c>
      <c r="AJ12" t="s">
        <v>35</v>
      </c>
    </row>
    <row r="13" spans="1:38" x14ac:dyDescent="0.2">
      <c r="A13" s="76" t="s">
        <v>94</v>
      </c>
      <c r="B13" s="11">
        <f>[8]Outubro!$I$5</f>
        <v>0</v>
      </c>
      <c r="C13" s="11">
        <f>[8]Outubro!$I$6</f>
        <v>0</v>
      </c>
      <c r="D13" s="11">
        <f>[8]Outubro!$I$7</f>
        <v>0</v>
      </c>
      <c r="E13" s="11">
        <f>[8]Outubro!$I$8</f>
        <v>0</v>
      </c>
      <c r="F13" s="11">
        <f>[8]Outubro!$I$9</f>
        <v>0</v>
      </c>
      <c r="G13" s="11">
        <f>[8]Outubro!$I$10</f>
        <v>0</v>
      </c>
      <c r="H13" s="11">
        <f>[8]Outubro!$I$11</f>
        <v>0</v>
      </c>
      <c r="I13" s="11">
        <f>[8]Outubro!$I$12</f>
        <v>0</v>
      </c>
      <c r="J13" s="11">
        <f>[8]Outubro!$I$13</f>
        <v>0</v>
      </c>
      <c r="K13" s="11">
        <f>[8]Outubro!$I$14</f>
        <v>0</v>
      </c>
      <c r="L13" s="11">
        <f>[8]Outubro!$I$15</f>
        <v>0</v>
      </c>
      <c r="M13" s="11">
        <f>[8]Outubro!$I$16</f>
        <v>0</v>
      </c>
      <c r="N13" s="11">
        <f>[8]Outubro!$I$17</f>
        <v>0</v>
      </c>
      <c r="O13" s="11">
        <f>[8]Outubro!$I$18</f>
        <v>0</v>
      </c>
      <c r="P13" s="11">
        <f>[8]Outubro!$I$19</f>
        <v>0</v>
      </c>
      <c r="Q13" s="11">
        <f>[8]Outubro!$I$20</f>
        <v>0</v>
      </c>
      <c r="R13" s="11">
        <f>[8]Outubro!$I$21</f>
        <v>0</v>
      </c>
      <c r="S13" s="11">
        <f>[8]Outubro!$I$22</f>
        <v>0</v>
      </c>
      <c r="T13" s="11">
        <f>[8]Outubro!$I$23</f>
        <v>0</v>
      </c>
      <c r="U13" s="11">
        <f>[8]Outubro!$I$24</f>
        <v>0</v>
      </c>
      <c r="V13" s="11">
        <f>[8]Outubro!$I$25</f>
        <v>0</v>
      </c>
      <c r="W13" s="11">
        <f>[8]Outubro!$I$26</f>
        <v>0</v>
      </c>
      <c r="X13" s="11">
        <f>[8]Outubro!$I$27</f>
        <v>0</v>
      </c>
      <c r="Y13" s="11">
        <f>[8]Outubro!$I$28</f>
        <v>0</v>
      </c>
      <c r="Z13" s="11">
        <f>[8]Outubro!$I$29</f>
        <v>0</v>
      </c>
      <c r="AA13" s="11">
        <f>[8]Outubro!$I$30</f>
        <v>0</v>
      </c>
      <c r="AB13" s="11">
        <f>[8]Outubro!$I$31</f>
        <v>0</v>
      </c>
      <c r="AC13" s="11">
        <f>[8]Outubro!$I$32</f>
        <v>0</v>
      </c>
      <c r="AD13" s="11">
        <f>[8]Outubro!$I$33</f>
        <v>0</v>
      </c>
      <c r="AE13" s="11">
        <f>[8]Outubro!$I$34</f>
        <v>0</v>
      </c>
      <c r="AF13" s="11">
        <f>[8]Outubro!$I$35</f>
        <v>0</v>
      </c>
      <c r="AG13" s="93" t="str">
        <f>[8]Outubro!$I$36</f>
        <v>*</v>
      </c>
      <c r="AL13" t="s">
        <v>35</v>
      </c>
    </row>
    <row r="14" spans="1:38" x14ac:dyDescent="0.2">
      <c r="A14" s="76" t="s">
        <v>98</v>
      </c>
      <c r="B14" s="91" t="s">
        <v>197</v>
      </c>
      <c r="C14" s="91" t="s">
        <v>197</v>
      </c>
      <c r="D14" s="91" t="s">
        <v>197</v>
      </c>
      <c r="E14" s="91" t="s">
        <v>197</v>
      </c>
      <c r="F14" s="91" t="s">
        <v>197</v>
      </c>
      <c r="G14" s="91" t="s">
        <v>197</v>
      </c>
      <c r="H14" s="91" t="s">
        <v>197</v>
      </c>
      <c r="I14" s="91" t="s">
        <v>197</v>
      </c>
      <c r="J14" s="91" t="s">
        <v>197</v>
      </c>
      <c r="K14" s="91" t="s">
        <v>197</v>
      </c>
      <c r="L14" s="91" t="s">
        <v>197</v>
      </c>
      <c r="M14" s="91" t="s">
        <v>197</v>
      </c>
      <c r="N14" s="91" t="s">
        <v>197</v>
      </c>
      <c r="O14" s="91" t="s">
        <v>197</v>
      </c>
      <c r="P14" s="91" t="s">
        <v>197</v>
      </c>
      <c r="Q14" s="91" t="s">
        <v>197</v>
      </c>
      <c r="R14" s="91" t="s">
        <v>197</v>
      </c>
      <c r="S14" s="91" t="s">
        <v>197</v>
      </c>
      <c r="T14" s="88" t="s">
        <v>197</v>
      </c>
      <c r="U14" s="88" t="s">
        <v>197</v>
      </c>
      <c r="V14" s="88" t="s">
        <v>197</v>
      </c>
      <c r="W14" s="88" t="s">
        <v>197</v>
      </c>
      <c r="X14" s="88" t="s">
        <v>197</v>
      </c>
      <c r="Y14" s="88" t="s">
        <v>197</v>
      </c>
      <c r="Z14" s="88" t="s">
        <v>197</v>
      </c>
      <c r="AA14" s="88" t="s">
        <v>197</v>
      </c>
      <c r="AB14" s="88" t="s">
        <v>197</v>
      </c>
      <c r="AC14" s="88" t="s">
        <v>197</v>
      </c>
      <c r="AD14" s="88" t="s">
        <v>197</v>
      </c>
      <c r="AE14" s="88" t="s">
        <v>197</v>
      </c>
      <c r="AF14" s="88" t="s">
        <v>197</v>
      </c>
      <c r="AG14" s="93" t="s">
        <v>197</v>
      </c>
    </row>
    <row r="15" spans="1:38" x14ac:dyDescent="0.2">
      <c r="A15" s="76" t="s">
        <v>101</v>
      </c>
      <c r="B15" s="91">
        <f>[9]Outubro!$I$5</f>
        <v>0</v>
      </c>
      <c r="C15" s="91">
        <f>[9]Outubro!$I$6</f>
        <v>0</v>
      </c>
      <c r="D15" s="91">
        <f>[9]Outubro!$I$7</f>
        <v>0</v>
      </c>
      <c r="E15" s="91">
        <f>[9]Outubro!$I$8</f>
        <v>0</v>
      </c>
      <c r="F15" s="91">
        <f>[9]Outubro!$I$9</f>
        <v>0</v>
      </c>
      <c r="G15" s="91">
        <f>[9]Outubro!$I$10</f>
        <v>0</v>
      </c>
      <c r="H15" s="91">
        <f>[9]Outubro!$I$11</f>
        <v>0</v>
      </c>
      <c r="I15" s="91">
        <f>[9]Outubro!$I$12</f>
        <v>0</v>
      </c>
      <c r="J15" s="91">
        <f>[9]Outubro!$I$13</f>
        <v>0</v>
      </c>
      <c r="K15" s="91">
        <f>[9]Outubro!$I$14</f>
        <v>0</v>
      </c>
      <c r="L15" s="91">
        <f>[9]Outubro!$I$15</f>
        <v>0</v>
      </c>
      <c r="M15" s="91">
        <f>[9]Outubro!$I$16</f>
        <v>0</v>
      </c>
      <c r="N15" s="91">
        <f>[9]Outubro!$I$17</f>
        <v>0</v>
      </c>
      <c r="O15" s="91">
        <f>[9]Outubro!$I$18</f>
        <v>0</v>
      </c>
      <c r="P15" s="91">
        <f>[9]Outubro!$I$19</f>
        <v>0</v>
      </c>
      <c r="Q15" s="91">
        <f>[9]Outubro!$I$20</f>
        <v>0</v>
      </c>
      <c r="R15" s="91">
        <f>[9]Outubro!$I$21</f>
        <v>0</v>
      </c>
      <c r="S15" s="91">
        <f>[9]Outubro!$I$22</f>
        <v>0</v>
      </c>
      <c r="T15" s="88">
        <f>[9]Outubro!$I$23</f>
        <v>0</v>
      </c>
      <c r="U15" s="88">
        <f>[9]Outubro!$I$24</f>
        <v>0</v>
      </c>
      <c r="V15" s="91">
        <f>[9]Outubro!$I$25</f>
        <v>0</v>
      </c>
      <c r="W15" s="88">
        <f>[9]Outubro!$I$26</f>
        <v>0</v>
      </c>
      <c r="X15" s="88">
        <f>[9]Outubro!$I$27</f>
        <v>0</v>
      </c>
      <c r="Y15" s="88">
        <f>[9]Outubro!$I$28</f>
        <v>0</v>
      </c>
      <c r="Z15" s="88">
        <f>[9]Outubro!$I$29</f>
        <v>0</v>
      </c>
      <c r="AA15" s="88">
        <f>[9]Outubro!$I$30</f>
        <v>0</v>
      </c>
      <c r="AB15" s="88">
        <f>[9]Outubro!$I$31</f>
        <v>0</v>
      </c>
      <c r="AC15" s="88">
        <f>[9]Outubro!$I$32</f>
        <v>0</v>
      </c>
      <c r="AD15" s="88">
        <f>[9]Outubro!$I$33</f>
        <v>0</v>
      </c>
      <c r="AE15" s="88">
        <f>[9]Outubro!$I$34</f>
        <v>0</v>
      </c>
      <c r="AF15" s="88">
        <f>[9]Outubro!$I$35</f>
        <v>0</v>
      </c>
      <c r="AG15" s="93" t="str">
        <f>[9]Outubro!$I$36</f>
        <v>*</v>
      </c>
    </row>
    <row r="16" spans="1:38" x14ac:dyDescent="0.2">
      <c r="A16" s="76" t="s">
        <v>147</v>
      </c>
      <c r="B16" s="91">
        <f>[10]Outubro!$I$5</f>
        <v>0</v>
      </c>
      <c r="C16" s="91">
        <f>[10]Outubro!$I$6</f>
        <v>0</v>
      </c>
      <c r="D16" s="91">
        <f>[10]Outubro!$I$7</f>
        <v>0</v>
      </c>
      <c r="E16" s="91">
        <f>[10]Outubro!$I$8</f>
        <v>0</v>
      </c>
      <c r="F16" s="91">
        <f>[10]Outubro!$I$9</f>
        <v>0</v>
      </c>
      <c r="G16" s="91">
        <f>[10]Outubro!$I$10</f>
        <v>0</v>
      </c>
      <c r="H16" s="91">
        <f>[10]Outubro!$I$11</f>
        <v>0</v>
      </c>
      <c r="I16" s="91">
        <f>[10]Outubro!$I$12</f>
        <v>0</v>
      </c>
      <c r="J16" s="91">
        <f>[10]Outubro!$I$13</f>
        <v>0</v>
      </c>
      <c r="K16" s="91">
        <f>[10]Outubro!$I$14</f>
        <v>0</v>
      </c>
      <c r="L16" s="91">
        <f>[10]Outubro!$I$15</f>
        <v>0</v>
      </c>
      <c r="M16" s="91">
        <f>[10]Outubro!$I$16</f>
        <v>0</v>
      </c>
      <c r="N16" s="91">
        <f>[10]Outubro!$I$17</f>
        <v>0</v>
      </c>
      <c r="O16" s="91">
        <f>[10]Outubro!$I$18</f>
        <v>0</v>
      </c>
      <c r="P16" s="91">
        <f>[10]Outubro!$I$19</f>
        <v>0</v>
      </c>
      <c r="Q16" s="91">
        <f>[10]Outubro!$I$20</f>
        <v>0</v>
      </c>
      <c r="R16" s="91">
        <f>[10]Outubro!$I$21</f>
        <v>0</v>
      </c>
      <c r="S16" s="91">
        <f>[10]Outubro!$I$22</f>
        <v>0</v>
      </c>
      <c r="T16" s="88">
        <f>[10]Outubro!$I$23</f>
        <v>0</v>
      </c>
      <c r="U16" s="88">
        <f>[10]Outubro!$I$24</f>
        <v>0</v>
      </c>
      <c r="V16" s="88">
        <f>[10]Outubro!$I$25</f>
        <v>0</v>
      </c>
      <c r="W16" s="88">
        <f>[10]Outubro!$I$26</f>
        <v>0</v>
      </c>
      <c r="X16" s="88">
        <f>[10]Outubro!$I$27</f>
        <v>0</v>
      </c>
      <c r="Y16" s="88">
        <f>[10]Outubro!$I$28</f>
        <v>0</v>
      </c>
      <c r="Z16" s="88">
        <f>[10]Outubro!$I$29</f>
        <v>0</v>
      </c>
      <c r="AA16" s="88">
        <f>[10]Outubro!$I$30</f>
        <v>0</v>
      </c>
      <c r="AB16" s="88">
        <f>[10]Outubro!$I$31</f>
        <v>0</v>
      </c>
      <c r="AC16" s="88">
        <f>[10]Outubro!$I$32</f>
        <v>0</v>
      </c>
      <c r="AD16" s="88">
        <f>[10]Outubro!$I$33</f>
        <v>0</v>
      </c>
      <c r="AE16" s="88">
        <f>[10]Outubro!$I$34</f>
        <v>0</v>
      </c>
      <c r="AF16" s="88">
        <f>[10]Outubro!$I$35</f>
        <v>0</v>
      </c>
      <c r="AG16" s="93" t="str">
        <f>[10]Outubro!$I$36</f>
        <v>*</v>
      </c>
      <c r="AJ16" t="s">
        <v>35</v>
      </c>
    </row>
    <row r="17" spans="1:40" x14ac:dyDescent="0.2">
      <c r="A17" s="76" t="s">
        <v>2</v>
      </c>
      <c r="B17" s="91">
        <f>[11]Outubro!$I$5</f>
        <v>0</v>
      </c>
      <c r="C17" s="91">
        <f>[11]Outubro!$I$6</f>
        <v>0</v>
      </c>
      <c r="D17" s="91">
        <f>[11]Outubro!$I$7</f>
        <v>0</v>
      </c>
      <c r="E17" s="91">
        <f>[11]Outubro!$I$8</f>
        <v>0</v>
      </c>
      <c r="F17" s="91">
        <f>[11]Outubro!$I$9</f>
        <v>0</v>
      </c>
      <c r="G17" s="91">
        <f>[11]Outubro!$I$10</f>
        <v>0</v>
      </c>
      <c r="H17" s="91">
        <f>[11]Outubro!$I$11</f>
        <v>0</v>
      </c>
      <c r="I17" s="91">
        <f>[11]Outubro!$I$12</f>
        <v>0</v>
      </c>
      <c r="J17" s="91">
        <f>[11]Outubro!$I$13</f>
        <v>0</v>
      </c>
      <c r="K17" s="91">
        <f>[11]Outubro!$I$14</f>
        <v>0</v>
      </c>
      <c r="L17" s="91">
        <f>[11]Outubro!$I$15</f>
        <v>0</v>
      </c>
      <c r="M17" s="91">
        <f>[11]Outubro!$I$16</f>
        <v>0</v>
      </c>
      <c r="N17" s="91">
        <f>[11]Outubro!$I$17</f>
        <v>0</v>
      </c>
      <c r="O17" s="91">
        <f>[11]Outubro!$I$18</f>
        <v>0</v>
      </c>
      <c r="P17" s="91">
        <f>[11]Outubro!$I$19</f>
        <v>0</v>
      </c>
      <c r="Q17" s="91">
        <f>[11]Outubro!$I$20</f>
        <v>0</v>
      </c>
      <c r="R17" s="91">
        <f>[11]Outubro!$I$21</f>
        <v>0</v>
      </c>
      <c r="S17" s="91">
        <f>[11]Outubro!$I$22</f>
        <v>0</v>
      </c>
      <c r="T17" s="88">
        <f>[11]Outubro!$I$23</f>
        <v>0</v>
      </c>
      <c r="U17" s="88">
        <f>[11]Outubro!$I$24</f>
        <v>0</v>
      </c>
      <c r="V17" s="91">
        <f>[11]Outubro!$I$25</f>
        <v>0</v>
      </c>
      <c r="W17" s="88">
        <f>[11]Outubro!$I$26</f>
        <v>0</v>
      </c>
      <c r="X17" s="88">
        <f>[11]Outubro!$I$27</f>
        <v>0</v>
      </c>
      <c r="Y17" s="88">
        <f>[11]Outubro!$I$28</f>
        <v>0</v>
      </c>
      <c r="Z17" s="88">
        <f>[11]Outubro!$I$29</f>
        <v>0</v>
      </c>
      <c r="AA17" s="88">
        <f>[11]Outubro!$I$30</f>
        <v>0</v>
      </c>
      <c r="AB17" s="88">
        <f>[11]Outubro!$I$31</f>
        <v>0</v>
      </c>
      <c r="AC17" s="88">
        <f>[11]Outubro!$I$32</f>
        <v>0</v>
      </c>
      <c r="AD17" s="88">
        <f>[11]Outubro!$I$33</f>
        <v>0</v>
      </c>
      <c r="AE17" s="88">
        <f>[11]Outubro!$I$34</f>
        <v>0</v>
      </c>
      <c r="AF17" s="88">
        <f>[11]Outubro!$I$35</f>
        <v>0</v>
      </c>
      <c r="AG17" s="85" t="str">
        <f>[11]Outubro!$I$36</f>
        <v>*</v>
      </c>
      <c r="AI17" s="12" t="s">
        <v>35</v>
      </c>
      <c r="AJ17" t="s">
        <v>35</v>
      </c>
    </row>
    <row r="18" spans="1:40" x14ac:dyDescent="0.2">
      <c r="A18" s="76" t="s">
        <v>3</v>
      </c>
      <c r="B18" s="91" t="s">
        <v>197</v>
      </c>
      <c r="C18" s="91" t="s">
        <v>197</v>
      </c>
      <c r="D18" s="91" t="s">
        <v>197</v>
      </c>
      <c r="E18" s="91" t="s">
        <v>197</v>
      </c>
      <c r="F18" s="91" t="s">
        <v>197</v>
      </c>
      <c r="G18" s="91" t="s">
        <v>197</v>
      </c>
      <c r="H18" s="91" t="s">
        <v>197</v>
      </c>
      <c r="I18" s="91" t="s">
        <v>197</v>
      </c>
      <c r="J18" s="91" t="s">
        <v>197</v>
      </c>
      <c r="K18" s="91" t="s">
        <v>197</v>
      </c>
      <c r="L18" s="91" t="s">
        <v>197</v>
      </c>
      <c r="M18" s="91" t="s">
        <v>197</v>
      </c>
      <c r="N18" s="91" t="s">
        <v>197</v>
      </c>
      <c r="O18" s="91" t="s">
        <v>197</v>
      </c>
      <c r="P18" s="91" t="s">
        <v>197</v>
      </c>
      <c r="Q18" s="91" t="s">
        <v>197</v>
      </c>
      <c r="R18" s="91" t="s">
        <v>197</v>
      </c>
      <c r="S18" s="91" t="s">
        <v>197</v>
      </c>
      <c r="T18" s="88" t="s">
        <v>197</v>
      </c>
      <c r="U18" s="88" t="s">
        <v>197</v>
      </c>
      <c r="V18" s="88" t="s">
        <v>197</v>
      </c>
      <c r="W18" s="88" t="s">
        <v>197</v>
      </c>
      <c r="X18" s="88" t="s">
        <v>197</v>
      </c>
      <c r="Y18" s="88" t="s">
        <v>197</v>
      </c>
      <c r="Z18" s="88" t="s">
        <v>197</v>
      </c>
      <c r="AA18" s="88" t="s">
        <v>197</v>
      </c>
      <c r="AB18" s="88" t="s">
        <v>197</v>
      </c>
      <c r="AC18" s="88" t="s">
        <v>197</v>
      </c>
      <c r="AD18" s="88" t="s">
        <v>197</v>
      </c>
      <c r="AE18" s="88" t="s">
        <v>197</v>
      </c>
      <c r="AF18" s="88" t="s">
        <v>197</v>
      </c>
      <c r="AG18" s="85" t="s">
        <v>197</v>
      </c>
      <c r="AH18" s="12" t="s">
        <v>35</v>
      </c>
      <c r="AI18" s="12" t="s">
        <v>35</v>
      </c>
      <c r="AJ18" t="s">
        <v>35</v>
      </c>
    </row>
    <row r="19" spans="1:40" x14ac:dyDescent="0.2">
      <c r="A19" s="76" t="s">
        <v>4</v>
      </c>
      <c r="B19" s="91" t="str">
        <f>[13]Outubro!$I$5</f>
        <v>*</v>
      </c>
      <c r="C19" s="91" t="str">
        <f>[13]Outubro!$I$6</f>
        <v>*</v>
      </c>
      <c r="D19" s="91" t="str">
        <f>[13]Outubro!$I$7</f>
        <v>*</v>
      </c>
      <c r="E19" s="91" t="str">
        <f>[13]Outubro!$I$8</f>
        <v>*</v>
      </c>
      <c r="F19" s="91" t="str">
        <f>[13]Outubro!$I$9</f>
        <v>*</v>
      </c>
      <c r="G19" s="91" t="str">
        <f>[13]Outubro!$I$10</f>
        <v>*</v>
      </c>
      <c r="H19" s="91" t="str">
        <f>[13]Outubro!$I$11</f>
        <v>*</v>
      </c>
      <c r="I19" s="91" t="str">
        <f>[13]Outubro!$I$12</f>
        <v>*</v>
      </c>
      <c r="J19" s="91" t="str">
        <f>[13]Outubro!$I$13</f>
        <v>*</v>
      </c>
      <c r="K19" s="91" t="str">
        <f>[13]Outubro!$I$14</f>
        <v>*</v>
      </c>
      <c r="L19" s="91" t="str">
        <f>[13]Outubro!$I$15</f>
        <v>*</v>
      </c>
      <c r="M19" s="91" t="str">
        <f>[13]Outubro!$I$16</f>
        <v>*</v>
      </c>
      <c r="N19" s="91" t="str">
        <f>[13]Outubro!$I$17</f>
        <v>*</v>
      </c>
      <c r="O19" s="91" t="str">
        <f>[13]Outubro!$I$18</f>
        <v>*</v>
      </c>
      <c r="P19" s="91" t="str">
        <f>[13]Outubro!$I$19</f>
        <v>*</v>
      </c>
      <c r="Q19" s="91" t="str">
        <f>[13]Outubro!$I$20</f>
        <v>*</v>
      </c>
      <c r="R19" s="91" t="str">
        <f>[13]Outubro!$I$21</f>
        <v>*</v>
      </c>
      <c r="S19" s="91" t="str">
        <f>[13]Outubro!$I$22</f>
        <v>*</v>
      </c>
      <c r="T19" s="88" t="str">
        <f>[13]Outubro!$I$23</f>
        <v>*</v>
      </c>
      <c r="U19" s="88" t="str">
        <f>[13]Outubro!$I$24</f>
        <v>*</v>
      </c>
      <c r="V19" s="88" t="str">
        <f>[13]Outubro!$I$25</f>
        <v>*</v>
      </c>
      <c r="W19" s="88" t="str">
        <f>[13]Outubro!$I$26</f>
        <v>*</v>
      </c>
      <c r="X19" s="88" t="str">
        <f>[13]Outubro!$I$27</f>
        <v>*</v>
      </c>
      <c r="Y19" s="88" t="str">
        <f>[13]Outubro!$I$28</f>
        <v>*</v>
      </c>
      <c r="Z19" s="88" t="str">
        <f>[13]Outubro!$I$29</f>
        <v>*</v>
      </c>
      <c r="AA19" s="88" t="str">
        <f>[13]Outubro!$I$30</f>
        <v>*</v>
      </c>
      <c r="AB19" s="88" t="str">
        <f>[13]Outubro!$I$31</f>
        <v>*</v>
      </c>
      <c r="AC19" s="88" t="str">
        <f>[13]Outubro!$I$32</f>
        <v>*</v>
      </c>
      <c r="AD19" s="88" t="str">
        <f>[13]Outubro!$I$33</f>
        <v>*</v>
      </c>
      <c r="AE19" s="88" t="str">
        <f>[13]Outubro!$I$34</f>
        <v>*</v>
      </c>
      <c r="AF19" s="88" t="str">
        <f>[13]Outubro!$I$35</f>
        <v>*</v>
      </c>
      <c r="AG19" s="85" t="str">
        <f>[13]Outubro!$I$36</f>
        <v>*</v>
      </c>
      <c r="AJ19" t="s">
        <v>35</v>
      </c>
    </row>
    <row r="20" spans="1:40" x14ac:dyDescent="0.2">
      <c r="A20" s="76" t="s">
        <v>5</v>
      </c>
      <c r="B20" s="88" t="str">
        <f>[14]Outubro!$I$5</f>
        <v>*</v>
      </c>
      <c r="C20" s="88" t="str">
        <f>[14]Outubro!$I$6</f>
        <v>*</v>
      </c>
      <c r="D20" s="88" t="str">
        <f>[14]Outubro!$I$7</f>
        <v>*</v>
      </c>
      <c r="E20" s="88" t="str">
        <f>[14]Outubro!$I$8</f>
        <v>*</v>
      </c>
      <c r="F20" s="88" t="str">
        <f>[14]Outubro!$I$9</f>
        <v>*</v>
      </c>
      <c r="G20" s="88" t="str">
        <f>[14]Outubro!$I$10</f>
        <v>*</v>
      </c>
      <c r="H20" s="88" t="str">
        <f>[14]Outubro!$I$11</f>
        <v>*</v>
      </c>
      <c r="I20" s="88" t="str">
        <f>[14]Outubro!$I$12</f>
        <v>*</v>
      </c>
      <c r="J20" s="88" t="str">
        <f>[14]Outubro!$I$13</f>
        <v>*</v>
      </c>
      <c r="K20" s="88" t="str">
        <f>[14]Outubro!$I$14</f>
        <v>*</v>
      </c>
      <c r="L20" s="88" t="str">
        <f>[14]Outubro!$I$15</f>
        <v>*</v>
      </c>
      <c r="M20" s="88" t="str">
        <f>[14]Outubro!$I$16</f>
        <v>*</v>
      </c>
      <c r="N20" s="88" t="str">
        <f>[14]Outubro!$I$17</f>
        <v>*</v>
      </c>
      <c r="O20" s="88" t="str">
        <f>[14]Outubro!$I$18</f>
        <v>*</v>
      </c>
      <c r="P20" s="88" t="str">
        <f>[14]Outubro!$I$19</f>
        <v>*</v>
      </c>
      <c r="Q20" s="88" t="str">
        <f>[14]Outubro!$I$20</f>
        <v>*</v>
      </c>
      <c r="R20" s="88" t="str">
        <f>[14]Outubro!$I$21</f>
        <v>*</v>
      </c>
      <c r="S20" s="88" t="str">
        <f>[14]Outubro!$I$22</f>
        <v>*</v>
      </c>
      <c r="T20" s="88" t="str">
        <f>[14]Outubro!$I$23</f>
        <v>*</v>
      </c>
      <c r="U20" s="88" t="str">
        <f>[14]Outubro!$I$24</f>
        <v>*</v>
      </c>
      <c r="V20" s="88" t="str">
        <f>[14]Outubro!$I$25</f>
        <v>*</v>
      </c>
      <c r="W20" s="88" t="str">
        <f>[14]Outubro!$I$26</f>
        <v>*</v>
      </c>
      <c r="X20" s="88" t="str">
        <f>[14]Outubro!$I$27</f>
        <v>*</v>
      </c>
      <c r="Y20" s="88" t="str">
        <f>[14]Outubro!$I$28</f>
        <v>*</v>
      </c>
      <c r="Z20" s="88" t="str">
        <f>[14]Outubro!$I$29</f>
        <v>*</v>
      </c>
      <c r="AA20" s="88" t="str">
        <f>[14]Outubro!$I$30</f>
        <v>*</v>
      </c>
      <c r="AB20" s="88" t="str">
        <f>[14]Outubro!$I$31</f>
        <v>*</v>
      </c>
      <c r="AC20" s="88" t="str">
        <f>[14]Outubro!$I$32</f>
        <v>*</v>
      </c>
      <c r="AD20" s="88" t="str">
        <f>[14]Outubro!$I$33</f>
        <v>*</v>
      </c>
      <c r="AE20" s="88" t="str">
        <f>[14]Outubro!$I$34</f>
        <v>*</v>
      </c>
      <c r="AF20" s="88" t="str">
        <f>[14]Outubro!$I$35</f>
        <v>*</v>
      </c>
      <c r="AG20" s="85" t="str">
        <f>[14]Outubro!$I$36</f>
        <v>*</v>
      </c>
      <c r="AH20" s="12" t="s">
        <v>35</v>
      </c>
      <c r="AJ20" t="s">
        <v>35</v>
      </c>
      <c r="AK20" t="s">
        <v>35</v>
      </c>
      <c r="AL20" t="s">
        <v>35</v>
      </c>
    </row>
    <row r="21" spans="1:40" x14ac:dyDescent="0.2">
      <c r="A21" s="76" t="s">
        <v>33</v>
      </c>
      <c r="B21" s="88" t="str">
        <f>[15]Outubro!$I$5</f>
        <v>*</v>
      </c>
      <c r="C21" s="88" t="str">
        <f>[15]Outubro!$I$6</f>
        <v>*</v>
      </c>
      <c r="D21" s="88" t="str">
        <f>[15]Outubro!$I$7</f>
        <v>*</v>
      </c>
      <c r="E21" s="88" t="str">
        <f>[15]Outubro!$I$8</f>
        <v>*</v>
      </c>
      <c r="F21" s="88" t="str">
        <f>[15]Outubro!$I$9</f>
        <v>*</v>
      </c>
      <c r="G21" s="88" t="str">
        <f>[15]Outubro!$I$10</f>
        <v>*</v>
      </c>
      <c r="H21" s="88" t="str">
        <f>[15]Outubro!$I$11</f>
        <v>*</v>
      </c>
      <c r="I21" s="88" t="str">
        <f>[15]Outubro!$I$12</f>
        <v>*</v>
      </c>
      <c r="J21" s="88" t="str">
        <f>[15]Outubro!$I$13</f>
        <v>*</v>
      </c>
      <c r="K21" s="88" t="str">
        <f>[15]Outubro!$I$14</f>
        <v>*</v>
      </c>
      <c r="L21" s="88" t="str">
        <f>[15]Outubro!$I$15</f>
        <v>*</v>
      </c>
      <c r="M21" s="88" t="str">
        <f>[15]Outubro!$I$16</f>
        <v>*</v>
      </c>
      <c r="N21" s="88" t="str">
        <f>[15]Outubro!$I$17</f>
        <v>*</v>
      </c>
      <c r="O21" s="88" t="str">
        <f>[15]Outubro!$I$18</f>
        <v>*</v>
      </c>
      <c r="P21" s="88" t="str">
        <f>[15]Outubro!$I$19</f>
        <v>*</v>
      </c>
      <c r="Q21" s="88" t="str">
        <f>[15]Outubro!$I$20</f>
        <v>*</v>
      </c>
      <c r="R21" s="88" t="str">
        <f>[15]Outubro!$I$21</f>
        <v>*</v>
      </c>
      <c r="S21" s="88" t="str">
        <f>[15]Outubro!$I$22</f>
        <v>*</v>
      </c>
      <c r="T21" s="88" t="str">
        <f>[15]Outubro!$I$23</f>
        <v>*</v>
      </c>
      <c r="U21" s="88" t="str">
        <f>[15]Outubro!$I$24</f>
        <v>*</v>
      </c>
      <c r="V21" s="88" t="str">
        <f>[15]Outubro!$I$25</f>
        <v>*</v>
      </c>
      <c r="W21" s="88" t="str">
        <f>[15]Outubro!$I$26</f>
        <v>*</v>
      </c>
      <c r="X21" s="88" t="str">
        <f>[15]Outubro!$I$27</f>
        <v>*</v>
      </c>
      <c r="Y21" s="88" t="str">
        <f>[15]Outubro!$I$28</f>
        <v>*</v>
      </c>
      <c r="Z21" s="88" t="str">
        <f>[15]Outubro!$I$29</f>
        <v>*</v>
      </c>
      <c r="AA21" s="88" t="str">
        <f>[15]Outubro!$I$30</f>
        <v>*</v>
      </c>
      <c r="AB21" s="88" t="str">
        <f>[15]Outubro!$I$31</f>
        <v>*</v>
      </c>
      <c r="AC21" s="88" t="str">
        <f>[15]Outubro!$I$32</f>
        <v>*</v>
      </c>
      <c r="AD21" s="88" t="str">
        <f>[15]Outubro!$I$33</f>
        <v>*</v>
      </c>
      <c r="AE21" s="88" t="str">
        <f>[15]Outubro!$I$34</f>
        <v>*</v>
      </c>
      <c r="AF21" s="88" t="str">
        <f>[15]Outubro!$I$35</f>
        <v>*</v>
      </c>
      <c r="AG21" s="85" t="str">
        <f>[15]Outubro!$I$36</f>
        <v>*</v>
      </c>
      <c r="AK21" t="s">
        <v>35</v>
      </c>
    </row>
    <row r="22" spans="1:40" x14ac:dyDescent="0.2">
      <c r="A22" s="76" t="s">
        <v>6</v>
      </c>
      <c r="B22" s="88" t="str">
        <f>[16]Outubro!$I$5</f>
        <v>*</v>
      </c>
      <c r="C22" s="88" t="str">
        <f>[16]Outubro!$I$6</f>
        <v>*</v>
      </c>
      <c r="D22" s="88" t="str">
        <f>[16]Outubro!$I$7</f>
        <v>*</v>
      </c>
      <c r="E22" s="88" t="str">
        <f>[16]Outubro!$I$8</f>
        <v>*</v>
      </c>
      <c r="F22" s="88" t="str">
        <f>[16]Outubro!$I$9</f>
        <v>*</v>
      </c>
      <c r="G22" s="88" t="str">
        <f>[16]Outubro!$I$10</f>
        <v>*</v>
      </c>
      <c r="H22" s="88" t="str">
        <f>[16]Outubro!$I$11</f>
        <v>*</v>
      </c>
      <c r="I22" s="88" t="str">
        <f>[16]Outubro!$I$12</f>
        <v>*</v>
      </c>
      <c r="J22" s="88" t="str">
        <f>[16]Outubro!$I$13</f>
        <v>*</v>
      </c>
      <c r="K22" s="88" t="str">
        <f>[16]Outubro!$I$14</f>
        <v>*</v>
      </c>
      <c r="L22" s="88" t="str">
        <f>[16]Outubro!$I$15</f>
        <v>*</v>
      </c>
      <c r="M22" s="88" t="str">
        <f>[16]Outubro!$I$16</f>
        <v>*</v>
      </c>
      <c r="N22" s="88" t="str">
        <f>[16]Outubro!$I$17</f>
        <v>*</v>
      </c>
      <c r="O22" s="88" t="str">
        <f>[16]Outubro!$I$18</f>
        <v>*</v>
      </c>
      <c r="P22" s="88" t="str">
        <f>[16]Outubro!$I$19</f>
        <v>*</v>
      </c>
      <c r="Q22" s="88" t="str">
        <f>[16]Outubro!$I$20</f>
        <v>*</v>
      </c>
      <c r="R22" s="88" t="str">
        <f>[16]Outubro!$I$21</f>
        <v>*</v>
      </c>
      <c r="S22" s="88" t="str">
        <f>[16]Outubro!$I$22</f>
        <v>*</v>
      </c>
      <c r="T22" s="88" t="str">
        <f>[16]Outubro!$I$23</f>
        <v>*</v>
      </c>
      <c r="U22" s="88" t="str">
        <f>[16]Outubro!$I$24</f>
        <v>*</v>
      </c>
      <c r="V22" s="88" t="str">
        <f>[16]Outubro!$I$25</f>
        <v>*</v>
      </c>
      <c r="W22" s="88" t="str">
        <f>[16]Outubro!$I$26</f>
        <v>*</v>
      </c>
      <c r="X22" s="88" t="str">
        <f>[16]Outubro!$I$27</f>
        <v>*</v>
      </c>
      <c r="Y22" s="88" t="str">
        <f>[16]Outubro!$I$28</f>
        <v>*</v>
      </c>
      <c r="Z22" s="88" t="str">
        <f>[16]Outubro!$I$29</f>
        <v>*</v>
      </c>
      <c r="AA22" s="88" t="str">
        <f>[16]Outubro!$I$30</f>
        <v>*</v>
      </c>
      <c r="AB22" s="88" t="str">
        <f>[16]Outubro!$I$31</f>
        <v>*</v>
      </c>
      <c r="AC22" s="88" t="str">
        <f>[16]Outubro!$I$32</f>
        <v>*</v>
      </c>
      <c r="AD22" s="88" t="str">
        <f>[16]Outubro!$I$33</f>
        <v>*</v>
      </c>
      <c r="AE22" s="88" t="str">
        <f>[16]Outubro!$I$34</f>
        <v>*</v>
      </c>
      <c r="AF22" s="88" t="str">
        <f>[16]Outubro!$I$35</f>
        <v>*</v>
      </c>
      <c r="AG22" s="85" t="str">
        <f>[16]Outubro!$I$36</f>
        <v>*</v>
      </c>
      <c r="AK22" t="s">
        <v>35</v>
      </c>
    </row>
    <row r="23" spans="1:40" x14ac:dyDescent="0.2">
      <c r="A23" s="76" t="s">
        <v>7</v>
      </c>
      <c r="B23" s="91" t="str">
        <f>[17]Outubro!$I$5</f>
        <v>*</v>
      </c>
      <c r="C23" s="91" t="str">
        <f>[17]Outubro!$I$6</f>
        <v>*</v>
      </c>
      <c r="D23" s="91" t="str">
        <f>[17]Outubro!$I$7</f>
        <v>*</v>
      </c>
      <c r="E23" s="91" t="str">
        <f>[17]Outubro!$I$8</f>
        <v>*</v>
      </c>
      <c r="F23" s="91" t="str">
        <f>[17]Outubro!$I$9</f>
        <v>*</v>
      </c>
      <c r="G23" s="91" t="str">
        <f>[17]Outubro!$I$10</f>
        <v>*</v>
      </c>
      <c r="H23" s="91" t="str">
        <f>[17]Outubro!$I$11</f>
        <v>*</v>
      </c>
      <c r="I23" s="91" t="str">
        <f>[17]Outubro!$I$12</f>
        <v>*</v>
      </c>
      <c r="J23" s="91" t="str">
        <f>[17]Outubro!$I$13</f>
        <v>*</v>
      </c>
      <c r="K23" s="91" t="str">
        <f>[17]Outubro!$I$14</f>
        <v>*</v>
      </c>
      <c r="L23" s="91" t="str">
        <f>[17]Outubro!$I$15</f>
        <v>*</v>
      </c>
      <c r="M23" s="91" t="str">
        <f>[17]Outubro!$I$16</f>
        <v>*</v>
      </c>
      <c r="N23" s="91" t="str">
        <f>[17]Outubro!$I$17</f>
        <v>*</v>
      </c>
      <c r="O23" s="91" t="str">
        <f>[17]Outubro!$I$18</f>
        <v>*</v>
      </c>
      <c r="P23" s="91" t="str">
        <f>[17]Outubro!$I$19</f>
        <v>*</v>
      </c>
      <c r="Q23" s="91" t="str">
        <f>[17]Outubro!$I$20</f>
        <v>*</v>
      </c>
      <c r="R23" s="91" t="str">
        <f>[17]Outubro!$I$21</f>
        <v>*</v>
      </c>
      <c r="S23" s="91" t="str">
        <f>[17]Outubro!$I$22</f>
        <v>*</v>
      </c>
      <c r="T23" s="88" t="str">
        <f>[17]Outubro!$I$23</f>
        <v>*</v>
      </c>
      <c r="U23" s="88" t="str">
        <f>[17]Outubro!$I$24</f>
        <v>*</v>
      </c>
      <c r="V23" s="88" t="str">
        <f>[17]Outubro!$I$25</f>
        <v>*</v>
      </c>
      <c r="W23" s="88" t="str">
        <f>[17]Outubro!$I$26</f>
        <v>*</v>
      </c>
      <c r="X23" s="88" t="str">
        <f>[17]Outubro!$I$27</f>
        <v>*</v>
      </c>
      <c r="Y23" s="88" t="str">
        <f>[17]Outubro!$I$28</f>
        <v>*</v>
      </c>
      <c r="Z23" s="88" t="str">
        <f>[17]Outubro!$I$29</f>
        <v>*</v>
      </c>
      <c r="AA23" s="88" t="str">
        <f>[17]Outubro!$I$30</f>
        <v>*</v>
      </c>
      <c r="AB23" s="88" t="str">
        <f>[17]Outubro!$I$31</f>
        <v>*</v>
      </c>
      <c r="AC23" s="88" t="str">
        <f>[17]Outubro!$I$32</f>
        <v>*</v>
      </c>
      <c r="AD23" s="88" t="str">
        <f>[17]Outubro!$I$33</f>
        <v>*</v>
      </c>
      <c r="AE23" s="88" t="str">
        <f>[17]Outubro!$I$34</f>
        <v>*</v>
      </c>
      <c r="AF23" s="88" t="str">
        <f>[17]Outubro!$I$35</f>
        <v>*</v>
      </c>
      <c r="AG23" s="85" t="str">
        <f>[17]Outubro!$I$36</f>
        <v>*</v>
      </c>
      <c r="AJ23" t="s">
        <v>35</v>
      </c>
      <c r="AK23" t="s">
        <v>35</v>
      </c>
      <c r="AL23" t="s">
        <v>35</v>
      </c>
    </row>
    <row r="24" spans="1:40" x14ac:dyDescent="0.2">
      <c r="A24" s="76" t="s">
        <v>148</v>
      </c>
      <c r="B24" s="91" t="str">
        <f>[18]Outubro!$I$5</f>
        <v>*</v>
      </c>
      <c r="C24" s="91" t="str">
        <f>[18]Outubro!$I$6</f>
        <v>*</v>
      </c>
      <c r="D24" s="91" t="str">
        <f>[18]Outubro!$I$7</f>
        <v>*</v>
      </c>
      <c r="E24" s="91" t="str">
        <f>[18]Outubro!$I$8</f>
        <v>*</v>
      </c>
      <c r="F24" s="91" t="str">
        <f>[18]Outubro!$I$9</f>
        <v>*</v>
      </c>
      <c r="G24" s="91" t="str">
        <f>[18]Outubro!$I$10</f>
        <v>*</v>
      </c>
      <c r="H24" s="91" t="str">
        <f>[18]Outubro!$I$11</f>
        <v>*</v>
      </c>
      <c r="I24" s="91" t="str">
        <f>[18]Outubro!$I$12</f>
        <v>*</v>
      </c>
      <c r="J24" s="91" t="str">
        <f>[18]Outubro!$I$13</f>
        <v>*</v>
      </c>
      <c r="K24" s="91" t="str">
        <f>[18]Outubro!$I$14</f>
        <v>*</v>
      </c>
      <c r="L24" s="91" t="str">
        <f>[18]Outubro!$I$15</f>
        <v>*</v>
      </c>
      <c r="M24" s="91" t="str">
        <f>[18]Outubro!$I$16</f>
        <v>*</v>
      </c>
      <c r="N24" s="91" t="str">
        <f>[18]Outubro!$I$17</f>
        <v>*</v>
      </c>
      <c r="O24" s="91" t="str">
        <f>[18]Outubro!$I$18</f>
        <v>*</v>
      </c>
      <c r="P24" s="91" t="str">
        <f>[18]Outubro!$I$19</f>
        <v>*</v>
      </c>
      <c r="Q24" s="91" t="str">
        <f>[18]Outubro!$I$20</f>
        <v>*</v>
      </c>
      <c r="R24" s="91" t="str">
        <f>[18]Outubro!$I$21</f>
        <v>*</v>
      </c>
      <c r="S24" s="91" t="str">
        <f>[18]Outubro!$I$22</f>
        <v>*</v>
      </c>
      <c r="T24" s="91" t="str">
        <f>[18]Outubro!$I$23</f>
        <v>*</v>
      </c>
      <c r="U24" s="91" t="str">
        <f>[18]Outubro!$I$24</f>
        <v>*</v>
      </c>
      <c r="V24" s="91" t="str">
        <f>[18]Outubro!$I$25</f>
        <v>*</v>
      </c>
      <c r="W24" s="91" t="str">
        <f>[18]Outubro!$I$26</f>
        <v>*</v>
      </c>
      <c r="X24" s="91" t="str">
        <f>[18]Outubro!$I$27</f>
        <v>*</v>
      </c>
      <c r="Y24" s="91" t="str">
        <f>[18]Outubro!$I$28</f>
        <v>*</v>
      </c>
      <c r="Z24" s="91" t="str">
        <f>[18]Outubro!$I$29</f>
        <v>*</v>
      </c>
      <c r="AA24" s="91" t="str">
        <f>[18]Outubro!$I$30</f>
        <v>*</v>
      </c>
      <c r="AB24" s="91" t="str">
        <f>[18]Outubro!$I$31</f>
        <v>*</v>
      </c>
      <c r="AC24" s="91" t="str">
        <f>[18]Outubro!$I$32</f>
        <v>*</v>
      </c>
      <c r="AD24" s="91" t="str">
        <f>[18]Outubro!$I$33</f>
        <v>*</v>
      </c>
      <c r="AE24" s="91" t="str">
        <f>[18]Outubro!$I$34</f>
        <v>*</v>
      </c>
      <c r="AF24" s="91" t="str">
        <f>[18]Outubro!$I$35</f>
        <v>*</v>
      </c>
      <c r="AG24" s="93" t="str">
        <f>[18]Outubro!$I$36</f>
        <v>*</v>
      </c>
      <c r="AK24" t="s">
        <v>35</v>
      </c>
      <c r="AL24" t="s">
        <v>35</v>
      </c>
    </row>
    <row r="25" spans="1:40" x14ac:dyDescent="0.2">
      <c r="A25" s="76" t="s">
        <v>149</v>
      </c>
      <c r="B25" s="88">
        <f>[19]Outubro!$I$5</f>
        <v>0</v>
      </c>
      <c r="C25" s="88">
        <f>[19]Outubro!$I$6</f>
        <v>0</v>
      </c>
      <c r="D25" s="88">
        <f>[19]Outubro!$I$7</f>
        <v>0</v>
      </c>
      <c r="E25" s="88">
        <f>[19]Outubro!$I$8</f>
        <v>0</v>
      </c>
      <c r="F25" s="88">
        <f>[19]Outubro!$I$9</f>
        <v>0</v>
      </c>
      <c r="G25" s="88">
        <f>[19]Outubro!$I$10</f>
        <v>0</v>
      </c>
      <c r="H25" s="88">
        <f>[19]Outubro!$I$11</f>
        <v>0</v>
      </c>
      <c r="I25" s="88">
        <f>[19]Outubro!$I$12</f>
        <v>0</v>
      </c>
      <c r="J25" s="88">
        <f>[19]Outubro!$I$13</f>
        <v>0</v>
      </c>
      <c r="K25" s="88">
        <f>[19]Outubro!$I$14</f>
        <v>0</v>
      </c>
      <c r="L25" s="88">
        <f>[19]Outubro!$I$15</f>
        <v>0</v>
      </c>
      <c r="M25" s="88">
        <f>[19]Outubro!$I$16</f>
        <v>0</v>
      </c>
      <c r="N25" s="88">
        <f>[19]Outubro!$I$17</f>
        <v>0</v>
      </c>
      <c r="O25" s="88">
        <f>[19]Outubro!$I$18</f>
        <v>0</v>
      </c>
      <c r="P25" s="88">
        <f>[19]Outubro!$I$19</f>
        <v>0</v>
      </c>
      <c r="Q25" s="88">
        <f>[19]Outubro!$I$20</f>
        <v>0</v>
      </c>
      <c r="R25" s="88">
        <f>[19]Outubro!$I$21</f>
        <v>0</v>
      </c>
      <c r="S25" s="88">
        <f>[19]Outubro!$I$22</f>
        <v>0</v>
      </c>
      <c r="T25" s="11" t="s">
        <v>197</v>
      </c>
      <c r="U25" s="88">
        <f>[19]Outubro!$I$24</f>
        <v>0</v>
      </c>
      <c r="V25" s="88">
        <f>[19]Outubro!$I$25</f>
        <v>0</v>
      </c>
      <c r="W25" s="88">
        <f>[19]Outubro!$I$26</f>
        <v>0</v>
      </c>
      <c r="X25" s="88">
        <f>[19]Outubro!$I$27</f>
        <v>0</v>
      </c>
      <c r="Y25" s="88">
        <f>[19]Outubro!$I$28</f>
        <v>0</v>
      </c>
      <c r="Z25" s="88">
        <f>[19]Outubro!$I$29</f>
        <v>0</v>
      </c>
      <c r="AA25" s="88">
        <f>[19]Outubro!$I$30</f>
        <v>0</v>
      </c>
      <c r="AB25" s="88">
        <f>[19]Outubro!$I$31</f>
        <v>0</v>
      </c>
      <c r="AC25" s="88">
        <f>[19]Outubro!$I$32</f>
        <v>0</v>
      </c>
      <c r="AD25" s="88">
        <f>[19]Outubro!$I$33</f>
        <v>0</v>
      </c>
      <c r="AE25" s="88">
        <f>[19]Outubro!$I$34</f>
        <v>0</v>
      </c>
      <c r="AF25" s="88">
        <f>[19]Outubro!$I$35</f>
        <v>0</v>
      </c>
      <c r="AG25" s="93" t="str">
        <f>[19]Outubro!$I$36</f>
        <v>*</v>
      </c>
      <c r="AH25" s="12" t="s">
        <v>35</v>
      </c>
      <c r="AL25" t="s">
        <v>35</v>
      </c>
    </row>
    <row r="26" spans="1:40" x14ac:dyDescent="0.2">
      <c r="A26" s="76" t="s">
        <v>150</v>
      </c>
      <c r="B26" s="88" t="str">
        <f>[20]Outubro!$I$5</f>
        <v>*</v>
      </c>
      <c r="C26" s="88" t="str">
        <f>[20]Outubro!$I$6</f>
        <v>*</v>
      </c>
      <c r="D26" s="88" t="str">
        <f>[20]Outubro!$I$7</f>
        <v>*</v>
      </c>
      <c r="E26" s="88" t="str">
        <f>[20]Outubro!$I$8</f>
        <v>*</v>
      </c>
      <c r="F26" s="88" t="str">
        <f>[20]Outubro!$I$9</f>
        <v>*</v>
      </c>
      <c r="G26" s="88" t="str">
        <f>[20]Outubro!$I$10</f>
        <v>*</v>
      </c>
      <c r="H26" s="88" t="str">
        <f>[20]Outubro!$I$11</f>
        <v>*</v>
      </c>
      <c r="I26" s="88" t="str">
        <f>[20]Outubro!$I$12</f>
        <v>*</v>
      </c>
      <c r="J26" s="88" t="str">
        <f>[20]Outubro!$I$13</f>
        <v>*</v>
      </c>
      <c r="K26" s="88" t="str">
        <f>[20]Outubro!$I$14</f>
        <v>*</v>
      </c>
      <c r="L26" s="88" t="str">
        <f>[20]Outubro!$I$15</f>
        <v>*</v>
      </c>
      <c r="M26" s="88" t="str">
        <f>[20]Outubro!$I$16</f>
        <v>*</v>
      </c>
      <c r="N26" s="88" t="str">
        <f>[20]Outubro!$I$17</f>
        <v>*</v>
      </c>
      <c r="O26" s="88" t="str">
        <f>[20]Outubro!$I$18</f>
        <v>*</v>
      </c>
      <c r="P26" s="88" t="str">
        <f>[20]Outubro!$I$19</f>
        <v>*</v>
      </c>
      <c r="Q26" s="88" t="str">
        <f>[20]Outubro!$I$20</f>
        <v>*</v>
      </c>
      <c r="R26" s="88" t="str">
        <f>[20]Outubro!$I$21</f>
        <v>*</v>
      </c>
      <c r="S26" s="88" t="str">
        <f>[20]Outubro!$I$22</f>
        <v>*</v>
      </c>
      <c r="T26" s="88" t="str">
        <f>[20]Outubro!$I$23</f>
        <v>*</v>
      </c>
      <c r="U26" s="88" t="str">
        <f>[20]Outubro!$I$24</f>
        <v>*</v>
      </c>
      <c r="V26" s="88" t="str">
        <f>[20]Outubro!$I$25</f>
        <v>*</v>
      </c>
      <c r="W26" s="88" t="str">
        <f>[20]Outubro!$I$26</f>
        <v>*</v>
      </c>
      <c r="X26" s="88" t="str">
        <f>[20]Outubro!$I$27</f>
        <v>*</v>
      </c>
      <c r="Y26" s="88" t="str">
        <f>[20]Outubro!$I$28</f>
        <v>*</v>
      </c>
      <c r="Z26" s="88" t="str">
        <f>[20]Outubro!$I$29</f>
        <v>*</v>
      </c>
      <c r="AA26" s="88" t="str">
        <f>[20]Outubro!$I$30</f>
        <v>*</v>
      </c>
      <c r="AB26" s="88" t="str">
        <f>[20]Outubro!$I$31</f>
        <v>*</v>
      </c>
      <c r="AC26" s="88" t="str">
        <f>[20]Outubro!$I$32</f>
        <v>*</v>
      </c>
      <c r="AD26" s="88" t="str">
        <f>[20]Outubro!$I$33</f>
        <v>*</v>
      </c>
      <c r="AE26" s="88" t="str">
        <f>[20]Outubro!$I$34</f>
        <v>*</v>
      </c>
      <c r="AF26" s="88" t="str">
        <f>[20]Outubro!$I$35</f>
        <v>*</v>
      </c>
      <c r="AG26" s="93" t="str">
        <f>[20]Outubro!$I$36</f>
        <v>*</v>
      </c>
    </row>
    <row r="27" spans="1:40" x14ac:dyDescent="0.2">
      <c r="A27" s="76" t="s">
        <v>8</v>
      </c>
      <c r="B27" s="91" t="str">
        <f>[21]Outubro!$I$5</f>
        <v>*</v>
      </c>
      <c r="C27" s="91" t="str">
        <f>[21]Outubro!$I$6</f>
        <v>*</v>
      </c>
      <c r="D27" s="91" t="str">
        <f>[21]Outubro!$I$7</f>
        <v>*</v>
      </c>
      <c r="E27" s="91" t="str">
        <f>[21]Outubro!$I$8</f>
        <v>*</v>
      </c>
      <c r="F27" s="91" t="str">
        <f>[21]Outubro!$I$9</f>
        <v>*</v>
      </c>
      <c r="G27" s="91" t="str">
        <f>[21]Outubro!$I$10</f>
        <v>*</v>
      </c>
      <c r="H27" s="91" t="str">
        <f>[21]Outubro!$I$11</f>
        <v>*</v>
      </c>
      <c r="I27" s="91" t="str">
        <f>[21]Outubro!$I$12</f>
        <v>*</v>
      </c>
      <c r="J27" s="91" t="str">
        <f>[21]Outubro!$I$13</f>
        <v>*</v>
      </c>
      <c r="K27" s="91" t="str">
        <f>[21]Outubro!$I$14</f>
        <v>*</v>
      </c>
      <c r="L27" s="91" t="str">
        <f>[21]Outubro!$I$15</f>
        <v>*</v>
      </c>
      <c r="M27" s="91" t="str">
        <f>[21]Outubro!$I$16</f>
        <v>*</v>
      </c>
      <c r="N27" s="91" t="str">
        <f>[21]Outubro!$I$17</f>
        <v>*</v>
      </c>
      <c r="O27" s="91" t="str">
        <f>[21]Outubro!$I$18</f>
        <v>*</v>
      </c>
      <c r="P27" s="91" t="str">
        <f>[21]Outubro!$I$19</f>
        <v>*</v>
      </c>
      <c r="Q27" s="88" t="str">
        <f>[21]Outubro!$I$20</f>
        <v>*</v>
      </c>
      <c r="R27" s="88" t="str">
        <f>[21]Outubro!$I$21</f>
        <v>*</v>
      </c>
      <c r="S27" s="88" t="str">
        <f>[21]Outubro!$I$22</f>
        <v>*</v>
      </c>
      <c r="T27" s="88" t="str">
        <f>[21]Outubro!$I$23</f>
        <v>*</v>
      </c>
      <c r="U27" s="88" t="str">
        <f>[21]Outubro!$I$24</f>
        <v>*</v>
      </c>
      <c r="V27" s="88" t="str">
        <f>[21]Outubro!$I$25</f>
        <v>*</v>
      </c>
      <c r="W27" s="88" t="str">
        <f>[21]Outubro!$I$26</f>
        <v>*</v>
      </c>
      <c r="X27" s="88" t="str">
        <f>[21]Outubro!$I$27</f>
        <v>*</v>
      </c>
      <c r="Y27" s="88" t="str">
        <f>[21]Outubro!$I$28</f>
        <v>*</v>
      </c>
      <c r="Z27" s="88" t="str">
        <f>[21]Outubro!$I$29</f>
        <v>*</v>
      </c>
      <c r="AA27" s="88" t="str">
        <f>[21]Outubro!$I$30</f>
        <v>*</v>
      </c>
      <c r="AB27" s="88" t="str">
        <f>[21]Outubro!$I$31</f>
        <v>*</v>
      </c>
      <c r="AC27" s="88" t="str">
        <f>[21]Outubro!$I$32</f>
        <v>*</v>
      </c>
      <c r="AD27" s="88" t="str">
        <f>[21]Outubro!$I$33</f>
        <v>*</v>
      </c>
      <c r="AE27" s="88" t="str">
        <f>[21]Outubro!$I$34</f>
        <v>*</v>
      </c>
      <c r="AF27" s="88" t="str">
        <f>[21]Outubro!$I$35</f>
        <v>*</v>
      </c>
      <c r="AG27" s="85" t="str">
        <f>[21]Outubro!$I$36</f>
        <v>*</v>
      </c>
      <c r="AL27" t="s">
        <v>35</v>
      </c>
      <c r="AN27" t="s">
        <v>35</v>
      </c>
    </row>
    <row r="28" spans="1:40" x14ac:dyDescent="0.2">
      <c r="A28" s="76" t="s">
        <v>9</v>
      </c>
      <c r="B28" s="91" t="str">
        <f>[22]Outubro!$I$5</f>
        <v>*</v>
      </c>
      <c r="C28" s="91" t="str">
        <f>[22]Outubro!$I$6</f>
        <v>*</v>
      </c>
      <c r="D28" s="91" t="str">
        <f>[22]Outubro!$I$7</f>
        <v>*</v>
      </c>
      <c r="E28" s="91" t="str">
        <f>[22]Outubro!$I$8</f>
        <v>*</v>
      </c>
      <c r="F28" s="91" t="str">
        <f>[22]Outubro!$I$9</f>
        <v>*</v>
      </c>
      <c r="G28" s="91" t="str">
        <f>[22]Outubro!$I$10</f>
        <v>*</v>
      </c>
      <c r="H28" s="91" t="str">
        <f>[22]Outubro!$I$11</f>
        <v>*</v>
      </c>
      <c r="I28" s="91" t="str">
        <f>[22]Outubro!$I$12</f>
        <v>*</v>
      </c>
      <c r="J28" s="91" t="str">
        <f>[22]Outubro!$I$13</f>
        <v>*</v>
      </c>
      <c r="K28" s="91" t="str">
        <f>[22]Outubro!$I$14</f>
        <v>*</v>
      </c>
      <c r="L28" s="91" t="str">
        <f>[22]Outubro!$I$15</f>
        <v>*</v>
      </c>
      <c r="M28" s="91" t="str">
        <f>[22]Outubro!$I$16</f>
        <v>*</v>
      </c>
      <c r="N28" s="91" t="str">
        <f>[22]Outubro!$I$17</f>
        <v>*</v>
      </c>
      <c r="O28" s="91" t="str">
        <f>[22]Outubro!$I$18</f>
        <v>*</v>
      </c>
      <c r="P28" s="91" t="str">
        <f>[22]Outubro!$I$19</f>
        <v>*</v>
      </c>
      <c r="Q28" s="91" t="str">
        <f>[22]Outubro!$I$20</f>
        <v>*</v>
      </c>
      <c r="R28" s="91" t="str">
        <f>[22]Outubro!$I$21</f>
        <v>*</v>
      </c>
      <c r="S28" s="91" t="str">
        <f>[22]Outubro!$I$22</f>
        <v>*</v>
      </c>
      <c r="T28" s="88" t="str">
        <f>[22]Outubro!$I$23</f>
        <v>*</v>
      </c>
      <c r="U28" s="88" t="str">
        <f>[22]Outubro!$I$24</f>
        <v>*</v>
      </c>
      <c r="V28" s="88" t="str">
        <f>[22]Outubro!$I$25</f>
        <v>*</v>
      </c>
      <c r="W28" s="88" t="str">
        <f>[22]Outubro!$I$26</f>
        <v>*</v>
      </c>
      <c r="X28" s="88" t="str">
        <f>[22]Outubro!$I$27</f>
        <v>*</v>
      </c>
      <c r="Y28" s="88" t="str">
        <f>[22]Outubro!$I$28</f>
        <v>*</v>
      </c>
      <c r="Z28" s="88" t="str">
        <f>[22]Outubro!$I$29</f>
        <v>*</v>
      </c>
      <c r="AA28" s="88" t="str">
        <f>[22]Outubro!$I$30</f>
        <v>*</v>
      </c>
      <c r="AB28" s="88" t="str">
        <f>[22]Outubro!$I$31</f>
        <v>*</v>
      </c>
      <c r="AC28" s="88" t="str">
        <f>[22]Outubro!$I$32</f>
        <v>*</v>
      </c>
      <c r="AD28" s="88" t="str">
        <f>[22]Outubro!$I$33</f>
        <v>*</v>
      </c>
      <c r="AE28" s="88" t="str">
        <f>[22]Outubro!$I$34</f>
        <v>*</v>
      </c>
      <c r="AF28" s="88" t="str">
        <f>[22]Outubro!$I$35</f>
        <v>*</v>
      </c>
      <c r="AG28" s="85" t="str">
        <f>[22]Outubro!$I$36</f>
        <v>*</v>
      </c>
      <c r="AM28" t="s">
        <v>35</v>
      </c>
    </row>
    <row r="29" spans="1:40" x14ac:dyDescent="0.2">
      <c r="A29" s="76" t="s">
        <v>32</v>
      </c>
      <c r="B29" s="91" t="str">
        <f>[23]Outubro!$I$5</f>
        <v>*</v>
      </c>
      <c r="C29" s="91" t="str">
        <f>[23]Outubro!$I$6</f>
        <v>*</v>
      </c>
      <c r="D29" s="91" t="str">
        <f>[23]Outubro!$I$7</f>
        <v>*</v>
      </c>
      <c r="E29" s="91" t="str">
        <f>[23]Outubro!$I$8</f>
        <v>*</v>
      </c>
      <c r="F29" s="91" t="str">
        <f>[23]Outubro!$I$9</f>
        <v>*</v>
      </c>
      <c r="G29" s="91" t="str">
        <f>[23]Outubro!$I$10</f>
        <v>*</v>
      </c>
      <c r="H29" s="91" t="str">
        <f>[23]Outubro!$I$11</f>
        <v>*</v>
      </c>
      <c r="I29" s="91" t="str">
        <f>[23]Outubro!$I$12</f>
        <v>*</v>
      </c>
      <c r="J29" s="91" t="str">
        <f>[23]Outubro!$I$13</f>
        <v>*</v>
      </c>
      <c r="K29" s="91" t="str">
        <f>[23]Outubro!$I$14</f>
        <v>*</v>
      </c>
      <c r="L29" s="91" t="str">
        <f>[23]Outubro!$I$15</f>
        <v>*</v>
      </c>
      <c r="M29" s="91" t="str">
        <f>[23]Outubro!$I$16</f>
        <v>*</v>
      </c>
      <c r="N29" s="91" t="str">
        <f>[23]Outubro!$I$17</f>
        <v>*</v>
      </c>
      <c r="O29" s="91" t="str">
        <f>[23]Outubro!$I$18</f>
        <v>*</v>
      </c>
      <c r="P29" s="91" t="str">
        <f>[23]Outubro!$I$19</f>
        <v>*</v>
      </c>
      <c r="Q29" s="91" t="str">
        <f>[23]Outubro!$I$20</f>
        <v>*</v>
      </c>
      <c r="R29" s="91" t="str">
        <f>[23]Outubro!$I$21</f>
        <v>*</v>
      </c>
      <c r="S29" s="91" t="str">
        <f>[23]Outubro!$I$22</f>
        <v>*</v>
      </c>
      <c r="T29" s="88" t="str">
        <f>[23]Outubro!$I$23</f>
        <v>*</v>
      </c>
      <c r="U29" s="88" t="str">
        <f>[23]Outubro!$I$24</f>
        <v>*</v>
      </c>
      <c r="V29" s="88" t="str">
        <f>[23]Outubro!$I$25</f>
        <v>*</v>
      </c>
      <c r="W29" s="88" t="str">
        <f>[23]Outubro!$I$26</f>
        <v>*</v>
      </c>
      <c r="X29" s="88" t="str">
        <f>[23]Outubro!$I$27</f>
        <v>*</v>
      </c>
      <c r="Y29" s="88" t="str">
        <f>[23]Outubro!$I$28</f>
        <v>*</v>
      </c>
      <c r="Z29" s="88" t="str">
        <f>[23]Outubro!$I$29</f>
        <v>*</v>
      </c>
      <c r="AA29" s="88" t="str">
        <f>[23]Outubro!$I$30</f>
        <v>*</v>
      </c>
      <c r="AB29" s="88" t="str">
        <f>[23]Outubro!$I$31</f>
        <v>*</v>
      </c>
      <c r="AC29" s="88" t="str">
        <f>[23]Outubro!$I$32</f>
        <v>*</v>
      </c>
      <c r="AD29" s="88" t="str">
        <f>[23]Outubro!$I$33</f>
        <v>*</v>
      </c>
      <c r="AE29" s="88" t="str">
        <f>[23]Outubro!$I$34</f>
        <v>*</v>
      </c>
      <c r="AF29" s="88" t="str">
        <f>[23]Outubro!$I$35</f>
        <v>*</v>
      </c>
      <c r="AG29" s="85" t="str">
        <f>[23]Outubro!$I$36</f>
        <v>*</v>
      </c>
      <c r="AJ29" t="s">
        <v>35</v>
      </c>
    </row>
    <row r="30" spans="1:40" x14ac:dyDescent="0.2">
      <c r="A30" s="76" t="s">
        <v>10</v>
      </c>
      <c r="B30" s="11" t="str">
        <f>[24]Outubro!$I$5</f>
        <v>*</v>
      </c>
      <c r="C30" s="11" t="str">
        <f>[24]Outubro!$I$6</f>
        <v>*</v>
      </c>
      <c r="D30" s="11" t="str">
        <f>[24]Outubro!$I$7</f>
        <v>*</v>
      </c>
      <c r="E30" s="11" t="str">
        <f>[24]Outubro!$I$8</f>
        <v>*</v>
      </c>
      <c r="F30" s="11" t="str">
        <f>[24]Outubro!$I$9</f>
        <v>*</v>
      </c>
      <c r="G30" s="11" t="str">
        <f>[24]Outubro!$I$10</f>
        <v>*</v>
      </c>
      <c r="H30" s="11" t="str">
        <f>[24]Outubro!$I$11</f>
        <v>*</v>
      </c>
      <c r="I30" s="11" t="str">
        <f>[24]Outubro!$I$12</f>
        <v>*</v>
      </c>
      <c r="J30" s="11" t="str">
        <f>[24]Outubro!$I$13</f>
        <v>*</v>
      </c>
      <c r="K30" s="11" t="str">
        <f>[24]Outubro!$I$14</f>
        <v>*</v>
      </c>
      <c r="L30" s="11" t="str">
        <f>[24]Outubro!$I$15</f>
        <v>*</v>
      </c>
      <c r="M30" s="11" t="str">
        <f>[24]Outubro!$I$16</f>
        <v>*</v>
      </c>
      <c r="N30" s="11" t="str">
        <f>[24]Outubro!$I$17</f>
        <v>*</v>
      </c>
      <c r="O30" s="11" t="str">
        <f>[24]Outubro!$I$18</f>
        <v>*</v>
      </c>
      <c r="P30" s="11" t="str">
        <f>[24]Outubro!$I$19</f>
        <v>*</v>
      </c>
      <c r="Q30" s="11" t="str">
        <f>[24]Outubro!$I$20</f>
        <v>*</v>
      </c>
      <c r="R30" s="11" t="str">
        <f>[24]Outubro!$I$21</f>
        <v>*</v>
      </c>
      <c r="S30" s="11" t="str">
        <f>[24]Outubro!$I$22</f>
        <v>*</v>
      </c>
      <c r="T30" s="88" t="str">
        <f>[24]Outubro!$I$23</f>
        <v>*</v>
      </c>
      <c r="U30" s="88" t="str">
        <f>[24]Outubro!$I$24</f>
        <v>*</v>
      </c>
      <c r="V30" s="88" t="str">
        <f>[24]Outubro!$I$25</f>
        <v>*</v>
      </c>
      <c r="W30" s="88" t="str">
        <f>[24]Outubro!$I$26</f>
        <v>*</v>
      </c>
      <c r="X30" s="88" t="str">
        <f>[24]Outubro!$I$27</f>
        <v>*</v>
      </c>
      <c r="Y30" s="88" t="str">
        <f>[24]Outubro!$I$28</f>
        <v>*</v>
      </c>
      <c r="Z30" s="88" t="str">
        <f>[24]Outubro!$I$29</f>
        <v>*</v>
      </c>
      <c r="AA30" s="88" t="str">
        <f>[24]Outubro!$I$30</f>
        <v>*</v>
      </c>
      <c r="AB30" s="88" t="str">
        <f>[24]Outubro!$I$31</f>
        <v>*</v>
      </c>
      <c r="AC30" s="88" t="str">
        <f>[24]Outubro!$I$32</f>
        <v>*</v>
      </c>
      <c r="AD30" s="88" t="str">
        <f>[24]Outubro!$I$33</f>
        <v>*</v>
      </c>
      <c r="AE30" s="88" t="str">
        <f>[24]Outubro!$I$34</f>
        <v>*</v>
      </c>
      <c r="AF30" s="88" t="str">
        <f>[24]Outubro!$I$35</f>
        <v>*</v>
      </c>
      <c r="AG30" s="85" t="str">
        <f>[24]Outubro!$I$36</f>
        <v>*</v>
      </c>
      <c r="AJ30" t="s">
        <v>35</v>
      </c>
    </row>
    <row r="31" spans="1:40" x14ac:dyDescent="0.2">
      <c r="A31" s="76" t="s">
        <v>151</v>
      </c>
      <c r="B31" s="88" t="str">
        <f>[25]Outubro!$I$5</f>
        <v>*</v>
      </c>
      <c r="C31" s="88" t="str">
        <f>[25]Outubro!$I$6</f>
        <v>*</v>
      </c>
      <c r="D31" s="88" t="str">
        <f>[25]Outubro!$I$7</f>
        <v>*</v>
      </c>
      <c r="E31" s="88" t="str">
        <f>[25]Outubro!$I$8</f>
        <v>*</v>
      </c>
      <c r="F31" s="88" t="str">
        <f>[25]Outubro!$I$9</f>
        <v>*</v>
      </c>
      <c r="G31" s="88" t="str">
        <f>[25]Outubro!$I$10</f>
        <v>*</v>
      </c>
      <c r="H31" s="88" t="str">
        <f>[25]Outubro!$I$11</f>
        <v>*</v>
      </c>
      <c r="I31" s="88" t="str">
        <f>[25]Outubro!$I$12</f>
        <v>*</v>
      </c>
      <c r="J31" s="88" t="str">
        <f>[25]Outubro!$I$13</f>
        <v>*</v>
      </c>
      <c r="K31" s="88" t="str">
        <f>[25]Outubro!$I$14</f>
        <v>*</v>
      </c>
      <c r="L31" s="88" t="str">
        <f>[25]Outubro!$I$15</f>
        <v>*</v>
      </c>
      <c r="M31" s="88" t="str">
        <f>[25]Outubro!$I$16</f>
        <v>*</v>
      </c>
      <c r="N31" s="88" t="str">
        <f>[25]Outubro!$I$17</f>
        <v>*</v>
      </c>
      <c r="O31" s="88" t="str">
        <f>[25]Outubro!$I$18</f>
        <v>*</v>
      </c>
      <c r="P31" s="88" t="str">
        <f>[25]Outubro!$I$19</f>
        <v>*</v>
      </c>
      <c r="Q31" s="88" t="str">
        <f>[25]Outubro!$I$20</f>
        <v>*</v>
      </c>
      <c r="R31" s="88" t="str">
        <f>[25]Outubro!$I$21</f>
        <v>*</v>
      </c>
      <c r="S31" s="88" t="str">
        <f>[25]Outubro!$I$22</f>
        <v>*</v>
      </c>
      <c r="T31" s="88" t="str">
        <f>[25]Outubro!$I$23</f>
        <v>*</v>
      </c>
      <c r="U31" s="88" t="str">
        <f>[25]Outubro!$I$24</f>
        <v>*</v>
      </c>
      <c r="V31" s="88" t="str">
        <f>[25]Outubro!$I$25</f>
        <v>*</v>
      </c>
      <c r="W31" s="88" t="str">
        <f>[25]Outubro!$I$26</f>
        <v>*</v>
      </c>
      <c r="X31" s="88" t="str">
        <f>[25]Outubro!$I$27</f>
        <v>*</v>
      </c>
      <c r="Y31" s="88" t="str">
        <f>[25]Outubro!$I$28</f>
        <v>*</v>
      </c>
      <c r="Z31" s="88" t="str">
        <f>[25]Outubro!$I$29</f>
        <v>*</v>
      </c>
      <c r="AA31" s="88" t="str">
        <f>[25]Outubro!$I$30</f>
        <v>*</v>
      </c>
      <c r="AB31" s="88" t="str">
        <f>[25]Outubro!$I$31</f>
        <v>*</v>
      </c>
      <c r="AC31" s="88" t="str">
        <f>[25]Outubro!$I$32</f>
        <v>*</v>
      </c>
      <c r="AD31" s="88" t="str">
        <f>[25]Outubro!$I$33</f>
        <v>*</v>
      </c>
      <c r="AE31" s="88" t="str">
        <f>[25]Outubro!$I$34</f>
        <v>*</v>
      </c>
      <c r="AF31" s="88" t="str">
        <f>[25]Outubro!$I$35</f>
        <v>*</v>
      </c>
      <c r="AG31" s="93" t="str">
        <f>[25]Outubro!$I$36</f>
        <v>*</v>
      </c>
      <c r="AH31" s="12" t="s">
        <v>35</v>
      </c>
      <c r="AL31" t="s">
        <v>35</v>
      </c>
    </row>
    <row r="32" spans="1:40" x14ac:dyDescent="0.2">
      <c r="A32" s="76" t="s">
        <v>11</v>
      </c>
      <c r="B32" s="91" t="str">
        <f>[26]Outubro!$I$5</f>
        <v>*</v>
      </c>
      <c r="C32" s="91" t="str">
        <f>[26]Outubro!$I$6</f>
        <v>*</v>
      </c>
      <c r="D32" s="91" t="str">
        <f>[26]Outubro!$I$7</f>
        <v>*</v>
      </c>
      <c r="E32" s="91" t="str">
        <f>[26]Outubro!$I$8</f>
        <v>*</v>
      </c>
      <c r="F32" s="91" t="str">
        <f>[26]Outubro!$I$9</f>
        <v>*</v>
      </c>
      <c r="G32" s="91" t="str">
        <f>[26]Outubro!$I$10</f>
        <v>*</v>
      </c>
      <c r="H32" s="91" t="str">
        <f>[26]Outubro!$I$11</f>
        <v>*</v>
      </c>
      <c r="I32" s="91" t="str">
        <f>[26]Outubro!$I$12</f>
        <v>*</v>
      </c>
      <c r="J32" s="91" t="str">
        <f>[26]Outubro!$I$13</f>
        <v>*</v>
      </c>
      <c r="K32" s="91" t="str">
        <f>[26]Outubro!$I$14</f>
        <v>*</v>
      </c>
      <c r="L32" s="91" t="str">
        <f>[26]Outubro!$I$15</f>
        <v>*</v>
      </c>
      <c r="M32" s="91" t="str">
        <f>[26]Outubro!$I$16</f>
        <v>*</v>
      </c>
      <c r="N32" s="91" t="str">
        <f>[26]Outubro!$I$17</f>
        <v>*</v>
      </c>
      <c r="O32" s="91" t="str">
        <f>[26]Outubro!$I$18</f>
        <v>*</v>
      </c>
      <c r="P32" s="91" t="str">
        <f>[26]Outubro!$I$19</f>
        <v>*</v>
      </c>
      <c r="Q32" s="91" t="str">
        <f>[26]Outubro!$I$20</f>
        <v>*</v>
      </c>
      <c r="R32" s="91" t="str">
        <f>[26]Outubro!$I$21</f>
        <v>*</v>
      </c>
      <c r="S32" s="91" t="str">
        <f>[26]Outubro!$I$22</f>
        <v>*</v>
      </c>
      <c r="T32" s="88" t="str">
        <f>[26]Outubro!$I$23</f>
        <v>*</v>
      </c>
      <c r="U32" s="88" t="str">
        <f>[26]Outubro!$I$24</f>
        <v>*</v>
      </c>
      <c r="V32" s="88" t="str">
        <f>[26]Outubro!$I$25</f>
        <v>*</v>
      </c>
      <c r="W32" s="88" t="str">
        <f>[26]Outubro!$I$26</f>
        <v>*</v>
      </c>
      <c r="X32" s="88" t="str">
        <f>[26]Outubro!$I$27</f>
        <v>*</v>
      </c>
      <c r="Y32" s="88" t="str">
        <f>[26]Outubro!$I$28</f>
        <v>*</v>
      </c>
      <c r="Z32" s="88" t="str">
        <f>[26]Outubro!$I$29</f>
        <v>*</v>
      </c>
      <c r="AA32" s="88" t="str">
        <f>[26]Outubro!$I$30</f>
        <v>*</v>
      </c>
      <c r="AB32" s="88" t="str">
        <f>[26]Outubro!$I$31</f>
        <v>*</v>
      </c>
      <c r="AC32" s="88" t="str">
        <f>[26]Outubro!$I$32</f>
        <v>*</v>
      </c>
      <c r="AD32" s="88" t="str">
        <f>[26]Outubro!$I$33</f>
        <v>*</v>
      </c>
      <c r="AE32" s="88" t="str">
        <f>[26]Outubro!$I$34</f>
        <v>*</v>
      </c>
      <c r="AF32" s="88" t="str">
        <f>[26]Outubro!$I$35</f>
        <v>*</v>
      </c>
      <c r="AG32" s="85" t="str">
        <f>[26]Outubro!$I$36</f>
        <v>*</v>
      </c>
      <c r="AJ32" t="s">
        <v>35</v>
      </c>
    </row>
    <row r="33" spans="1:39" s="5" customFormat="1" x14ac:dyDescent="0.2">
      <c r="A33" s="76" t="s">
        <v>12</v>
      </c>
      <c r="B33" s="91" t="str">
        <f>[27]Outubro!$I$5</f>
        <v>*</v>
      </c>
      <c r="C33" s="91" t="str">
        <f>[27]Outubro!$I$6</f>
        <v>*</v>
      </c>
      <c r="D33" s="91" t="str">
        <f>[27]Outubro!$I$7</f>
        <v>*</v>
      </c>
      <c r="E33" s="91" t="str">
        <f>[27]Outubro!$I$8</f>
        <v>*</v>
      </c>
      <c r="F33" s="91" t="str">
        <f>[27]Outubro!$I$9</f>
        <v>*</v>
      </c>
      <c r="G33" s="91" t="str">
        <f>[27]Outubro!$I$10</f>
        <v>*</v>
      </c>
      <c r="H33" s="91" t="str">
        <f>[27]Outubro!$I$11</f>
        <v>*</v>
      </c>
      <c r="I33" s="91" t="str">
        <f>[27]Outubro!$I$12</f>
        <v>*</v>
      </c>
      <c r="J33" s="91" t="str">
        <f>[27]Outubro!$I$13</f>
        <v>*</v>
      </c>
      <c r="K33" s="91" t="str">
        <f>[27]Outubro!$I$14</f>
        <v>*</v>
      </c>
      <c r="L33" s="91" t="str">
        <f>[27]Outubro!$I$15</f>
        <v>*</v>
      </c>
      <c r="M33" s="91" t="str">
        <f>[27]Outubro!$I$16</f>
        <v>*</v>
      </c>
      <c r="N33" s="91" t="str">
        <f>[27]Outubro!$I$17</f>
        <v>*</v>
      </c>
      <c r="O33" s="91" t="str">
        <f>[27]Outubro!$I$18</f>
        <v>*</v>
      </c>
      <c r="P33" s="91" t="str">
        <f>[27]Outubro!$I$19</f>
        <v>*</v>
      </c>
      <c r="Q33" s="91" t="str">
        <f>[27]Outubro!$I$20</f>
        <v>*</v>
      </c>
      <c r="R33" s="91" t="str">
        <f>[27]Outubro!$I$21</f>
        <v>*</v>
      </c>
      <c r="S33" s="91" t="str">
        <f>[27]Outubro!$I$22</f>
        <v>*</v>
      </c>
      <c r="T33" s="91" t="str">
        <f>[27]Outubro!$I$23</f>
        <v>*</v>
      </c>
      <c r="U33" s="91" t="str">
        <f>[27]Outubro!$I$24</f>
        <v>*</v>
      </c>
      <c r="V33" s="91" t="str">
        <f>[27]Outubro!$I$25</f>
        <v>*</v>
      </c>
      <c r="W33" s="91" t="str">
        <f>[27]Outubro!$I$26</f>
        <v>*</v>
      </c>
      <c r="X33" s="91" t="str">
        <f>[27]Outubro!$I$27</f>
        <v>*</v>
      </c>
      <c r="Y33" s="91" t="str">
        <f>[27]Outubro!$I$28</f>
        <v>*</v>
      </c>
      <c r="Z33" s="91" t="str">
        <f>[27]Outubro!$I$29</f>
        <v>*</v>
      </c>
      <c r="AA33" s="91" t="str">
        <f>[27]Outubro!$I$30</f>
        <v>*</v>
      </c>
      <c r="AB33" s="91" t="str">
        <f>[27]Outubro!$I$31</f>
        <v>*</v>
      </c>
      <c r="AC33" s="91" t="str">
        <f>[27]Outubro!$I$32</f>
        <v>*</v>
      </c>
      <c r="AD33" s="91" t="str">
        <f>[27]Outubro!$I$33</f>
        <v>*</v>
      </c>
      <c r="AE33" s="91" t="str">
        <f>[27]Outubro!$I$34</f>
        <v>*</v>
      </c>
      <c r="AF33" s="91" t="str">
        <f>[27]Outubro!$I$35</f>
        <v>*</v>
      </c>
      <c r="AG33" s="85" t="str">
        <f>[27]Outubro!$I$36</f>
        <v>*</v>
      </c>
      <c r="AK33" s="5" t="s">
        <v>35</v>
      </c>
      <c r="AM33" s="5" t="s">
        <v>35</v>
      </c>
    </row>
    <row r="34" spans="1:39" x14ac:dyDescent="0.2">
      <c r="A34" s="76" t="s">
        <v>13</v>
      </c>
      <c r="B34" s="88" t="str">
        <f>[28]Outubro!$I$5</f>
        <v>*</v>
      </c>
      <c r="C34" s="88" t="str">
        <f>[28]Outubro!$I$6</f>
        <v>*</v>
      </c>
      <c r="D34" s="88" t="str">
        <f>[28]Outubro!$I$7</f>
        <v>*</v>
      </c>
      <c r="E34" s="88" t="str">
        <f>[28]Outubro!$I$8</f>
        <v>*</v>
      </c>
      <c r="F34" s="88" t="str">
        <f>[28]Outubro!$I$9</f>
        <v>*</v>
      </c>
      <c r="G34" s="88" t="str">
        <f>[28]Outubro!$I$10</f>
        <v>*</v>
      </c>
      <c r="H34" s="88" t="str">
        <f>[28]Outubro!$I$11</f>
        <v>*</v>
      </c>
      <c r="I34" s="88" t="str">
        <f>[28]Outubro!$I$12</f>
        <v>*</v>
      </c>
      <c r="J34" s="88" t="str">
        <f>[28]Outubro!$I$13</f>
        <v>*</v>
      </c>
      <c r="K34" s="88" t="str">
        <f>[28]Outubro!$I$14</f>
        <v>*</v>
      </c>
      <c r="L34" s="88" t="str">
        <f>[28]Outubro!$I$15</f>
        <v>*</v>
      </c>
      <c r="M34" s="88" t="str">
        <f>[28]Outubro!$I$16</f>
        <v>*</v>
      </c>
      <c r="N34" s="88" t="str">
        <f>[28]Outubro!$I$17</f>
        <v>*</v>
      </c>
      <c r="O34" s="88" t="str">
        <f>[28]Outubro!$I$18</f>
        <v>*</v>
      </c>
      <c r="P34" s="88" t="str">
        <f>[28]Outubro!$I$19</f>
        <v>*</v>
      </c>
      <c r="Q34" s="88" t="str">
        <f>[28]Outubro!$I$20</f>
        <v>*</v>
      </c>
      <c r="R34" s="88" t="str">
        <f>[28]Outubro!$I$21</f>
        <v>*</v>
      </c>
      <c r="S34" s="88" t="str">
        <f>[28]Outubro!$I$22</f>
        <v>*</v>
      </c>
      <c r="T34" s="88" t="str">
        <f>[28]Outubro!$I$23</f>
        <v>*</v>
      </c>
      <c r="U34" s="88" t="str">
        <f>[28]Outubro!$I$24</f>
        <v>*</v>
      </c>
      <c r="V34" s="88" t="str">
        <f>[28]Outubro!$I$25</f>
        <v>*</v>
      </c>
      <c r="W34" s="88" t="str">
        <f>[28]Outubro!$I$26</f>
        <v>*</v>
      </c>
      <c r="X34" s="88" t="str">
        <f>[28]Outubro!$I$27</f>
        <v>*</v>
      </c>
      <c r="Y34" s="88" t="str">
        <f>[28]Outubro!$I$28</f>
        <v>*</v>
      </c>
      <c r="Z34" s="88" t="str">
        <f>[28]Outubro!$I$29</f>
        <v>*</v>
      </c>
      <c r="AA34" s="88" t="str">
        <f>[28]Outubro!$I$30</f>
        <v>*</v>
      </c>
      <c r="AB34" s="88" t="str">
        <f>[28]Outubro!$I$31</f>
        <v>*</v>
      </c>
      <c r="AC34" s="88" t="str">
        <f>[28]Outubro!$I$32</f>
        <v>*</v>
      </c>
      <c r="AD34" s="88" t="str">
        <f>[28]Outubro!$I$33</f>
        <v>*</v>
      </c>
      <c r="AE34" s="88" t="str">
        <f>[28]Outubro!$I$34</f>
        <v>*</v>
      </c>
      <c r="AF34" s="88" t="str">
        <f>[28]Outubro!$I$35</f>
        <v>*</v>
      </c>
      <c r="AG34" s="90" t="str">
        <f>[28]Outubro!$I$36</f>
        <v>*</v>
      </c>
      <c r="AJ34" t="s">
        <v>35</v>
      </c>
      <c r="AK34" t="s">
        <v>35</v>
      </c>
      <c r="AL34" t="s">
        <v>35</v>
      </c>
    </row>
    <row r="35" spans="1:39" x14ac:dyDescent="0.2">
      <c r="A35" s="76" t="s">
        <v>152</v>
      </c>
      <c r="B35" s="91" t="str">
        <f>[29]Outubro!$I$5</f>
        <v>*</v>
      </c>
      <c r="C35" s="91" t="str">
        <f>[29]Outubro!$I$6</f>
        <v>*</v>
      </c>
      <c r="D35" s="91" t="str">
        <f>[29]Outubro!$I$7</f>
        <v>*</v>
      </c>
      <c r="E35" s="91" t="str">
        <f>[29]Outubro!$I$8</f>
        <v>*</v>
      </c>
      <c r="F35" s="91" t="str">
        <f>[29]Outubro!$I$9</f>
        <v>*</v>
      </c>
      <c r="G35" s="91" t="str">
        <f>[29]Outubro!$I$10</f>
        <v>*</v>
      </c>
      <c r="H35" s="91" t="str">
        <f>[29]Outubro!$I$11</f>
        <v>*</v>
      </c>
      <c r="I35" s="91" t="str">
        <f>[29]Outubro!$I$12</f>
        <v>*</v>
      </c>
      <c r="J35" s="91" t="str">
        <f>[29]Outubro!$I$13</f>
        <v>*</v>
      </c>
      <c r="K35" s="91" t="str">
        <f>[29]Outubro!$I$14</f>
        <v>*</v>
      </c>
      <c r="L35" s="91" t="str">
        <f>[29]Outubro!$I$15</f>
        <v>*</v>
      </c>
      <c r="M35" s="91" t="str">
        <f>[29]Outubro!$I$16</f>
        <v>*</v>
      </c>
      <c r="N35" s="91" t="str">
        <f>[29]Outubro!$I$17</f>
        <v>*</v>
      </c>
      <c r="O35" s="91" t="str">
        <f>[29]Outubro!$I$18</f>
        <v>*</v>
      </c>
      <c r="P35" s="91" t="str">
        <f>[29]Outubro!$I$19</f>
        <v>*</v>
      </c>
      <c r="Q35" s="91" t="str">
        <f>[29]Outubro!$I$20</f>
        <v>*</v>
      </c>
      <c r="R35" s="91" t="str">
        <f>[29]Outubro!$I$21</f>
        <v>*</v>
      </c>
      <c r="S35" s="91" t="str">
        <f>[29]Outubro!$I$22</f>
        <v>*</v>
      </c>
      <c r="T35" s="88" t="str">
        <f>[29]Outubro!$I$23</f>
        <v>*</v>
      </c>
      <c r="U35" s="88" t="str">
        <f>[29]Outubro!$I$24</f>
        <v>*</v>
      </c>
      <c r="V35" s="88" t="str">
        <f>[29]Outubro!$I$25</f>
        <v>*</v>
      </c>
      <c r="W35" s="88" t="str">
        <f>[29]Outubro!$I$26</f>
        <v>*</v>
      </c>
      <c r="X35" s="88" t="str">
        <f>[29]Outubro!$I$27</f>
        <v>*</v>
      </c>
      <c r="Y35" s="88" t="str">
        <f>[29]Outubro!$I$28</f>
        <v>*</v>
      </c>
      <c r="Z35" s="88" t="str">
        <f>[29]Outubro!$I$29</f>
        <v>*</v>
      </c>
      <c r="AA35" s="88" t="str">
        <f>[29]Outubro!$I$30</f>
        <v>*</v>
      </c>
      <c r="AB35" s="88" t="str">
        <f>[29]Outubro!$I$31</f>
        <v>*</v>
      </c>
      <c r="AC35" s="88" t="str">
        <f>[29]Outubro!$I$32</f>
        <v>*</v>
      </c>
      <c r="AD35" s="88" t="str">
        <f>[29]Outubro!$I$33</f>
        <v>*</v>
      </c>
      <c r="AE35" s="88" t="str">
        <f>[29]Outubro!$I$34</f>
        <v>*</v>
      </c>
      <c r="AF35" s="88" t="str">
        <f>[29]Outubro!$I$35</f>
        <v>*</v>
      </c>
      <c r="AG35" s="93" t="str">
        <f>[29]Outubro!$I$36</f>
        <v>*</v>
      </c>
      <c r="AK35" t="s">
        <v>35</v>
      </c>
    </row>
    <row r="36" spans="1:39" x14ac:dyDescent="0.2">
      <c r="A36" s="76" t="s">
        <v>123</v>
      </c>
      <c r="B36" s="91" t="str">
        <f>[30]Outubro!$I$5</f>
        <v>*</v>
      </c>
      <c r="C36" s="91" t="str">
        <f>[30]Outubro!$I$6</f>
        <v>*</v>
      </c>
      <c r="D36" s="91" t="str">
        <f>[30]Outubro!$I$7</f>
        <v>*</v>
      </c>
      <c r="E36" s="91" t="str">
        <f>[30]Outubro!$I$8</f>
        <v>*</v>
      </c>
      <c r="F36" s="91" t="str">
        <f>[30]Outubro!$I$9</f>
        <v>*</v>
      </c>
      <c r="G36" s="91" t="str">
        <f>[30]Outubro!$I$10</f>
        <v>*</v>
      </c>
      <c r="H36" s="91" t="str">
        <f>[30]Outubro!$I$11</f>
        <v>*</v>
      </c>
      <c r="I36" s="91" t="str">
        <f>[30]Outubro!$I$12</f>
        <v>*</v>
      </c>
      <c r="J36" s="91" t="str">
        <f>[30]Outubro!$I$13</f>
        <v>*</v>
      </c>
      <c r="K36" s="91" t="str">
        <f>[30]Outubro!$I$14</f>
        <v>*</v>
      </c>
      <c r="L36" s="91" t="str">
        <f>[30]Outubro!$I$15</f>
        <v>*</v>
      </c>
      <c r="M36" s="91" t="str">
        <f>[30]Outubro!$I$16</f>
        <v>*</v>
      </c>
      <c r="N36" s="91" t="str">
        <f>[30]Outubro!$I$17</f>
        <v>*</v>
      </c>
      <c r="O36" s="91" t="str">
        <f>[30]Outubro!$I$18</f>
        <v>*</v>
      </c>
      <c r="P36" s="91" t="str">
        <f>[30]Outubro!$I$19</f>
        <v>*</v>
      </c>
      <c r="Q36" s="88" t="str">
        <f>[30]Outubro!$I$20</f>
        <v>*</v>
      </c>
      <c r="R36" s="88" t="str">
        <f>[30]Outubro!$I$21</f>
        <v>*</v>
      </c>
      <c r="S36" s="88" t="str">
        <f>[30]Outubro!$I$22</f>
        <v>*</v>
      </c>
      <c r="T36" s="88" t="str">
        <f>[30]Outubro!$I$23</f>
        <v>*</v>
      </c>
      <c r="U36" s="88" t="str">
        <f>[30]Outubro!$I$24</f>
        <v>*</v>
      </c>
      <c r="V36" s="88" t="str">
        <f>[30]Outubro!$I$25</f>
        <v>*</v>
      </c>
      <c r="W36" s="88" t="str">
        <f>[30]Outubro!$I$26</f>
        <v>*</v>
      </c>
      <c r="X36" s="88" t="str">
        <f>[30]Outubro!$I$27</f>
        <v>*</v>
      </c>
      <c r="Y36" s="88" t="str">
        <f>[30]Outubro!$I$28</f>
        <v>*</v>
      </c>
      <c r="Z36" s="88" t="str">
        <f>[30]Outubro!$I$29</f>
        <v>*</v>
      </c>
      <c r="AA36" s="88" t="str">
        <f>[30]Outubro!$I$30</f>
        <v>*</v>
      </c>
      <c r="AB36" s="88" t="str">
        <f>[30]Outubro!$I$31</f>
        <v>*</v>
      </c>
      <c r="AC36" s="88" t="str">
        <f>[30]Outubro!$I$32</f>
        <v>*</v>
      </c>
      <c r="AD36" s="88" t="str">
        <f>[30]Outubro!$I$33</f>
        <v>*</v>
      </c>
      <c r="AE36" s="88" t="str">
        <f>[30]Outubro!$I$34</f>
        <v>*</v>
      </c>
      <c r="AF36" s="88" t="str">
        <f>[30]Outubro!$I$35</f>
        <v>*</v>
      </c>
      <c r="AG36" s="93" t="str">
        <f>[30]Outubro!$I$36</f>
        <v>*</v>
      </c>
      <c r="AJ36" t="s">
        <v>35</v>
      </c>
      <c r="AK36" t="s">
        <v>35</v>
      </c>
    </row>
    <row r="37" spans="1:39" x14ac:dyDescent="0.2">
      <c r="A37" s="76" t="s">
        <v>14</v>
      </c>
      <c r="B37" s="91" t="str">
        <f>[31]Outubro!$I$5</f>
        <v>*</v>
      </c>
      <c r="C37" s="91" t="str">
        <f>[31]Outubro!$I$6</f>
        <v>*</v>
      </c>
      <c r="D37" s="91" t="str">
        <f>[31]Outubro!$I$7</f>
        <v>*</v>
      </c>
      <c r="E37" s="91" t="str">
        <f>[31]Outubro!$I$8</f>
        <v>*</v>
      </c>
      <c r="F37" s="91" t="str">
        <f>[31]Outubro!$I$9</f>
        <v>*</v>
      </c>
      <c r="G37" s="91" t="str">
        <f>[31]Outubro!$I$10</f>
        <v>*</v>
      </c>
      <c r="H37" s="91" t="str">
        <f>[31]Outubro!$I$11</f>
        <v>*</v>
      </c>
      <c r="I37" s="91" t="str">
        <f>[31]Outubro!$I$12</f>
        <v>*</v>
      </c>
      <c r="J37" s="91" t="str">
        <f>[31]Outubro!$I$13</f>
        <v>*</v>
      </c>
      <c r="K37" s="91" t="str">
        <f>[31]Outubro!$I$14</f>
        <v>*</v>
      </c>
      <c r="L37" s="91" t="str">
        <f>[31]Outubro!$I$15</f>
        <v>*</v>
      </c>
      <c r="M37" s="91" t="str">
        <f>[31]Outubro!$I$16</f>
        <v>*</v>
      </c>
      <c r="N37" s="91" t="str">
        <f>[31]Outubro!$I$17</f>
        <v>*</v>
      </c>
      <c r="O37" s="91" t="str">
        <f>[31]Outubro!$I$18</f>
        <v>*</v>
      </c>
      <c r="P37" s="91" t="str">
        <f>[31]Outubro!$I$19</f>
        <v>*</v>
      </c>
      <c r="Q37" s="91" t="str">
        <f>[31]Outubro!$I$20</f>
        <v>*</v>
      </c>
      <c r="R37" s="91" t="str">
        <f>[31]Outubro!$I$21</f>
        <v>*</v>
      </c>
      <c r="S37" s="91" t="str">
        <f>[31]Outubro!$I$22</f>
        <v>*</v>
      </c>
      <c r="T37" s="91" t="str">
        <f>[31]Outubro!$I$23</f>
        <v>*</v>
      </c>
      <c r="U37" s="91" t="str">
        <f>[31]Outubro!$I$24</f>
        <v>*</v>
      </c>
      <c r="V37" s="91" t="str">
        <f>[31]Outubro!$I$25</f>
        <v>*</v>
      </c>
      <c r="W37" s="91" t="str">
        <f>[31]Outubro!$I$26</f>
        <v>*</v>
      </c>
      <c r="X37" s="91" t="str">
        <f>[31]Outubro!$I$27</f>
        <v>*</v>
      </c>
      <c r="Y37" s="91" t="str">
        <f>[31]Outubro!$I$28</f>
        <v>*</v>
      </c>
      <c r="Z37" s="91" t="str">
        <f>[31]Outubro!$I$29</f>
        <v>*</v>
      </c>
      <c r="AA37" s="91" t="str">
        <f>[31]Outubro!$I$30</f>
        <v>*</v>
      </c>
      <c r="AB37" s="91" t="str">
        <f>[31]Outubro!$I$31</f>
        <v>*</v>
      </c>
      <c r="AC37" s="91" t="str">
        <f>[31]Outubro!$I$32</f>
        <v>*</v>
      </c>
      <c r="AD37" s="91" t="str">
        <f>[31]Outubro!$I$33</f>
        <v>*</v>
      </c>
      <c r="AE37" s="91" t="str">
        <f>[31]Outubro!$I$34</f>
        <v>*</v>
      </c>
      <c r="AF37" s="91" t="str">
        <f>[31]Outubro!$I$35</f>
        <v>*</v>
      </c>
      <c r="AG37" s="85" t="str">
        <f>[31]Outubro!$I$36</f>
        <v>*</v>
      </c>
      <c r="AK37" t="s">
        <v>35</v>
      </c>
    </row>
    <row r="38" spans="1:39" x14ac:dyDescent="0.2">
      <c r="A38" s="76" t="s">
        <v>153</v>
      </c>
      <c r="B38" s="11" t="str">
        <f>[32]Outubro!$I$5</f>
        <v>*</v>
      </c>
      <c r="C38" s="11" t="str">
        <f>[32]Outubro!$I$6</f>
        <v>*</v>
      </c>
      <c r="D38" s="11" t="str">
        <f>[32]Outubro!$I$7</f>
        <v>*</v>
      </c>
      <c r="E38" s="11" t="str">
        <f>[32]Outubro!$I$8</f>
        <v>*</v>
      </c>
      <c r="F38" s="11" t="str">
        <f>[32]Outubro!$I$9</f>
        <v>*</v>
      </c>
      <c r="G38" s="11" t="str">
        <f>[32]Outubro!$I$10</f>
        <v>*</v>
      </c>
      <c r="H38" s="11" t="str">
        <f>[32]Outubro!$I$11</f>
        <v>*</v>
      </c>
      <c r="I38" s="11" t="str">
        <f>[32]Outubro!$I$12</f>
        <v>*</v>
      </c>
      <c r="J38" s="11" t="str">
        <f>[32]Outubro!$I$13</f>
        <v>*</v>
      </c>
      <c r="K38" s="11" t="str">
        <f>[32]Outubro!$I$14</f>
        <v>*</v>
      </c>
      <c r="L38" s="11" t="str">
        <f>[32]Outubro!$I$15</f>
        <v>*</v>
      </c>
      <c r="M38" s="11" t="str">
        <f>[32]Outubro!$I$16</f>
        <v>*</v>
      </c>
      <c r="N38" s="11" t="str">
        <f>[32]Outubro!$I$17</f>
        <v>*</v>
      </c>
      <c r="O38" s="11" t="str">
        <f>[32]Outubro!$I$18</f>
        <v>*</v>
      </c>
      <c r="P38" s="11" t="str">
        <f>[32]Outubro!$I$19</f>
        <v>*</v>
      </c>
      <c r="Q38" s="88" t="str">
        <f>[32]Outubro!$I$20</f>
        <v>*</v>
      </c>
      <c r="R38" s="88" t="str">
        <f>[32]Outubro!$I$21</f>
        <v>*</v>
      </c>
      <c r="S38" s="88" t="str">
        <f>[32]Outubro!$I$22</f>
        <v>*</v>
      </c>
      <c r="T38" s="88" t="str">
        <f>[32]Outubro!$I$23</f>
        <v>*</v>
      </c>
      <c r="U38" s="88" t="str">
        <f>[32]Outubro!$I$24</f>
        <v>*</v>
      </c>
      <c r="V38" s="88" t="str">
        <f>[32]Outubro!$I$25</f>
        <v>*</v>
      </c>
      <c r="W38" s="88" t="str">
        <f>[32]Outubro!$I$26</f>
        <v>*</v>
      </c>
      <c r="X38" s="88" t="str">
        <f>[32]Outubro!$I$27</f>
        <v>*</v>
      </c>
      <c r="Y38" s="88" t="str">
        <f>[32]Outubro!$I$28</f>
        <v>*</v>
      </c>
      <c r="Z38" s="88" t="str">
        <f>[32]Outubro!$I$29</f>
        <v>*</v>
      </c>
      <c r="AA38" s="88" t="str">
        <f>[32]Outubro!$I$30</f>
        <v>*</v>
      </c>
      <c r="AB38" s="88" t="str">
        <f>[32]Outubro!$I$31</f>
        <v>*</v>
      </c>
      <c r="AC38" s="88" t="str">
        <f>[32]Outubro!$I$32</f>
        <v>*</v>
      </c>
      <c r="AD38" s="88" t="str">
        <f>[32]Outubro!$I$33</f>
        <v>*</v>
      </c>
      <c r="AE38" s="88" t="str">
        <f>[32]Outubro!$I$34</f>
        <v>*</v>
      </c>
      <c r="AF38" s="88" t="str">
        <f>[32]Outubro!$I$35</f>
        <v>*</v>
      </c>
      <c r="AG38" s="93" t="str">
        <f>[32]Outubro!$I$36</f>
        <v>*</v>
      </c>
      <c r="AJ38" t="s">
        <v>35</v>
      </c>
      <c r="AK38" t="s">
        <v>35</v>
      </c>
    </row>
    <row r="39" spans="1:39" x14ac:dyDescent="0.2">
      <c r="A39" s="76" t="s">
        <v>15</v>
      </c>
      <c r="B39" s="91" t="str">
        <f>[33]Outubro!$I$5</f>
        <v>*</v>
      </c>
      <c r="C39" s="91" t="str">
        <f>[33]Outubro!$I$6</f>
        <v>*</v>
      </c>
      <c r="D39" s="91" t="str">
        <f>[33]Outubro!$I$7</f>
        <v>*</v>
      </c>
      <c r="E39" s="91" t="str">
        <f>[33]Outubro!$I$8</f>
        <v>*</v>
      </c>
      <c r="F39" s="91" t="str">
        <f>[33]Outubro!$I$9</f>
        <v>*</v>
      </c>
      <c r="G39" s="91" t="str">
        <f>[33]Outubro!$I$10</f>
        <v>*</v>
      </c>
      <c r="H39" s="91" t="str">
        <f>[33]Outubro!$I$11</f>
        <v>*</v>
      </c>
      <c r="I39" s="91" t="str">
        <f>[33]Outubro!$I$12</f>
        <v>*</v>
      </c>
      <c r="J39" s="91" t="str">
        <f>[33]Outubro!$I$13</f>
        <v>*</v>
      </c>
      <c r="K39" s="91" t="str">
        <f>[33]Outubro!$I$14</f>
        <v>*</v>
      </c>
      <c r="L39" s="91" t="str">
        <f>[33]Outubro!$I$15</f>
        <v>*</v>
      </c>
      <c r="M39" s="91" t="str">
        <f>[33]Outubro!$I$16</f>
        <v>*</v>
      </c>
      <c r="N39" s="91" t="str">
        <f>[33]Outubro!$I$17</f>
        <v>*</v>
      </c>
      <c r="O39" s="91" t="str">
        <f>[33]Outubro!$I$18</f>
        <v>*</v>
      </c>
      <c r="P39" s="91" t="str">
        <f>[33]Outubro!$I$19</f>
        <v>*</v>
      </c>
      <c r="Q39" s="91" t="str">
        <f>[33]Outubro!$I$20</f>
        <v>*</v>
      </c>
      <c r="R39" s="91" t="str">
        <f>[33]Outubro!$I$21</f>
        <v>*</v>
      </c>
      <c r="S39" s="91" t="str">
        <f>[33]Outubro!$I$22</f>
        <v>*</v>
      </c>
      <c r="T39" s="91" t="str">
        <f>[33]Outubro!$I$23</f>
        <v>*</v>
      </c>
      <c r="U39" s="91" t="str">
        <f>[33]Outubro!$I$24</f>
        <v>*</v>
      </c>
      <c r="V39" s="91" t="str">
        <f>[33]Outubro!$I$25</f>
        <v>*</v>
      </c>
      <c r="W39" s="91" t="str">
        <f>[33]Outubro!$I$26</f>
        <v>*</v>
      </c>
      <c r="X39" s="91" t="str">
        <f>[33]Outubro!$I$27</f>
        <v>*</v>
      </c>
      <c r="Y39" s="91" t="str">
        <f>[33]Outubro!$I$28</f>
        <v>*</v>
      </c>
      <c r="Z39" s="91" t="str">
        <f>[33]Outubro!$I$29</f>
        <v>*</v>
      </c>
      <c r="AA39" s="91" t="str">
        <f>[33]Outubro!$I$30</f>
        <v>*</v>
      </c>
      <c r="AB39" s="91" t="str">
        <f>[33]Outubro!$I$31</f>
        <v>*</v>
      </c>
      <c r="AC39" s="91" t="str">
        <f>[33]Outubro!$I$32</f>
        <v>*</v>
      </c>
      <c r="AD39" s="91" t="str">
        <f>[33]Outubro!$I$33</f>
        <v>*</v>
      </c>
      <c r="AE39" s="91" t="str">
        <f>[33]Outubro!$I$34</f>
        <v>*</v>
      </c>
      <c r="AF39" s="91" t="str">
        <f>[33]Outubro!$I$35</f>
        <v>*</v>
      </c>
      <c r="AG39" s="85" t="str">
        <f>[33]Outubro!$I$36</f>
        <v>*</v>
      </c>
      <c r="AH39" s="12" t="s">
        <v>35</v>
      </c>
      <c r="AK39" t="s">
        <v>35</v>
      </c>
    </row>
    <row r="40" spans="1:39" x14ac:dyDescent="0.2">
      <c r="A40" s="76" t="s">
        <v>16</v>
      </c>
      <c r="B40" s="92" t="str">
        <f>[34]Outubro!$I$5</f>
        <v>*</v>
      </c>
      <c r="C40" s="92" t="str">
        <f>[34]Outubro!$I$6</f>
        <v>*</v>
      </c>
      <c r="D40" s="92" t="str">
        <f>[34]Outubro!$I$7</f>
        <v>*</v>
      </c>
      <c r="E40" s="92" t="str">
        <f>[34]Outubro!$I$8</f>
        <v>*</v>
      </c>
      <c r="F40" s="92" t="str">
        <f>[34]Outubro!$I$9</f>
        <v>*</v>
      </c>
      <c r="G40" s="92" t="str">
        <f>[34]Outubro!$I$10</f>
        <v>*</v>
      </c>
      <c r="H40" s="92" t="str">
        <f>[34]Outubro!$I$11</f>
        <v>*</v>
      </c>
      <c r="I40" s="92" t="str">
        <f>[34]Outubro!$I$12</f>
        <v>*</v>
      </c>
      <c r="J40" s="92" t="str">
        <f>[34]Outubro!$I$13</f>
        <v>*</v>
      </c>
      <c r="K40" s="92" t="str">
        <f>[34]Outubro!$I$14</f>
        <v>*</v>
      </c>
      <c r="L40" s="92" t="str">
        <f>[34]Outubro!$I$15</f>
        <v>*</v>
      </c>
      <c r="M40" s="92" t="str">
        <f>[34]Outubro!$I$16</f>
        <v>*</v>
      </c>
      <c r="N40" s="92" t="str">
        <f>[34]Outubro!$I$17</f>
        <v>*</v>
      </c>
      <c r="O40" s="92" t="str">
        <f>[34]Outubro!$I$18</f>
        <v>*</v>
      </c>
      <c r="P40" s="92" t="str">
        <f>[34]Outubro!$I$19</f>
        <v>*</v>
      </c>
      <c r="Q40" s="92" t="str">
        <f>[34]Outubro!$I$20</f>
        <v>*</v>
      </c>
      <c r="R40" s="92" t="str">
        <f>[34]Outubro!$I$21</f>
        <v>*</v>
      </c>
      <c r="S40" s="92" t="str">
        <f>[34]Outubro!$I$22</f>
        <v>*</v>
      </c>
      <c r="T40" s="92" t="str">
        <f>[34]Outubro!$I$23</f>
        <v>*</v>
      </c>
      <c r="U40" s="92" t="str">
        <f>[34]Outubro!$I$24</f>
        <v>*</v>
      </c>
      <c r="V40" s="92" t="str">
        <f>[34]Outubro!$I$25</f>
        <v>*</v>
      </c>
      <c r="W40" s="92" t="str">
        <f>[34]Outubro!$I$26</f>
        <v>*</v>
      </c>
      <c r="X40" s="92" t="str">
        <f>[34]Outubro!$I$27</f>
        <v>*</v>
      </c>
      <c r="Y40" s="92" t="str">
        <f>[34]Outubro!$I$28</f>
        <v>*</v>
      </c>
      <c r="Z40" s="92" t="str">
        <f>[34]Outubro!$I$29</f>
        <v>*</v>
      </c>
      <c r="AA40" s="92" t="str">
        <f>[34]Outubro!$I$30</f>
        <v>*</v>
      </c>
      <c r="AB40" s="92" t="str">
        <f>[34]Outubro!$I$31</f>
        <v>*</v>
      </c>
      <c r="AC40" s="92" t="str">
        <f>[34]Outubro!$I$32</f>
        <v>*</v>
      </c>
      <c r="AD40" s="92" t="str">
        <f>[34]Outubro!$I$33</f>
        <v>*</v>
      </c>
      <c r="AE40" s="92" t="str">
        <f>[34]Outubro!$I$34</f>
        <v>*</v>
      </c>
      <c r="AF40" s="92" t="str">
        <f>[34]Outubro!$I$35</f>
        <v>*</v>
      </c>
      <c r="AG40" s="85" t="str">
        <f>[34]Outubro!$I$36</f>
        <v>*</v>
      </c>
      <c r="AI40" t="s">
        <v>35</v>
      </c>
      <c r="AJ40" t="s">
        <v>35</v>
      </c>
    </row>
    <row r="41" spans="1:39" x14ac:dyDescent="0.2">
      <c r="A41" s="76" t="s">
        <v>154</v>
      </c>
      <c r="B41" s="91" t="str">
        <f>[35]Outubro!$I$5</f>
        <v>*</v>
      </c>
      <c r="C41" s="91" t="str">
        <f>[35]Outubro!$I$6</f>
        <v>*</v>
      </c>
      <c r="D41" s="91" t="str">
        <f>[35]Outubro!$I$7</f>
        <v>*</v>
      </c>
      <c r="E41" s="91" t="str">
        <f>[35]Outubro!$I$8</f>
        <v>*</v>
      </c>
      <c r="F41" s="91" t="str">
        <f>[35]Outubro!$I$9</f>
        <v>*</v>
      </c>
      <c r="G41" s="91" t="str">
        <f>[35]Outubro!$I$10</f>
        <v>*</v>
      </c>
      <c r="H41" s="91" t="str">
        <f>[35]Outubro!$I$11</f>
        <v>*</v>
      </c>
      <c r="I41" s="91" t="str">
        <f>[35]Outubro!$I$12</f>
        <v>*</v>
      </c>
      <c r="J41" s="91" t="str">
        <f>[35]Outubro!$I$13</f>
        <v>*</v>
      </c>
      <c r="K41" s="91" t="str">
        <f>[35]Outubro!$I$14</f>
        <v>*</v>
      </c>
      <c r="L41" s="91" t="str">
        <f>[35]Outubro!$I$15</f>
        <v>*</v>
      </c>
      <c r="M41" s="91" t="str">
        <f>[35]Outubro!$I$16</f>
        <v>*</v>
      </c>
      <c r="N41" s="91" t="str">
        <f>[35]Outubro!$I$17</f>
        <v>*</v>
      </c>
      <c r="O41" s="91" t="str">
        <f>[35]Outubro!$I$18</f>
        <v>*</v>
      </c>
      <c r="P41" s="91" t="str">
        <f>[35]Outubro!$I$19</f>
        <v>*</v>
      </c>
      <c r="Q41" s="91" t="str">
        <f>[35]Outubro!$I$20</f>
        <v>*</v>
      </c>
      <c r="R41" s="91" t="str">
        <f>[35]Outubro!$I$21</f>
        <v>*</v>
      </c>
      <c r="S41" s="91" t="str">
        <f>[35]Outubro!$I$22</f>
        <v>*</v>
      </c>
      <c r="T41" s="88" t="str">
        <f>[35]Outubro!$I$23</f>
        <v>*</v>
      </c>
      <c r="U41" s="88" t="str">
        <f>[35]Outubro!$I$24</f>
        <v>*</v>
      </c>
      <c r="V41" s="88" t="str">
        <f>[35]Outubro!$I$25</f>
        <v>*</v>
      </c>
      <c r="W41" s="88" t="str">
        <f>[35]Outubro!$I$26</f>
        <v>*</v>
      </c>
      <c r="X41" s="88" t="str">
        <f>[35]Outubro!$I$27</f>
        <v>*</v>
      </c>
      <c r="Y41" s="88" t="str">
        <f>[35]Outubro!$I$28</f>
        <v>*</v>
      </c>
      <c r="Z41" s="88" t="str">
        <f>[35]Outubro!$I$29</f>
        <v>*</v>
      </c>
      <c r="AA41" s="88" t="str">
        <f>[35]Outubro!$I$30</f>
        <v>*</v>
      </c>
      <c r="AB41" s="88" t="str">
        <f>[35]Outubro!$I$31</f>
        <v>*</v>
      </c>
      <c r="AC41" s="88" t="str">
        <f>[35]Outubro!$I$32</f>
        <v>*</v>
      </c>
      <c r="AD41" s="88" t="str">
        <f>[35]Outubro!$I$33</f>
        <v>*</v>
      </c>
      <c r="AE41" s="88" t="str">
        <f>[35]Outubro!$I$34</f>
        <v>*</v>
      </c>
      <c r="AF41" s="88" t="str">
        <f>[35]Outubro!$I$35</f>
        <v>*</v>
      </c>
      <c r="AG41" s="93" t="str">
        <f>[35]Outubro!$I$36</f>
        <v>*</v>
      </c>
      <c r="AJ41" t="s">
        <v>35</v>
      </c>
    </row>
    <row r="42" spans="1:39" x14ac:dyDescent="0.2">
      <c r="A42" s="76" t="s">
        <v>17</v>
      </c>
      <c r="B42" s="91" t="str">
        <f>[36]Outubro!$I$5</f>
        <v>*</v>
      </c>
      <c r="C42" s="91" t="str">
        <f>[36]Outubro!$I$6</f>
        <v>*</v>
      </c>
      <c r="D42" s="91" t="str">
        <f>[36]Outubro!$I$7</f>
        <v>*</v>
      </c>
      <c r="E42" s="91" t="str">
        <f>[36]Outubro!$I$8</f>
        <v>*</v>
      </c>
      <c r="F42" s="91" t="str">
        <f>[36]Outubro!$I$9</f>
        <v>*</v>
      </c>
      <c r="G42" s="91" t="str">
        <f>[36]Outubro!$I$10</f>
        <v>*</v>
      </c>
      <c r="H42" s="91" t="str">
        <f>[36]Outubro!$I$11</f>
        <v>*</v>
      </c>
      <c r="I42" s="91" t="str">
        <f>[36]Outubro!$I$12</f>
        <v>*</v>
      </c>
      <c r="J42" s="91" t="str">
        <f>[36]Outubro!$I$13</f>
        <v>*</v>
      </c>
      <c r="K42" s="91" t="str">
        <f>[36]Outubro!$I$14</f>
        <v>*</v>
      </c>
      <c r="L42" s="91" t="str">
        <f>[36]Outubro!$I$15</f>
        <v>*</v>
      </c>
      <c r="M42" s="91" t="str">
        <f>[36]Outubro!$I$16</f>
        <v>*</v>
      </c>
      <c r="N42" s="91" t="str">
        <f>[36]Outubro!$I$17</f>
        <v>*</v>
      </c>
      <c r="O42" s="91" t="str">
        <f>[36]Outubro!$I$18</f>
        <v>*</v>
      </c>
      <c r="P42" s="91" t="str">
        <f>[36]Outubro!$I$19</f>
        <v>*</v>
      </c>
      <c r="Q42" s="91" t="str">
        <f>[36]Outubro!$I$20</f>
        <v>*</v>
      </c>
      <c r="R42" s="91" t="str">
        <f>[36]Outubro!$I$21</f>
        <v>*</v>
      </c>
      <c r="S42" s="91" t="str">
        <f>[36]Outubro!$I$22</f>
        <v>*</v>
      </c>
      <c r="T42" s="91" t="str">
        <f>[36]Outubro!$I$23</f>
        <v>*</v>
      </c>
      <c r="U42" s="91" t="str">
        <f>[36]Outubro!$I$24</f>
        <v>*</v>
      </c>
      <c r="V42" s="91" t="str">
        <f>[36]Outubro!$I$25</f>
        <v>*</v>
      </c>
      <c r="W42" s="91" t="str">
        <f>[36]Outubro!$I$26</f>
        <v>*</v>
      </c>
      <c r="X42" s="91" t="str">
        <f>[36]Outubro!$I$27</f>
        <v>*</v>
      </c>
      <c r="Y42" s="91" t="str">
        <f>[36]Outubro!$I$28</f>
        <v>*</v>
      </c>
      <c r="Z42" s="91" t="str">
        <f>[36]Outubro!$I$29</f>
        <v>*</v>
      </c>
      <c r="AA42" s="91" t="str">
        <f>[36]Outubro!$I$30</f>
        <v>*</v>
      </c>
      <c r="AB42" s="91" t="str">
        <f>[36]Outubro!$I$31</f>
        <v>*</v>
      </c>
      <c r="AC42" s="91" t="str">
        <f>[36]Outubro!$I$32</f>
        <v>*</v>
      </c>
      <c r="AD42" s="91" t="str">
        <f>[36]Outubro!$I$33</f>
        <v>*</v>
      </c>
      <c r="AE42" s="91" t="str">
        <f>[36]Outubro!$I$34</f>
        <v>*</v>
      </c>
      <c r="AF42" s="91" t="str">
        <f>[36]Outubro!$I$35</f>
        <v>*</v>
      </c>
      <c r="AG42" s="85" t="str">
        <f>[36]Outubro!$I$36</f>
        <v>*</v>
      </c>
    </row>
    <row r="43" spans="1:39" x14ac:dyDescent="0.2">
      <c r="A43" s="76" t="s">
        <v>136</v>
      </c>
      <c r="B43" s="11" t="str">
        <f>[37]Outubro!$I$5</f>
        <v>*</v>
      </c>
      <c r="C43" s="11" t="str">
        <f>[37]Outubro!$I$6</f>
        <v>*</v>
      </c>
      <c r="D43" s="11" t="str">
        <f>[37]Outubro!$I$7</f>
        <v>*</v>
      </c>
      <c r="E43" s="11" t="str">
        <f>[37]Outubro!$I$8</f>
        <v>*</v>
      </c>
      <c r="F43" s="11" t="str">
        <f>[37]Outubro!$I$9</f>
        <v>*</v>
      </c>
      <c r="G43" s="11" t="str">
        <f>[37]Outubro!$I$10</f>
        <v>*</v>
      </c>
      <c r="H43" s="11" t="str">
        <f>[37]Outubro!$I$11</f>
        <v>*</v>
      </c>
      <c r="I43" s="11" t="str">
        <f>[37]Outubro!$I$12</f>
        <v>*</v>
      </c>
      <c r="J43" s="11" t="str">
        <f>[37]Outubro!$I$13</f>
        <v>*</v>
      </c>
      <c r="K43" s="11" t="str">
        <f>[37]Outubro!$I$14</f>
        <v>*</v>
      </c>
      <c r="L43" s="11" t="str">
        <f>[37]Outubro!$I$15</f>
        <v>*</v>
      </c>
      <c r="M43" s="11" t="str">
        <f>[37]Outubro!$I$16</f>
        <v>*</v>
      </c>
      <c r="N43" s="11" t="str">
        <f>[37]Outubro!$I$17</f>
        <v>*</v>
      </c>
      <c r="O43" s="11" t="str">
        <f>[37]Outubro!$I$18</f>
        <v>*</v>
      </c>
      <c r="P43" s="11" t="str">
        <f>[37]Outubro!$I$19</f>
        <v>*</v>
      </c>
      <c r="Q43" s="11" t="str">
        <f>[37]Outubro!$I$20</f>
        <v>*</v>
      </c>
      <c r="R43" s="11" t="str">
        <f>[37]Outubro!$I$21</f>
        <v>*</v>
      </c>
      <c r="S43" s="11" t="str">
        <f>[37]Outubro!$I$22</f>
        <v>*</v>
      </c>
      <c r="T43" s="88" t="str">
        <f>[37]Outubro!$I$23</f>
        <v>*</v>
      </c>
      <c r="U43" s="88" t="str">
        <f>[37]Outubro!$I$24</f>
        <v>*</v>
      </c>
      <c r="V43" s="88" t="str">
        <f>[37]Outubro!$I$25</f>
        <v>*</v>
      </c>
      <c r="W43" s="88" t="str">
        <f>[37]Outubro!$I$26</f>
        <v>*</v>
      </c>
      <c r="X43" s="88" t="str">
        <f>[37]Outubro!$I$27</f>
        <v>*</v>
      </c>
      <c r="Y43" s="88" t="str">
        <f>[37]Outubro!$I$28</f>
        <v>*</v>
      </c>
      <c r="Z43" s="88" t="str">
        <f>[37]Outubro!$I$29</f>
        <v>*</v>
      </c>
      <c r="AA43" s="88" t="str">
        <f>[37]Outubro!$I$30</f>
        <v>*</v>
      </c>
      <c r="AB43" s="88" t="str">
        <f>[37]Outubro!$I$31</f>
        <v>*</v>
      </c>
      <c r="AC43" s="88" t="str">
        <f>[37]Outubro!$I$32</f>
        <v>*</v>
      </c>
      <c r="AD43" s="88" t="str">
        <f>[37]Outubro!$I$33</f>
        <v>*</v>
      </c>
      <c r="AE43" s="88" t="str">
        <f>[37]Outubro!$I$34</f>
        <v>*</v>
      </c>
      <c r="AF43" s="88" t="str">
        <f>[37]Outubro!$I$35</f>
        <v>*</v>
      </c>
      <c r="AG43" s="93" t="str">
        <f>[37]Outubro!$I$36</f>
        <v>*</v>
      </c>
      <c r="AJ43" t="s">
        <v>35</v>
      </c>
      <c r="AK43" t="s">
        <v>35</v>
      </c>
      <c r="AL43" t="s">
        <v>35</v>
      </c>
    </row>
    <row r="44" spans="1:39" x14ac:dyDescent="0.2">
      <c r="A44" s="76" t="s">
        <v>18</v>
      </c>
      <c r="B44" s="91" t="str">
        <f>[38]Outubro!$I$5</f>
        <v>*</v>
      </c>
      <c r="C44" s="91" t="str">
        <f>[38]Outubro!$I$6</f>
        <v>*</v>
      </c>
      <c r="D44" s="91" t="str">
        <f>[38]Outubro!$I$7</f>
        <v>*</v>
      </c>
      <c r="E44" s="91" t="str">
        <f>[38]Outubro!$I$8</f>
        <v>*</v>
      </c>
      <c r="F44" s="91" t="str">
        <f>[38]Outubro!$I$9</f>
        <v>*</v>
      </c>
      <c r="G44" s="91" t="str">
        <f>[38]Outubro!$I$10</f>
        <v>*</v>
      </c>
      <c r="H44" s="91" t="str">
        <f>[38]Outubro!$I$11</f>
        <v>*</v>
      </c>
      <c r="I44" s="91" t="str">
        <f>[38]Outubro!$I$12</f>
        <v>*</v>
      </c>
      <c r="J44" s="91" t="str">
        <f>[38]Outubro!$I$13</f>
        <v>*</v>
      </c>
      <c r="K44" s="91" t="str">
        <f>[38]Outubro!$I$14</f>
        <v>*</v>
      </c>
      <c r="L44" s="91" t="str">
        <f>[38]Outubro!$I$15</f>
        <v>*</v>
      </c>
      <c r="M44" s="91" t="str">
        <f>[38]Outubro!$I$16</f>
        <v>*</v>
      </c>
      <c r="N44" s="91" t="str">
        <f>[38]Outubro!$I$17</f>
        <v>*</v>
      </c>
      <c r="O44" s="91" t="str">
        <f>[38]Outubro!$I$18</f>
        <v>*</v>
      </c>
      <c r="P44" s="91" t="str">
        <f>[38]Outubro!$I$19</f>
        <v>*</v>
      </c>
      <c r="Q44" s="91" t="str">
        <f>[38]Outubro!$I$20</f>
        <v>*</v>
      </c>
      <c r="R44" s="91" t="str">
        <f>[38]Outubro!$I$21</f>
        <v>*</v>
      </c>
      <c r="S44" s="91" t="str">
        <f>[38]Outubro!$I$22</f>
        <v>*</v>
      </c>
      <c r="T44" s="91" t="str">
        <f>[38]Outubro!$I$23</f>
        <v>*</v>
      </c>
      <c r="U44" s="91" t="str">
        <f>[38]Outubro!$I$24</f>
        <v>*</v>
      </c>
      <c r="V44" s="91" t="str">
        <f>[38]Outubro!$I$25</f>
        <v>*</v>
      </c>
      <c r="W44" s="91" t="str">
        <f>[38]Outubro!$I$26</f>
        <v>*</v>
      </c>
      <c r="X44" s="91" t="str">
        <f>[38]Outubro!$I$27</f>
        <v>*</v>
      </c>
      <c r="Y44" s="91" t="str">
        <f>[38]Outubro!$I$28</f>
        <v>*</v>
      </c>
      <c r="Z44" s="91" t="str">
        <f>[38]Outubro!$I$29</f>
        <v>*</v>
      </c>
      <c r="AA44" s="91" t="str">
        <f>[38]Outubro!$I$30</f>
        <v>*</v>
      </c>
      <c r="AB44" s="91" t="str">
        <f>[38]Outubro!$I$31</f>
        <v>*</v>
      </c>
      <c r="AC44" s="91" t="str">
        <f>[38]Outubro!$I$32</f>
        <v>*</v>
      </c>
      <c r="AD44" s="91" t="str">
        <f>[38]Outubro!$I$33</f>
        <v>*</v>
      </c>
      <c r="AE44" s="91" t="str">
        <f>[38]Outubro!$I$34</f>
        <v>*</v>
      </c>
      <c r="AF44" s="91" t="str">
        <f>[38]Outubro!$I$35</f>
        <v>*</v>
      </c>
      <c r="AG44" s="85" t="str">
        <f>[38]Outubro!$I$36</f>
        <v>*</v>
      </c>
      <c r="AJ44" t="s">
        <v>35</v>
      </c>
      <c r="AK44" t="s">
        <v>35</v>
      </c>
      <c r="AL44" t="s">
        <v>35</v>
      </c>
    </row>
    <row r="45" spans="1:39" x14ac:dyDescent="0.2">
      <c r="A45" s="76" t="s">
        <v>141</v>
      </c>
      <c r="B45" s="91" t="s">
        <v>197</v>
      </c>
      <c r="C45" s="91" t="s">
        <v>197</v>
      </c>
      <c r="D45" s="91" t="s">
        <v>197</v>
      </c>
      <c r="E45" s="91" t="s">
        <v>197</v>
      </c>
      <c r="F45" s="91" t="s">
        <v>197</v>
      </c>
      <c r="G45" s="91" t="s">
        <v>197</v>
      </c>
      <c r="H45" s="91" t="s">
        <v>197</v>
      </c>
      <c r="I45" s="91" t="s">
        <v>197</v>
      </c>
      <c r="J45" s="91" t="s">
        <v>197</v>
      </c>
      <c r="K45" s="91" t="s">
        <v>197</v>
      </c>
      <c r="L45" s="91" t="s">
        <v>197</v>
      </c>
      <c r="M45" s="91" t="s">
        <v>197</v>
      </c>
      <c r="N45" s="91" t="s">
        <v>197</v>
      </c>
      <c r="O45" s="91" t="s">
        <v>197</v>
      </c>
      <c r="P45" s="91" t="s">
        <v>197</v>
      </c>
      <c r="Q45" s="91" t="s">
        <v>197</v>
      </c>
      <c r="R45" s="91" t="s">
        <v>197</v>
      </c>
      <c r="S45" s="91" t="s">
        <v>197</v>
      </c>
      <c r="T45" s="88" t="s">
        <v>197</v>
      </c>
      <c r="U45" s="88" t="s">
        <v>197</v>
      </c>
      <c r="V45" s="88" t="s">
        <v>197</v>
      </c>
      <c r="W45" s="88" t="s">
        <v>197</v>
      </c>
      <c r="X45" s="88" t="s">
        <v>197</v>
      </c>
      <c r="Y45" s="88" t="s">
        <v>197</v>
      </c>
      <c r="Z45" s="88" t="s">
        <v>197</v>
      </c>
      <c r="AA45" s="88" t="s">
        <v>197</v>
      </c>
      <c r="AB45" s="88" t="s">
        <v>197</v>
      </c>
      <c r="AC45" s="88" t="s">
        <v>197</v>
      </c>
      <c r="AD45" s="88" t="s">
        <v>197</v>
      </c>
      <c r="AE45" s="88" t="s">
        <v>197</v>
      </c>
      <c r="AF45" s="88" t="s">
        <v>197</v>
      </c>
      <c r="AG45" s="93" t="s">
        <v>197</v>
      </c>
      <c r="AI45" t="s">
        <v>35</v>
      </c>
      <c r="AJ45" t="s">
        <v>35</v>
      </c>
      <c r="AK45" t="s">
        <v>35</v>
      </c>
      <c r="AL45" t="s">
        <v>200</v>
      </c>
    </row>
    <row r="46" spans="1:39" x14ac:dyDescent="0.2">
      <c r="A46" s="76" t="s">
        <v>19</v>
      </c>
      <c r="B46" s="91" t="str">
        <f>[39]Outubro!$I$5</f>
        <v>*</v>
      </c>
      <c r="C46" s="91" t="str">
        <f>[39]Outubro!$I$6</f>
        <v>*</v>
      </c>
      <c r="D46" s="91" t="str">
        <f>[39]Outubro!$I$7</f>
        <v>*</v>
      </c>
      <c r="E46" s="91" t="str">
        <f>[39]Outubro!$I$8</f>
        <v>*</v>
      </c>
      <c r="F46" s="91" t="str">
        <f>[39]Outubro!$I$9</f>
        <v>*</v>
      </c>
      <c r="G46" s="91" t="str">
        <f>[39]Outubro!$I$10</f>
        <v>*</v>
      </c>
      <c r="H46" s="91" t="str">
        <f>[39]Outubro!$I$11</f>
        <v>*</v>
      </c>
      <c r="I46" s="91" t="str">
        <f>[39]Outubro!$I$12</f>
        <v>*</v>
      </c>
      <c r="J46" s="91" t="str">
        <f>[39]Outubro!$I$13</f>
        <v>*</v>
      </c>
      <c r="K46" s="91" t="str">
        <f>[39]Outubro!$I$14</f>
        <v>*</v>
      </c>
      <c r="L46" s="91" t="str">
        <f>[39]Outubro!$I$15</f>
        <v>*</v>
      </c>
      <c r="M46" s="91" t="str">
        <f>[39]Outubro!$I$16</f>
        <v>*</v>
      </c>
      <c r="N46" s="91" t="str">
        <f>[39]Outubro!$I$17</f>
        <v>*</v>
      </c>
      <c r="O46" s="91" t="str">
        <f>[39]Outubro!$I$18</f>
        <v>*</v>
      </c>
      <c r="P46" s="91" t="str">
        <f>[39]Outubro!$I$19</f>
        <v>*</v>
      </c>
      <c r="Q46" s="91" t="str">
        <f>[39]Outubro!$I$20</f>
        <v>*</v>
      </c>
      <c r="R46" s="91" t="str">
        <f>[39]Outubro!$I$21</f>
        <v>*</v>
      </c>
      <c r="S46" s="91" t="str">
        <f>[39]Outubro!$I$22</f>
        <v>*</v>
      </c>
      <c r="T46" s="91" t="str">
        <f>[39]Outubro!$I$23</f>
        <v>*</v>
      </c>
      <c r="U46" s="91" t="str">
        <f>[39]Outubro!$I$24</f>
        <v>*</v>
      </c>
      <c r="V46" s="91" t="str">
        <f>[39]Outubro!$I$25</f>
        <v>*</v>
      </c>
      <c r="W46" s="91" t="str">
        <f>[39]Outubro!$I$26</f>
        <v>*</v>
      </c>
      <c r="X46" s="91" t="str">
        <f>[39]Outubro!$I$27</f>
        <v>*</v>
      </c>
      <c r="Y46" s="91" t="str">
        <f>[39]Outubro!$I$28</f>
        <v>*</v>
      </c>
      <c r="Z46" s="91" t="str">
        <f>[39]Outubro!$I$29</f>
        <v>*</v>
      </c>
      <c r="AA46" s="91" t="str">
        <f>[39]Outubro!$I$30</f>
        <v>*</v>
      </c>
      <c r="AB46" s="91" t="str">
        <f>[39]Outubro!$I$31</f>
        <v>*</v>
      </c>
      <c r="AC46" s="91" t="str">
        <f>[39]Outubro!$I$32</f>
        <v>*</v>
      </c>
      <c r="AD46" s="91" t="str">
        <f>[39]Outubro!$I$33</f>
        <v>*</v>
      </c>
      <c r="AE46" s="91" t="str">
        <f>[39]Outubro!$I$34</f>
        <v>*</v>
      </c>
      <c r="AF46" s="91" t="str">
        <f>[39]Outubro!$I$35</f>
        <v>*</v>
      </c>
      <c r="AG46" s="85" t="str">
        <f>[39]Outubro!$I$36</f>
        <v>*</v>
      </c>
      <c r="AH46" s="12" t="s">
        <v>35</v>
      </c>
      <c r="AJ46" t="s">
        <v>35</v>
      </c>
    </row>
    <row r="47" spans="1:39" x14ac:dyDescent="0.2">
      <c r="A47" s="76" t="s">
        <v>23</v>
      </c>
      <c r="B47" s="91" t="str">
        <f>[40]Outubro!$I$5</f>
        <v>*</v>
      </c>
      <c r="C47" s="91" t="str">
        <f>[40]Outubro!$I$6</f>
        <v>*</v>
      </c>
      <c r="D47" s="91" t="str">
        <f>[40]Outubro!$I$7</f>
        <v>*</v>
      </c>
      <c r="E47" s="91" t="str">
        <f>[40]Outubro!$I$8</f>
        <v>*</v>
      </c>
      <c r="F47" s="91" t="str">
        <f>[40]Outubro!$I$9</f>
        <v>*</v>
      </c>
      <c r="G47" s="91" t="str">
        <f>[40]Outubro!$I$10</f>
        <v>*</v>
      </c>
      <c r="H47" s="91" t="str">
        <f>[40]Outubro!$I$11</f>
        <v>*</v>
      </c>
      <c r="I47" s="91" t="str">
        <f>[40]Outubro!$I$12</f>
        <v>*</v>
      </c>
      <c r="J47" s="91" t="str">
        <f>[40]Outubro!$I$13</f>
        <v>*</v>
      </c>
      <c r="K47" s="91" t="str">
        <f>[40]Outubro!$I$14</f>
        <v>*</v>
      </c>
      <c r="L47" s="91" t="str">
        <f>[40]Outubro!$I$15</f>
        <v>*</v>
      </c>
      <c r="M47" s="91" t="str">
        <f>[40]Outubro!$I$16</f>
        <v>*</v>
      </c>
      <c r="N47" s="91" t="str">
        <f>[40]Outubro!$I$17</f>
        <v>*</v>
      </c>
      <c r="O47" s="91" t="str">
        <f>[40]Outubro!$I$18</f>
        <v>*</v>
      </c>
      <c r="P47" s="91" t="str">
        <f>[40]Outubro!$I$19</f>
        <v>*</v>
      </c>
      <c r="Q47" s="91" t="str">
        <f>[40]Outubro!$I$20</f>
        <v>*</v>
      </c>
      <c r="R47" s="91" t="str">
        <f>[40]Outubro!$I$21</f>
        <v>*</v>
      </c>
      <c r="S47" s="91" t="str">
        <f>[40]Outubro!$I$22</f>
        <v>*</v>
      </c>
      <c r="T47" s="91" t="str">
        <f>[40]Outubro!$I$23</f>
        <v>*</v>
      </c>
      <c r="U47" s="91" t="str">
        <f>[40]Outubro!$I$24</f>
        <v>*</v>
      </c>
      <c r="V47" s="91" t="str">
        <f>[40]Outubro!$I$25</f>
        <v>*</v>
      </c>
      <c r="W47" s="91" t="str">
        <f>[40]Outubro!$I$26</f>
        <v>*</v>
      </c>
      <c r="X47" s="91" t="str">
        <f>[40]Outubro!$I$27</f>
        <v>*</v>
      </c>
      <c r="Y47" s="91" t="str">
        <f>[40]Outubro!$I$28</f>
        <v>*</v>
      </c>
      <c r="Z47" s="91" t="str">
        <f>[40]Outubro!$I$29</f>
        <v>*</v>
      </c>
      <c r="AA47" s="91" t="str">
        <f>[40]Outubro!$I$30</f>
        <v>*</v>
      </c>
      <c r="AB47" s="91" t="str">
        <f>[40]Outubro!$I$31</f>
        <v>*</v>
      </c>
      <c r="AC47" s="91" t="str">
        <f>[40]Outubro!$I$32</f>
        <v>*</v>
      </c>
      <c r="AD47" s="91" t="str">
        <f>[40]Outubro!$I$33</f>
        <v>*</v>
      </c>
      <c r="AE47" s="91" t="str">
        <f>[40]Outubro!$I$34</f>
        <v>*</v>
      </c>
      <c r="AF47" s="91" t="str">
        <f>[40]Outubro!$I$35</f>
        <v>*</v>
      </c>
      <c r="AG47" s="85" t="str">
        <f>[40]Outubro!$I$36</f>
        <v>*</v>
      </c>
      <c r="AI47" t="s">
        <v>35</v>
      </c>
      <c r="AK47" t="s">
        <v>35</v>
      </c>
      <c r="AL47" t="s">
        <v>35</v>
      </c>
    </row>
    <row r="48" spans="1:39" x14ac:dyDescent="0.2">
      <c r="A48" s="76" t="s">
        <v>34</v>
      </c>
      <c r="B48" s="91" t="str">
        <f>[41]Outubro!$I$5</f>
        <v>*</v>
      </c>
      <c r="C48" s="91" t="str">
        <f>[41]Outubro!$I$6</f>
        <v>*</v>
      </c>
      <c r="D48" s="91" t="str">
        <f>[41]Outubro!$I$7</f>
        <v>*</v>
      </c>
      <c r="E48" s="91" t="str">
        <f>[41]Outubro!$I$8</f>
        <v>*</v>
      </c>
      <c r="F48" s="91" t="str">
        <f>[41]Outubro!$I$9</f>
        <v>*</v>
      </c>
      <c r="G48" s="91" t="str">
        <f>[41]Outubro!$I$10</f>
        <v>*</v>
      </c>
      <c r="H48" s="91" t="str">
        <f>[41]Outubro!$I$11</f>
        <v>*</v>
      </c>
      <c r="I48" s="91" t="str">
        <f>[41]Outubro!$I$12</f>
        <v>*</v>
      </c>
      <c r="J48" s="91" t="str">
        <f>[41]Outubro!$I$13</f>
        <v>*</v>
      </c>
      <c r="K48" s="91" t="str">
        <f>[41]Outubro!$I$14</f>
        <v>*</v>
      </c>
      <c r="L48" s="91" t="str">
        <f>[41]Outubro!$I$15</f>
        <v>*</v>
      </c>
      <c r="M48" s="91" t="str">
        <f>[41]Outubro!$I$16</f>
        <v>*</v>
      </c>
      <c r="N48" s="91" t="str">
        <f>[41]Outubro!$I$17</f>
        <v>*</v>
      </c>
      <c r="O48" s="91" t="str">
        <f>[41]Outubro!$I$18</f>
        <v>*</v>
      </c>
      <c r="P48" s="91" t="str">
        <f>[41]Outubro!$I$19</f>
        <v>*</v>
      </c>
      <c r="Q48" s="91" t="str">
        <f>[41]Outubro!$I$20</f>
        <v>*</v>
      </c>
      <c r="R48" s="91" t="str">
        <f>[41]Outubro!$I$21</f>
        <v>*</v>
      </c>
      <c r="S48" s="91" t="str">
        <f>[41]Outubro!$I$22</f>
        <v>*</v>
      </c>
      <c r="T48" s="91" t="str">
        <f>[41]Outubro!$I$23</f>
        <v>*</v>
      </c>
      <c r="U48" s="91" t="str">
        <f>[41]Outubro!$I$24</f>
        <v>*</v>
      </c>
      <c r="V48" s="91" t="str">
        <f>[41]Outubro!$I$25</f>
        <v>*</v>
      </c>
      <c r="W48" s="91" t="str">
        <f>[41]Outubro!$I$26</f>
        <v>*</v>
      </c>
      <c r="X48" s="91" t="str">
        <f>[41]Outubro!$I$27</f>
        <v>*</v>
      </c>
      <c r="Y48" s="91" t="str">
        <f>[41]Outubro!$I$28</f>
        <v>*</v>
      </c>
      <c r="Z48" s="91" t="str">
        <f>[41]Outubro!$I$29</f>
        <v>*</v>
      </c>
      <c r="AA48" s="91" t="str">
        <f>[41]Outubro!$I$30</f>
        <v>*</v>
      </c>
      <c r="AB48" s="91" t="str">
        <f>[41]Outubro!$I$31</f>
        <v>*</v>
      </c>
      <c r="AC48" s="91" t="str">
        <f>[41]Outubro!$I$32</f>
        <v>*</v>
      </c>
      <c r="AD48" s="91" t="str">
        <f>[41]Outubro!$I$33</f>
        <v>*</v>
      </c>
      <c r="AE48" s="91" t="str">
        <f>[41]Outubro!$I$34</f>
        <v>*</v>
      </c>
      <c r="AF48" s="91" t="str">
        <f>[41]Outubro!$I$35</f>
        <v>*</v>
      </c>
      <c r="AG48" s="85" t="str">
        <f>[41]Outubro!$I$36</f>
        <v>*</v>
      </c>
      <c r="AH48" s="12" t="s">
        <v>35</v>
      </c>
      <c r="AJ48" t="s">
        <v>35</v>
      </c>
      <c r="AK48" t="s">
        <v>35</v>
      </c>
      <c r="AM48" t="s">
        <v>35</v>
      </c>
    </row>
    <row r="49" spans="1:38" ht="13.5" thickBot="1" x14ac:dyDescent="0.25">
      <c r="A49" s="77" t="s">
        <v>20</v>
      </c>
      <c r="B49" s="88" t="str">
        <f>[42]Outubro!$I$5</f>
        <v>*</v>
      </c>
      <c r="C49" s="88" t="str">
        <f>[42]Outubro!$I$6</f>
        <v>*</v>
      </c>
      <c r="D49" s="88" t="str">
        <f>[42]Outubro!$I$7</f>
        <v>*</v>
      </c>
      <c r="E49" s="88" t="str">
        <f>[42]Outubro!$I$8</f>
        <v>*</v>
      </c>
      <c r="F49" s="88" t="str">
        <f>[42]Outubro!$I$9</f>
        <v>*</v>
      </c>
      <c r="G49" s="88" t="str">
        <f>[42]Outubro!$I$10</f>
        <v>*</v>
      </c>
      <c r="H49" s="88" t="str">
        <f>[42]Outubro!$I$11</f>
        <v>*</v>
      </c>
      <c r="I49" s="88" t="str">
        <f>[42]Outubro!$I$12</f>
        <v>*</v>
      </c>
      <c r="J49" s="88" t="str">
        <f>[42]Outubro!$I$13</f>
        <v>*</v>
      </c>
      <c r="K49" s="88" t="str">
        <f>[42]Outubro!$I$14</f>
        <v>*</v>
      </c>
      <c r="L49" s="88" t="str">
        <f>[42]Outubro!$I$15</f>
        <v>*</v>
      </c>
      <c r="M49" s="88" t="str">
        <f>[42]Outubro!$I$16</f>
        <v>*</v>
      </c>
      <c r="N49" s="88" t="str">
        <f>[42]Outubro!$I$17</f>
        <v>*</v>
      </c>
      <c r="O49" s="88" t="str">
        <f>[42]Outubro!$I$18</f>
        <v>*</v>
      </c>
      <c r="P49" s="88" t="str">
        <f>[42]Outubro!$I$19</f>
        <v>*</v>
      </c>
      <c r="Q49" s="88" t="str">
        <f>[42]Outubro!$I$20</f>
        <v>*</v>
      </c>
      <c r="R49" s="88" t="str">
        <f>[42]Outubro!$I$21</f>
        <v>*</v>
      </c>
      <c r="S49" s="88" t="str">
        <f>[42]Outubro!$I$22</f>
        <v>*</v>
      </c>
      <c r="T49" s="88" t="str">
        <f>[42]Outubro!$I$23</f>
        <v>*</v>
      </c>
      <c r="U49" s="88" t="str">
        <f>[42]Outubro!$I$24</f>
        <v>*</v>
      </c>
      <c r="V49" s="88" t="str">
        <f>[42]Outubro!$I$25</f>
        <v>*</v>
      </c>
      <c r="W49" s="88" t="str">
        <f>[42]Outubro!$I$26</f>
        <v>*</v>
      </c>
      <c r="X49" s="88" t="str">
        <f>[42]Outubro!$I$27</f>
        <v>*</v>
      </c>
      <c r="Y49" s="88" t="str">
        <f>[42]Outubro!$I$28</f>
        <v>*</v>
      </c>
      <c r="Z49" s="88" t="str">
        <f>[42]Outubro!$I$29</f>
        <v>*</v>
      </c>
      <c r="AA49" s="88" t="str">
        <f>[42]Outubro!$I$30</f>
        <v>*</v>
      </c>
      <c r="AB49" s="88" t="str">
        <f>[42]Outubro!$I$31</f>
        <v>*</v>
      </c>
      <c r="AC49" s="88" t="str">
        <f>[42]Outubro!$I$32</f>
        <v>*</v>
      </c>
      <c r="AD49" s="88" t="str">
        <f>[42]Outubro!$I$33</f>
        <v>*</v>
      </c>
      <c r="AE49" s="88" t="str">
        <f>[42]Outubro!$I$34</f>
        <v>*</v>
      </c>
      <c r="AF49" s="88" t="str">
        <f>[42]Outubro!$I$35</f>
        <v>*</v>
      </c>
      <c r="AG49" s="85" t="str">
        <f>[42]Outubro!$I$36</f>
        <v>*</v>
      </c>
    </row>
    <row r="50" spans="1:38" s="5" customFormat="1" ht="17.100000000000001" customHeight="1" thickBot="1" x14ac:dyDescent="0.25">
      <c r="A50" s="78" t="s">
        <v>195</v>
      </c>
      <c r="B50" s="79" t="s">
        <v>197</v>
      </c>
      <c r="C50" s="79" t="s">
        <v>197</v>
      </c>
      <c r="D50" s="79" t="s">
        <v>197</v>
      </c>
      <c r="E50" s="79" t="s">
        <v>197</v>
      </c>
      <c r="F50" s="79" t="s">
        <v>197</v>
      </c>
      <c r="G50" s="79" t="s">
        <v>197</v>
      </c>
      <c r="H50" s="79" t="s">
        <v>197</v>
      </c>
      <c r="I50" s="79" t="s">
        <v>197</v>
      </c>
      <c r="J50" s="79" t="s">
        <v>197</v>
      </c>
      <c r="K50" s="79" t="s">
        <v>197</v>
      </c>
      <c r="L50" s="79" t="s">
        <v>197</v>
      </c>
      <c r="M50" s="79" t="s">
        <v>197</v>
      </c>
      <c r="N50" s="79" t="s">
        <v>197</v>
      </c>
      <c r="O50" s="79" t="s">
        <v>197</v>
      </c>
      <c r="P50" s="79" t="s">
        <v>197</v>
      </c>
      <c r="Q50" s="79" t="s">
        <v>197</v>
      </c>
      <c r="R50" s="79" t="s">
        <v>197</v>
      </c>
      <c r="S50" s="79" t="s">
        <v>197</v>
      </c>
      <c r="T50" s="79" t="s">
        <v>197</v>
      </c>
      <c r="U50" s="79" t="s">
        <v>197</v>
      </c>
      <c r="V50" s="79" t="s">
        <v>197</v>
      </c>
      <c r="W50" s="79" t="s">
        <v>197</v>
      </c>
      <c r="X50" s="79" t="s">
        <v>197</v>
      </c>
      <c r="Y50" s="79" t="s">
        <v>197</v>
      </c>
      <c r="Z50" s="79" t="s">
        <v>197</v>
      </c>
      <c r="AA50" s="79" t="s">
        <v>197</v>
      </c>
      <c r="AB50" s="79" t="s">
        <v>197</v>
      </c>
      <c r="AC50" s="79" t="s">
        <v>197</v>
      </c>
      <c r="AD50" s="79" t="s">
        <v>197</v>
      </c>
      <c r="AE50" s="79" t="s">
        <v>197</v>
      </c>
      <c r="AF50" s="79" t="s">
        <v>197</v>
      </c>
      <c r="AG50" s="84"/>
      <c r="AL50" s="5" t="s">
        <v>35</v>
      </c>
    </row>
    <row r="51" spans="1:38" s="8" customFormat="1" ht="13.5" thickBot="1" x14ac:dyDescent="0.25">
      <c r="A51" s="148" t="s">
        <v>194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50"/>
      <c r="AF51" s="81"/>
      <c r="AG51" s="86" t="s">
        <v>197</v>
      </c>
      <c r="AL51" s="8" t="s">
        <v>35</v>
      </c>
    </row>
    <row r="52" spans="1:38" x14ac:dyDescent="0.2">
      <c r="A52" s="104" t="s">
        <v>227</v>
      </c>
      <c r="B52" s="39"/>
      <c r="C52" s="39"/>
      <c r="D52" s="39"/>
      <c r="E52" s="39"/>
      <c r="F52" s="39"/>
      <c r="G52" s="39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45"/>
      <c r="AE52" s="50"/>
      <c r="AF52" s="50"/>
      <c r="AG52" s="72"/>
    </row>
    <row r="53" spans="1:38" x14ac:dyDescent="0.2">
      <c r="A53" s="104" t="s">
        <v>228</v>
      </c>
      <c r="B53" s="40"/>
      <c r="C53" s="40"/>
      <c r="D53" s="40"/>
      <c r="E53" s="40"/>
      <c r="F53" s="40"/>
      <c r="G53" s="40"/>
      <c r="H53" s="40"/>
      <c r="I53" s="40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7"/>
      <c r="U53" s="97"/>
      <c r="V53" s="97"/>
      <c r="W53" s="97"/>
      <c r="X53" s="97"/>
      <c r="Y53" s="95"/>
      <c r="Z53" s="95"/>
      <c r="AA53" s="95"/>
      <c r="AB53" s="95"/>
      <c r="AC53" s="95"/>
      <c r="AD53" s="95"/>
      <c r="AE53" s="95"/>
      <c r="AF53" s="95"/>
      <c r="AG53" s="72"/>
      <c r="AL53" t="s">
        <v>35</v>
      </c>
    </row>
    <row r="54" spans="1:38" x14ac:dyDescent="0.2">
      <c r="A54" s="41"/>
      <c r="B54" s="95"/>
      <c r="C54" s="95"/>
      <c r="D54" s="95"/>
      <c r="E54" s="95"/>
      <c r="F54" s="95"/>
      <c r="G54" s="95"/>
      <c r="H54" s="95"/>
      <c r="I54" s="95"/>
      <c r="J54" s="96"/>
      <c r="K54" s="96"/>
      <c r="L54" s="96"/>
      <c r="M54" s="96"/>
      <c r="N54" s="96"/>
      <c r="O54" s="96"/>
      <c r="P54" s="96"/>
      <c r="Q54" s="95"/>
      <c r="R54" s="95"/>
      <c r="S54" s="95"/>
      <c r="T54" s="98"/>
      <c r="U54" s="98"/>
      <c r="V54" s="98"/>
      <c r="W54" s="98"/>
      <c r="X54" s="98"/>
      <c r="Y54" s="95"/>
      <c r="Z54" s="95"/>
      <c r="AA54" s="95"/>
      <c r="AB54" s="95"/>
      <c r="AC54" s="95"/>
      <c r="AD54" s="45"/>
      <c r="AE54" s="45"/>
      <c r="AF54" s="45"/>
      <c r="AG54" s="72"/>
    </row>
    <row r="55" spans="1:38" x14ac:dyDescent="0.2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45"/>
      <c r="AE55" s="45"/>
      <c r="AF55" s="45"/>
      <c r="AG55" s="72"/>
    </row>
    <row r="56" spans="1:38" x14ac:dyDescent="0.2">
      <c r="A56" s="41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45"/>
      <c r="AF56" s="45"/>
      <c r="AG56" s="72"/>
    </row>
    <row r="57" spans="1:38" x14ac:dyDescent="0.2">
      <c r="A57" s="41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46"/>
      <c r="AF57" s="46"/>
      <c r="AG57" s="72"/>
    </row>
    <row r="58" spans="1:38" ht="13.5" thickBot="1" x14ac:dyDescent="0.2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73"/>
    </row>
    <row r="59" spans="1:38" x14ac:dyDescent="0.2">
      <c r="AG59" s="7"/>
    </row>
    <row r="62" spans="1:38" x14ac:dyDescent="0.2">
      <c r="V62" s="2" t="s">
        <v>35</v>
      </c>
    </row>
    <row r="66" spans="10:34" x14ac:dyDescent="0.2">
      <c r="Q66" s="2" t="s">
        <v>35</v>
      </c>
    </row>
    <row r="67" spans="10:34" x14ac:dyDescent="0.2">
      <c r="J67" s="2" t="s">
        <v>35</v>
      </c>
      <c r="AH67" t="s">
        <v>35</v>
      </c>
    </row>
    <row r="69" spans="10:34" x14ac:dyDescent="0.2">
      <c r="O69" s="2" t="s">
        <v>35</v>
      </c>
    </row>
    <row r="70" spans="10:34" x14ac:dyDescent="0.2">
      <c r="P70" s="2" t="s">
        <v>35</v>
      </c>
      <c r="AB70" s="2" t="s">
        <v>35</v>
      </c>
    </row>
    <row r="74" spans="10:34" x14ac:dyDescent="0.2">
      <c r="Z74" s="2" t="s">
        <v>35</v>
      </c>
    </row>
    <row r="82" spans="22:22" x14ac:dyDescent="0.2">
      <c r="V82" s="2" t="s">
        <v>35</v>
      </c>
    </row>
  </sheetData>
  <mergeCells count="35">
    <mergeCell ref="AF3:AF4"/>
    <mergeCell ref="P3:P4"/>
    <mergeCell ref="Q3:Q4"/>
    <mergeCell ref="M3:M4"/>
    <mergeCell ref="N3:N4"/>
    <mergeCell ref="O3:O4"/>
    <mergeCell ref="S3:S4"/>
    <mergeCell ref="T3:T4"/>
    <mergeCell ref="AE3:AE4"/>
    <mergeCell ref="AA3:AA4"/>
    <mergeCell ref="AB3:AB4"/>
    <mergeCell ref="AC3:AC4"/>
    <mergeCell ref="AD3:AD4"/>
    <mergeCell ref="W3:W4"/>
    <mergeCell ref="L3:L4"/>
    <mergeCell ref="V3:V4"/>
    <mergeCell ref="Y3:Y4"/>
    <mergeCell ref="Z3:Z4"/>
    <mergeCell ref="X3:X4"/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U3:U4"/>
    <mergeCell ref="B2:AG2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zoomScale="90" zoomScaleNormal="90" workbookViewId="0">
      <selection activeCell="B3" sqref="B3:B4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4" width="7.42578125" style="2" customWidth="1"/>
    <col min="15" max="15" width="6.5703125" style="2" customWidth="1"/>
    <col min="16" max="17" width="5.42578125" style="2" bestFit="1" customWidth="1"/>
    <col min="18" max="18" width="6.42578125" style="2" bestFit="1" customWidth="1"/>
    <col min="19" max="24" width="5.42578125" style="2" bestFit="1" customWidth="1"/>
    <col min="25" max="25" width="5.85546875" style="2" bestFit="1" customWidth="1"/>
    <col min="26" max="27" width="5.42578125" style="2" bestFit="1" customWidth="1"/>
    <col min="28" max="28" width="5.85546875" style="2" customWidth="1"/>
    <col min="29" max="29" width="6.140625" style="2" bestFit="1" customWidth="1"/>
    <col min="30" max="30" width="5.42578125" style="2" bestFit="1" customWidth="1"/>
    <col min="31" max="31" width="7.42578125" style="6" bestFit="1" customWidth="1"/>
    <col min="32" max="32" width="9.140625" style="1"/>
  </cols>
  <sheetData>
    <row r="1" spans="1:35" ht="20.100000000000001" customHeight="1" x14ac:dyDescent="0.2">
      <c r="A1" s="139" t="s">
        <v>203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1"/>
    </row>
    <row r="2" spans="1:35" s="4" customFormat="1" ht="20.100000000000001" customHeight="1" x14ac:dyDescent="0.2">
      <c r="A2" s="142" t="s">
        <v>21</v>
      </c>
      <c r="B2" s="136" t="s">
        <v>254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7"/>
    </row>
    <row r="3" spans="1:35" s="5" customFormat="1" ht="20.100000000000001" customHeight="1" x14ac:dyDescent="0.2">
      <c r="A3" s="142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99" t="s">
        <v>27</v>
      </c>
      <c r="AF3" s="100" t="s">
        <v>26</v>
      </c>
    </row>
    <row r="4" spans="1:35" s="5" customFormat="1" ht="20.100000000000001" customHeight="1" x14ac:dyDescent="0.2">
      <c r="A4" s="14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99" t="s">
        <v>25</v>
      </c>
      <c r="AF4" s="100" t="s">
        <v>25</v>
      </c>
    </row>
    <row r="5" spans="1:35" s="5" customFormat="1" x14ac:dyDescent="0.2">
      <c r="A5" s="48" t="s">
        <v>30</v>
      </c>
      <c r="B5" s="107">
        <f>[1]Fevereiro!$J$5</f>
        <v>38.159999999999997</v>
      </c>
      <c r="C5" s="107">
        <f>[1]Fevereiro!$J$6</f>
        <v>24.48</v>
      </c>
      <c r="D5" s="107">
        <f>[1]Fevereiro!$J$7</f>
        <v>50.76</v>
      </c>
      <c r="E5" s="107">
        <f>[1]Fevereiro!$J$8</f>
        <v>27</v>
      </c>
      <c r="F5" s="107">
        <f>[1]Fevereiro!$J$9</f>
        <v>36</v>
      </c>
      <c r="G5" s="107">
        <f>[1]Fevereiro!$J$10</f>
        <v>22.68</v>
      </c>
      <c r="H5" s="107">
        <f>[1]Fevereiro!$J$11</f>
        <v>31.319999999999997</v>
      </c>
      <c r="I5" s="107">
        <f>[1]Fevereiro!$J$12</f>
        <v>42.480000000000004</v>
      </c>
      <c r="J5" s="107">
        <f>[1]Fevereiro!$J$13</f>
        <v>30.6</v>
      </c>
      <c r="K5" s="107">
        <f>[1]Fevereiro!$J$14</f>
        <v>26.28</v>
      </c>
      <c r="L5" s="107">
        <f>[1]Fevereiro!$J$15</f>
        <v>37.440000000000005</v>
      </c>
      <c r="M5" s="107">
        <f>[1]Fevereiro!$J$16</f>
        <v>30.96</v>
      </c>
      <c r="N5" s="107">
        <f>[1]Fevereiro!$J$17</f>
        <v>33.480000000000004</v>
      </c>
      <c r="O5" s="107">
        <f>[1]Fevereiro!$J$18</f>
        <v>35.64</v>
      </c>
      <c r="P5" s="107">
        <f>[1]Fevereiro!$J$19</f>
        <v>40.680000000000007</v>
      </c>
      <c r="Q5" s="107">
        <f>[1]Fevereiro!$J$20</f>
        <v>36.36</v>
      </c>
      <c r="R5" s="107">
        <f>[1]Fevereiro!$J$21</f>
        <v>35.64</v>
      </c>
      <c r="S5" s="107">
        <f>[1]Fevereiro!$J$22</f>
        <v>37.080000000000005</v>
      </c>
      <c r="T5" s="107">
        <f>[1]Fevereiro!$J$23</f>
        <v>34.200000000000003</v>
      </c>
      <c r="U5" s="107">
        <f>[1]Fevereiro!$J$24</f>
        <v>33.480000000000004</v>
      </c>
      <c r="V5" s="107">
        <f>[1]Fevereiro!$J$25</f>
        <v>31.319999999999997</v>
      </c>
      <c r="W5" s="107">
        <f>[1]Fevereiro!$J$26</f>
        <v>37.440000000000005</v>
      </c>
      <c r="X5" s="107">
        <f>[1]Fevereiro!$J$27</f>
        <v>39.96</v>
      </c>
      <c r="Y5" s="107">
        <f>[1]Fevereiro!$J$28</f>
        <v>22.68</v>
      </c>
      <c r="Z5" s="107">
        <f>[1]Fevereiro!$J$29</f>
        <v>62.28</v>
      </c>
      <c r="AA5" s="107">
        <f>[1]Fevereiro!$J$30</f>
        <v>17.28</v>
      </c>
      <c r="AB5" s="107">
        <f>[1]Fevereiro!$J$31</f>
        <v>26.64</v>
      </c>
      <c r="AC5" s="107">
        <f>[1]Fevereiro!$J$32</f>
        <v>24.12</v>
      </c>
      <c r="AD5" s="107">
        <f>[1]Fevereiro!$J$33</f>
        <v>25.56</v>
      </c>
      <c r="AE5" s="114">
        <f t="shared" ref="AE5:AE29" si="1">MAX(B5:AD5)</f>
        <v>62.28</v>
      </c>
      <c r="AF5" s="113">
        <f t="shared" ref="AF5:AF29" si="2">AVERAGE(B5:AD5)</f>
        <v>33.517241379310342</v>
      </c>
    </row>
    <row r="6" spans="1:35" x14ac:dyDescent="0.2">
      <c r="A6" s="48" t="s">
        <v>0</v>
      </c>
      <c r="B6" s="109">
        <f>[2]Fevereiro!$J$5</f>
        <v>22.68</v>
      </c>
      <c r="C6" s="109">
        <f>[2]Fevereiro!$J$6</f>
        <v>33.119999999999997</v>
      </c>
      <c r="D6" s="109">
        <f>[2]Fevereiro!$J$7</f>
        <v>27.36</v>
      </c>
      <c r="E6" s="109">
        <f>[2]Fevereiro!$J$8</f>
        <v>33.480000000000004</v>
      </c>
      <c r="F6" s="109">
        <f>[2]Fevereiro!$J$9</f>
        <v>28.8</v>
      </c>
      <c r="G6" s="109">
        <f>[2]Fevereiro!$J$10</f>
        <v>25.56</v>
      </c>
      <c r="H6" s="109">
        <f>[2]Fevereiro!$J$11</f>
        <v>39.96</v>
      </c>
      <c r="I6" s="109">
        <f>[2]Fevereiro!$J$12</f>
        <v>36.72</v>
      </c>
      <c r="J6" s="109">
        <f>[2]Fevereiro!$J$13</f>
        <v>23.400000000000002</v>
      </c>
      <c r="K6" s="109">
        <f>[2]Fevereiro!$J$14</f>
        <v>32.4</v>
      </c>
      <c r="L6" s="109">
        <f>[2]Fevereiro!$J$15</f>
        <v>35.28</v>
      </c>
      <c r="M6" s="109">
        <f>[2]Fevereiro!$J$16</f>
        <v>30.6</v>
      </c>
      <c r="N6" s="109">
        <f>[2]Fevereiro!$J$17</f>
        <v>30.96</v>
      </c>
      <c r="O6" s="109">
        <f>[2]Fevereiro!$J$18</f>
        <v>33.480000000000004</v>
      </c>
      <c r="P6" s="109">
        <f>[2]Fevereiro!$J$19</f>
        <v>27</v>
      </c>
      <c r="Q6" s="109">
        <f>[2]Fevereiro!$J$20</f>
        <v>29.880000000000003</v>
      </c>
      <c r="R6" s="109">
        <f>[2]Fevereiro!$J$21</f>
        <v>22.68</v>
      </c>
      <c r="S6" s="109">
        <f>[2]Fevereiro!$J$22</f>
        <v>28.44</v>
      </c>
      <c r="T6" s="109">
        <f>[2]Fevereiro!$J$23</f>
        <v>29.16</v>
      </c>
      <c r="U6" s="109">
        <f>[2]Fevereiro!$J$24</f>
        <v>29.52</v>
      </c>
      <c r="V6" s="109">
        <f>[2]Fevereiro!$J$25</f>
        <v>24.48</v>
      </c>
      <c r="W6" s="109">
        <f>[2]Fevereiro!$J$26</f>
        <v>25.56</v>
      </c>
      <c r="X6" s="109">
        <f>[2]Fevereiro!$J$27</f>
        <v>32.04</v>
      </c>
      <c r="Y6" s="109">
        <f>[2]Fevereiro!$J$28</f>
        <v>27.36</v>
      </c>
      <c r="Z6" s="109">
        <f>[2]Fevereiro!$J$29</f>
        <v>25.2</v>
      </c>
      <c r="AA6" s="109">
        <f>[2]Fevereiro!$J$30</f>
        <v>23.040000000000003</v>
      </c>
      <c r="AB6" s="109">
        <f>[2]Fevereiro!$J$31</f>
        <v>24.840000000000003</v>
      </c>
      <c r="AC6" s="109">
        <f>[2]Fevereiro!$J$32</f>
        <v>30.240000000000002</v>
      </c>
      <c r="AD6" s="109">
        <f>[2]Fevereiro!$J$33</f>
        <v>44.64</v>
      </c>
      <c r="AE6" s="114">
        <f t="shared" si="1"/>
        <v>44.64</v>
      </c>
      <c r="AF6" s="113">
        <f t="shared" si="2"/>
        <v>29.582068965517241</v>
      </c>
    </row>
    <row r="7" spans="1:35" x14ac:dyDescent="0.2">
      <c r="A7" s="48" t="s">
        <v>85</v>
      </c>
      <c r="B7" s="109">
        <f>[3]Fevereiro!$J$5</f>
        <v>29.16</v>
      </c>
      <c r="C7" s="109">
        <f>[3]Fevereiro!$J$6</f>
        <v>36.72</v>
      </c>
      <c r="D7" s="109">
        <f>[3]Fevereiro!$J$7</f>
        <v>40.32</v>
      </c>
      <c r="E7" s="109">
        <f>[3]Fevereiro!$J$8</f>
        <v>38.519999999999996</v>
      </c>
      <c r="F7" s="109">
        <f>[3]Fevereiro!$J$9</f>
        <v>31.319999999999997</v>
      </c>
      <c r="G7" s="109">
        <f>[3]Fevereiro!$J$10</f>
        <v>40.680000000000007</v>
      </c>
      <c r="H7" s="109">
        <f>[3]Fevereiro!$J$11</f>
        <v>55.800000000000004</v>
      </c>
      <c r="I7" s="109">
        <f>[3]Fevereiro!$J$12</f>
        <v>50.04</v>
      </c>
      <c r="J7" s="109">
        <f>[3]Fevereiro!$J$13</f>
        <v>46.080000000000005</v>
      </c>
      <c r="K7" s="109">
        <f>[3]Fevereiro!$J$14</f>
        <v>40.32</v>
      </c>
      <c r="L7" s="109">
        <f>[3]Fevereiro!$J$15</f>
        <v>35.28</v>
      </c>
      <c r="M7" s="109">
        <f>[3]Fevereiro!$J$16</f>
        <v>33.119999999999997</v>
      </c>
      <c r="N7" s="109">
        <f>[3]Fevereiro!$J$17</f>
        <v>34.92</v>
      </c>
      <c r="O7" s="109">
        <f>[3]Fevereiro!$J$18</f>
        <v>55.440000000000005</v>
      </c>
      <c r="P7" s="109">
        <f>[3]Fevereiro!$J$19</f>
        <v>29.880000000000003</v>
      </c>
      <c r="Q7" s="109">
        <f>[3]Fevereiro!$J$20</f>
        <v>39.96</v>
      </c>
      <c r="R7" s="109">
        <f>[3]Fevereiro!$J$21</f>
        <v>51.480000000000004</v>
      </c>
      <c r="S7" s="109">
        <f>[3]Fevereiro!$J$22</f>
        <v>35.64</v>
      </c>
      <c r="T7" s="109">
        <f>[3]Fevereiro!$J$23</f>
        <v>35.28</v>
      </c>
      <c r="U7" s="109">
        <f>[3]Fevereiro!$J$24</f>
        <v>51.12</v>
      </c>
      <c r="V7" s="109">
        <f>[3]Fevereiro!$J$25</f>
        <v>31.319999999999997</v>
      </c>
      <c r="W7" s="109">
        <f>[3]Fevereiro!$J$26</f>
        <v>32.04</v>
      </c>
      <c r="X7" s="109">
        <f>[3]Fevereiro!$J$27</f>
        <v>34.56</v>
      </c>
      <c r="Y7" s="109">
        <f>[3]Fevereiro!$J$28</f>
        <v>44.28</v>
      </c>
      <c r="Z7" s="109">
        <f>[3]Fevereiro!$J$29</f>
        <v>40.680000000000007</v>
      </c>
      <c r="AA7" s="109">
        <f>[3]Fevereiro!$J$30</f>
        <v>32.76</v>
      </c>
      <c r="AB7" s="109">
        <f>[3]Fevereiro!$J$31</f>
        <v>30.96</v>
      </c>
      <c r="AC7" s="109">
        <f>[3]Fevereiro!$J$32</f>
        <v>48.96</v>
      </c>
      <c r="AD7" s="109">
        <f>[3]Fevereiro!$J$33</f>
        <v>27</v>
      </c>
      <c r="AE7" s="114">
        <f t="shared" si="1"/>
        <v>55.800000000000004</v>
      </c>
      <c r="AF7" s="113">
        <f t="shared" si="2"/>
        <v>39.091034482758623</v>
      </c>
    </row>
    <row r="8" spans="1:35" x14ac:dyDescent="0.2">
      <c r="A8" s="48" t="s">
        <v>1</v>
      </c>
      <c r="B8" s="109">
        <f>[4]Fevereiro!$J$5</f>
        <v>29.880000000000003</v>
      </c>
      <c r="C8" s="109">
        <f>[4]Fevereiro!$J$6</f>
        <v>23.400000000000002</v>
      </c>
      <c r="D8" s="109">
        <f>[4]Fevereiro!$J$7</f>
        <v>30.6</v>
      </c>
      <c r="E8" s="109">
        <f>[4]Fevereiro!$J$8</f>
        <v>28.44</v>
      </c>
      <c r="F8" s="109">
        <f>[4]Fevereiro!$J$9</f>
        <v>32.04</v>
      </c>
      <c r="G8" s="109">
        <f>[4]Fevereiro!$J$10</f>
        <v>25.2</v>
      </c>
      <c r="H8" s="109">
        <f>[4]Fevereiro!$J$11</f>
        <v>25.2</v>
      </c>
      <c r="I8" s="109">
        <f>[4]Fevereiro!$J$12</f>
        <v>53.28</v>
      </c>
      <c r="J8" s="109">
        <f>[4]Fevereiro!$J$13</f>
        <v>20.88</v>
      </c>
      <c r="K8" s="109">
        <f>[4]Fevereiro!$J$14</f>
        <v>34.56</v>
      </c>
      <c r="L8" s="109">
        <f>[4]Fevereiro!$J$15</f>
        <v>73.44</v>
      </c>
      <c r="M8" s="109">
        <f>[4]Fevereiro!$J$16</f>
        <v>42.84</v>
      </c>
      <c r="N8" s="109">
        <f>[4]Fevereiro!$J$17</f>
        <v>33.119999999999997</v>
      </c>
      <c r="O8" s="109">
        <f>[4]Fevereiro!$J$18</f>
        <v>27</v>
      </c>
      <c r="P8" s="109">
        <f>[4]Fevereiro!$J$19</f>
        <v>21.240000000000002</v>
      </c>
      <c r="Q8" s="109">
        <f>[4]Fevereiro!$J$20</f>
        <v>21.96</v>
      </c>
      <c r="R8" s="109">
        <f>[4]Fevereiro!$J$21</f>
        <v>42.480000000000004</v>
      </c>
      <c r="S8" s="109">
        <f>[4]Fevereiro!$J$22</f>
        <v>29.52</v>
      </c>
      <c r="T8" s="109">
        <f>[4]Fevereiro!$J$23</f>
        <v>24.12</v>
      </c>
      <c r="U8" s="109">
        <f>[4]Fevereiro!$J$24</f>
        <v>26.28</v>
      </c>
      <c r="V8" s="109">
        <f>[4]Fevereiro!$J$25</f>
        <v>33.119999999999997</v>
      </c>
      <c r="W8" s="109">
        <f>[4]Fevereiro!$J$26</f>
        <v>27.720000000000002</v>
      </c>
      <c r="X8" s="109">
        <f>[4]Fevereiro!$J$27</f>
        <v>24.48</v>
      </c>
      <c r="Y8" s="109">
        <f>[4]Fevereiro!$J$28</f>
        <v>56.16</v>
      </c>
      <c r="Z8" s="109">
        <f>[4]Fevereiro!$J$29</f>
        <v>42.84</v>
      </c>
      <c r="AA8" s="109">
        <f>[4]Fevereiro!$J$30</f>
        <v>30.6</v>
      </c>
      <c r="AB8" s="109">
        <f>[4]Fevereiro!$J$31</f>
        <v>42.480000000000004</v>
      </c>
      <c r="AC8" s="109">
        <f>[4]Fevereiro!$J$32</f>
        <v>22.68</v>
      </c>
      <c r="AD8" s="109">
        <f>[4]Fevereiro!$J$33</f>
        <v>25.2</v>
      </c>
      <c r="AE8" s="114">
        <f t="shared" si="1"/>
        <v>73.44</v>
      </c>
      <c r="AF8" s="113">
        <f t="shared" si="2"/>
        <v>32.784827586206902</v>
      </c>
    </row>
    <row r="9" spans="1:35" x14ac:dyDescent="0.2">
      <c r="A9" s="48" t="s">
        <v>146</v>
      </c>
      <c r="B9" s="109">
        <f>[5]Fevereiro!$J$5</f>
        <v>33.480000000000004</v>
      </c>
      <c r="C9" s="109">
        <f>[5]Fevereiro!$J$6</f>
        <v>32.4</v>
      </c>
      <c r="D9" s="109">
        <f>[5]Fevereiro!$J$7</f>
        <v>38.159999999999997</v>
      </c>
      <c r="E9" s="109">
        <f>[5]Fevereiro!$J$8</f>
        <v>36.36</v>
      </c>
      <c r="F9" s="109">
        <f>[5]Fevereiro!$J$9</f>
        <v>37.080000000000005</v>
      </c>
      <c r="G9" s="109">
        <f>[5]Fevereiro!$J$10</f>
        <v>29.880000000000003</v>
      </c>
      <c r="H9" s="109">
        <f>[5]Fevereiro!$J$11</f>
        <v>43.92</v>
      </c>
      <c r="I9" s="109">
        <f>[5]Fevereiro!$J$12</f>
        <v>36.36</v>
      </c>
      <c r="J9" s="109">
        <f>[5]Fevereiro!$J$13</f>
        <v>35.28</v>
      </c>
      <c r="K9" s="109">
        <f>[5]Fevereiro!$J$14</f>
        <v>43.2</v>
      </c>
      <c r="L9" s="109">
        <f>[5]Fevereiro!$J$15</f>
        <v>45</v>
      </c>
      <c r="M9" s="109">
        <f>[5]Fevereiro!$J$16</f>
        <v>41.4</v>
      </c>
      <c r="N9" s="109">
        <f>[5]Fevereiro!$J$17</f>
        <v>44.28</v>
      </c>
      <c r="O9" s="109">
        <f>[5]Fevereiro!$J$18</f>
        <v>32.4</v>
      </c>
      <c r="P9" s="109">
        <f>[5]Fevereiro!$J$19</f>
        <v>28.8</v>
      </c>
      <c r="Q9" s="109">
        <f>[5]Fevereiro!$J$20</f>
        <v>32.4</v>
      </c>
      <c r="R9" s="109">
        <f>[5]Fevereiro!$J$21</f>
        <v>30.96</v>
      </c>
      <c r="S9" s="109">
        <f>[5]Fevereiro!$J$22</f>
        <v>45.72</v>
      </c>
      <c r="T9" s="109">
        <f>[5]Fevereiro!$J$23</f>
        <v>34.200000000000003</v>
      </c>
      <c r="U9" s="109">
        <f>[5]Fevereiro!$J$24</f>
        <v>33.840000000000003</v>
      </c>
      <c r="V9" s="109">
        <f>[5]Fevereiro!$J$25</f>
        <v>24.840000000000003</v>
      </c>
      <c r="W9" s="109">
        <f>[5]Fevereiro!$J$26</f>
        <v>37.800000000000004</v>
      </c>
      <c r="X9" s="109">
        <f>[5]Fevereiro!$J$27</f>
        <v>35.28</v>
      </c>
      <c r="Y9" s="109">
        <f>[5]Fevereiro!$J$28</f>
        <v>34.200000000000003</v>
      </c>
      <c r="Z9" s="109">
        <f>[5]Fevereiro!$J$29</f>
        <v>45.36</v>
      </c>
      <c r="AA9" s="109">
        <f>[5]Fevereiro!$J$30</f>
        <v>30.96</v>
      </c>
      <c r="AB9" s="109">
        <f>[5]Fevereiro!$J$31</f>
        <v>37.800000000000004</v>
      </c>
      <c r="AC9" s="109">
        <f>[5]Fevereiro!$J$32</f>
        <v>29.52</v>
      </c>
      <c r="AD9" s="109">
        <f>[5]Fevereiro!$J$33</f>
        <v>56.16</v>
      </c>
      <c r="AE9" s="114">
        <f t="shared" si="1"/>
        <v>56.16</v>
      </c>
      <c r="AF9" s="113">
        <f t="shared" si="2"/>
        <v>36.794482758620688</v>
      </c>
      <c r="AH9" s="125"/>
    </row>
    <row r="10" spans="1:35" x14ac:dyDescent="0.2">
      <c r="A10" s="48" t="s">
        <v>91</v>
      </c>
      <c r="B10" s="109">
        <f>[6]Fevereiro!$J$5</f>
        <v>32.4</v>
      </c>
      <c r="C10" s="109">
        <f>[6]Fevereiro!$J$6</f>
        <v>30.96</v>
      </c>
      <c r="D10" s="109">
        <f>[6]Fevereiro!$J$7</f>
        <v>31.319999999999997</v>
      </c>
      <c r="E10" s="109">
        <f>[6]Fevereiro!$J$8</f>
        <v>32.04</v>
      </c>
      <c r="F10" s="109">
        <f>[6]Fevereiro!$J$9</f>
        <v>28.44</v>
      </c>
      <c r="G10" s="109">
        <f>[6]Fevereiro!$J$10</f>
        <v>29.16</v>
      </c>
      <c r="H10" s="109">
        <f>[6]Fevereiro!$J$11</f>
        <v>34.56</v>
      </c>
      <c r="I10" s="109">
        <f>[6]Fevereiro!$J$12</f>
        <v>50.4</v>
      </c>
      <c r="J10" s="109">
        <f>[6]Fevereiro!$J$13</f>
        <v>24.48</v>
      </c>
      <c r="K10" s="109">
        <f>[6]Fevereiro!$J$14</f>
        <v>39.6</v>
      </c>
      <c r="L10" s="109">
        <f>[6]Fevereiro!$J$15</f>
        <v>50.76</v>
      </c>
      <c r="M10" s="109">
        <f>[6]Fevereiro!$J$16</f>
        <v>41.4</v>
      </c>
      <c r="N10" s="109">
        <f>[6]Fevereiro!$J$17</f>
        <v>31.680000000000003</v>
      </c>
      <c r="O10" s="109">
        <f>[6]Fevereiro!$J$18</f>
        <v>35.28</v>
      </c>
      <c r="P10" s="109">
        <f>[6]Fevereiro!$J$19</f>
        <v>36.72</v>
      </c>
      <c r="Q10" s="109">
        <f>[6]Fevereiro!$J$20</f>
        <v>32.76</v>
      </c>
      <c r="R10" s="109">
        <f>[6]Fevereiro!$J$21</f>
        <v>52.2</v>
      </c>
      <c r="S10" s="109">
        <f>[6]Fevereiro!$J$22</f>
        <v>28.8</v>
      </c>
      <c r="T10" s="109">
        <f>[6]Fevereiro!$J$23</f>
        <v>27.36</v>
      </c>
      <c r="U10" s="109">
        <f>[6]Fevereiro!$J$24</f>
        <v>39.96</v>
      </c>
      <c r="V10" s="109">
        <f>[6]Fevereiro!$J$25</f>
        <v>39.24</v>
      </c>
      <c r="W10" s="109">
        <f>[6]Fevereiro!$J$26</f>
        <v>42.480000000000004</v>
      </c>
      <c r="X10" s="109">
        <f>[6]Fevereiro!$J$27</f>
        <v>47.519999999999996</v>
      </c>
      <c r="Y10" s="109">
        <f>[6]Fevereiro!$J$28</f>
        <v>26.64</v>
      </c>
      <c r="Z10" s="109">
        <f>[6]Fevereiro!$J$29</f>
        <v>46.800000000000004</v>
      </c>
      <c r="AA10" s="109">
        <f>[6]Fevereiro!$J$30</f>
        <v>30.96</v>
      </c>
      <c r="AB10" s="109">
        <f>[6]Fevereiro!$J$31</f>
        <v>28.8</v>
      </c>
      <c r="AC10" s="109">
        <f>[6]Fevereiro!$J$32</f>
        <v>35.64</v>
      </c>
      <c r="AD10" s="109">
        <f>[6]Fevereiro!$J$33</f>
        <v>33.480000000000004</v>
      </c>
      <c r="AE10" s="114">
        <f t="shared" si="1"/>
        <v>52.2</v>
      </c>
      <c r="AF10" s="113">
        <f t="shared" si="2"/>
        <v>35.92551724137931</v>
      </c>
    </row>
    <row r="11" spans="1:35" x14ac:dyDescent="0.2">
      <c r="A11" s="48" t="s">
        <v>49</v>
      </c>
      <c r="B11" s="109">
        <f>[7]Fevereiro!$J$5</f>
        <v>40.32</v>
      </c>
      <c r="C11" s="109">
        <f>[7]Fevereiro!$J$6</f>
        <v>30.6</v>
      </c>
      <c r="D11" s="109">
        <f>[7]Fevereiro!$J$7</f>
        <v>39.24</v>
      </c>
      <c r="E11" s="109">
        <f>[7]Fevereiro!$J$8</f>
        <v>36.72</v>
      </c>
      <c r="F11" s="109">
        <f>[7]Fevereiro!$J$9</f>
        <v>27</v>
      </c>
      <c r="G11" s="109">
        <f>[7]Fevereiro!$J$10</f>
        <v>44.28</v>
      </c>
      <c r="H11" s="109">
        <f>[7]Fevereiro!$J$11</f>
        <v>35.28</v>
      </c>
      <c r="I11" s="109">
        <f>[7]Fevereiro!$J$12</f>
        <v>50.76</v>
      </c>
      <c r="J11" s="109">
        <f>[7]Fevereiro!$J$13</f>
        <v>34.56</v>
      </c>
      <c r="K11" s="109">
        <f>[7]Fevereiro!$J$14</f>
        <v>31.680000000000003</v>
      </c>
      <c r="L11" s="109">
        <f>[7]Fevereiro!$J$15</f>
        <v>41.04</v>
      </c>
      <c r="M11" s="109">
        <f>[7]Fevereiro!$J$16</f>
        <v>29.16</v>
      </c>
      <c r="N11" s="109">
        <f>[7]Fevereiro!$J$17</f>
        <v>30.6</v>
      </c>
      <c r="O11" s="109">
        <f>[7]Fevereiro!$J$18</f>
        <v>31.319999999999997</v>
      </c>
      <c r="P11" s="109">
        <f>[7]Fevereiro!$J$19</f>
        <v>52.2</v>
      </c>
      <c r="Q11" s="109">
        <f>[7]Fevereiro!$J$20</f>
        <v>35.64</v>
      </c>
      <c r="R11" s="109">
        <f>[7]Fevereiro!$J$21</f>
        <v>30.240000000000002</v>
      </c>
      <c r="S11" s="109">
        <f>[7]Fevereiro!$J$22</f>
        <v>43.56</v>
      </c>
      <c r="T11" s="109">
        <f>[7]Fevereiro!$J$23</f>
        <v>31.680000000000003</v>
      </c>
      <c r="U11" s="109">
        <f>[7]Fevereiro!$J$24</f>
        <v>58.680000000000007</v>
      </c>
      <c r="V11" s="109">
        <f>[7]Fevereiro!$J$25</f>
        <v>32.76</v>
      </c>
      <c r="W11" s="109">
        <f>[7]Fevereiro!$J$26</f>
        <v>28.08</v>
      </c>
      <c r="X11" s="109">
        <f>[7]Fevereiro!$J$27</f>
        <v>28.8</v>
      </c>
      <c r="Y11" s="109">
        <f>[7]Fevereiro!$J$28</f>
        <v>29.880000000000003</v>
      </c>
      <c r="Z11" s="109">
        <f>[7]Fevereiro!$J$29</f>
        <v>33.840000000000003</v>
      </c>
      <c r="AA11" s="109">
        <f>[7]Fevereiro!$J$30</f>
        <v>28.44</v>
      </c>
      <c r="AB11" s="109">
        <f>[7]Fevereiro!$J$31</f>
        <v>44.64</v>
      </c>
      <c r="AC11" s="109">
        <f>[7]Fevereiro!$J$32</f>
        <v>20.88</v>
      </c>
      <c r="AD11" s="109">
        <f>[7]Fevereiro!$J$33</f>
        <v>19.079999999999998</v>
      </c>
      <c r="AE11" s="114">
        <f t="shared" si="1"/>
        <v>58.680000000000007</v>
      </c>
      <c r="AF11" s="113">
        <f t="shared" si="2"/>
        <v>35.205517241379312</v>
      </c>
    </row>
    <row r="12" spans="1:35" x14ac:dyDescent="0.2">
      <c r="A12" s="48" t="s">
        <v>94</v>
      </c>
      <c r="B12" s="109">
        <f>[8]Fevereiro!$J$5</f>
        <v>28.08</v>
      </c>
      <c r="C12" s="109">
        <f>[8]Fevereiro!$J$6</f>
        <v>30.96</v>
      </c>
      <c r="D12" s="109">
        <f>[8]Fevereiro!$J$7</f>
        <v>39.96</v>
      </c>
      <c r="E12" s="109">
        <f>[8]Fevereiro!$J$8</f>
        <v>41.76</v>
      </c>
      <c r="F12" s="109">
        <f>[8]Fevereiro!$J$9</f>
        <v>39.24</v>
      </c>
      <c r="G12" s="109">
        <f>[8]Fevereiro!$J$10</f>
        <v>36.72</v>
      </c>
      <c r="H12" s="109">
        <f>[8]Fevereiro!$J$11</f>
        <v>45.72</v>
      </c>
      <c r="I12" s="109">
        <f>[8]Fevereiro!$J$12</f>
        <v>40.680000000000007</v>
      </c>
      <c r="J12" s="109">
        <f>[8]Fevereiro!$J$13</f>
        <v>30.240000000000002</v>
      </c>
      <c r="K12" s="109">
        <f>[8]Fevereiro!$J$14</f>
        <v>27.36</v>
      </c>
      <c r="L12" s="109">
        <f>[8]Fevereiro!$J$15</f>
        <v>61.92</v>
      </c>
      <c r="M12" s="109">
        <f>[8]Fevereiro!$J$16</f>
        <v>54.72</v>
      </c>
      <c r="N12" s="109">
        <f>[8]Fevereiro!$J$17</f>
        <v>36.36</v>
      </c>
      <c r="O12" s="109">
        <f>[8]Fevereiro!$J$18</f>
        <v>23.040000000000003</v>
      </c>
      <c r="P12" s="109">
        <f>[8]Fevereiro!$J$19</f>
        <v>34.200000000000003</v>
      </c>
      <c r="Q12" s="109">
        <f>[8]Fevereiro!$J$20</f>
        <v>25.2</v>
      </c>
      <c r="R12" s="109">
        <f>[8]Fevereiro!$J$21</f>
        <v>36.72</v>
      </c>
      <c r="S12" s="109">
        <f>[8]Fevereiro!$J$22</f>
        <v>41.04</v>
      </c>
      <c r="T12" s="109">
        <f>[8]Fevereiro!$J$23</f>
        <v>39.24</v>
      </c>
      <c r="U12" s="109">
        <f>[8]Fevereiro!$J$24</f>
        <v>64.08</v>
      </c>
      <c r="V12" s="109">
        <f>[8]Fevereiro!$J$25</f>
        <v>28.8</v>
      </c>
      <c r="W12" s="109">
        <f>[8]Fevereiro!$J$26</f>
        <v>30.96</v>
      </c>
      <c r="X12" s="109">
        <f>[8]Fevereiro!$J$27</f>
        <v>32.4</v>
      </c>
      <c r="Y12" s="109">
        <f>[8]Fevereiro!$J$28</f>
        <v>27</v>
      </c>
      <c r="Z12" s="109">
        <f>[8]Fevereiro!$J$29</f>
        <v>59.4</v>
      </c>
      <c r="AA12" s="109">
        <f>[8]Fevereiro!$J$30</f>
        <v>24.840000000000003</v>
      </c>
      <c r="AB12" s="109">
        <f>[8]Fevereiro!$J$31</f>
        <v>43.56</v>
      </c>
      <c r="AC12" s="109">
        <f>[8]Fevereiro!$J$32</f>
        <v>30.96</v>
      </c>
      <c r="AD12" s="109">
        <f>[8]Fevereiro!$J$33</f>
        <v>30.96</v>
      </c>
      <c r="AE12" s="114">
        <f t="shared" si="1"/>
        <v>64.08</v>
      </c>
      <c r="AF12" s="113">
        <f t="shared" si="2"/>
        <v>37.452413793103453</v>
      </c>
    </row>
    <row r="13" spans="1:35" x14ac:dyDescent="0.2">
      <c r="A13" s="48" t="s">
        <v>101</v>
      </c>
      <c r="B13" s="109">
        <f>[9]Fevereiro!$J$5</f>
        <v>41.4</v>
      </c>
      <c r="C13" s="109">
        <f>[9]Fevereiro!$J$6</f>
        <v>34.200000000000003</v>
      </c>
      <c r="D13" s="109">
        <f>[9]Fevereiro!$J$7</f>
        <v>28.44</v>
      </c>
      <c r="E13" s="109">
        <f>[9]Fevereiro!$J$8</f>
        <v>45.36</v>
      </c>
      <c r="F13" s="109">
        <f>[9]Fevereiro!$J$9</f>
        <v>30.6</v>
      </c>
      <c r="G13" s="109">
        <f>[9]Fevereiro!$J$10</f>
        <v>31.680000000000003</v>
      </c>
      <c r="H13" s="109">
        <f>[9]Fevereiro!$J$11</f>
        <v>45</v>
      </c>
      <c r="I13" s="109">
        <f>[9]Fevereiro!$J$12</f>
        <v>44.28</v>
      </c>
      <c r="J13" s="109">
        <f>[9]Fevereiro!$J$13</f>
        <v>30.240000000000002</v>
      </c>
      <c r="K13" s="109">
        <f>[9]Fevereiro!$J$14</f>
        <v>37.440000000000005</v>
      </c>
      <c r="L13" s="109">
        <f>[9]Fevereiro!$J$15</f>
        <v>39.24</v>
      </c>
      <c r="M13" s="109">
        <f>[9]Fevereiro!$J$16</f>
        <v>40.32</v>
      </c>
      <c r="N13" s="109">
        <f>[9]Fevereiro!$J$17</f>
        <v>42.480000000000004</v>
      </c>
      <c r="O13" s="109">
        <f>[9]Fevereiro!$J$18</f>
        <v>40.680000000000007</v>
      </c>
      <c r="P13" s="109">
        <f>[9]Fevereiro!$J$19</f>
        <v>33.119999999999997</v>
      </c>
      <c r="Q13" s="109">
        <f>[9]Fevereiro!$J$20</f>
        <v>54</v>
      </c>
      <c r="R13" s="109">
        <f>[9]Fevereiro!$J$21</f>
        <v>28.08</v>
      </c>
      <c r="S13" s="109">
        <f>[9]Fevereiro!$J$22</f>
        <v>39.96</v>
      </c>
      <c r="T13" s="109">
        <f>[9]Fevereiro!$J$23</f>
        <v>40.32</v>
      </c>
      <c r="U13" s="109">
        <f>[9]Fevereiro!$J$24</f>
        <v>79.56</v>
      </c>
      <c r="V13" s="109">
        <f>[9]Fevereiro!$J$25</f>
        <v>33.840000000000003</v>
      </c>
      <c r="W13" s="109">
        <f>[9]Fevereiro!$J$26</f>
        <v>30.96</v>
      </c>
      <c r="X13" s="109">
        <f>[9]Fevereiro!$J$27</f>
        <v>41.04</v>
      </c>
      <c r="Y13" s="109">
        <f>[9]Fevereiro!$J$28</f>
        <v>39.6</v>
      </c>
      <c r="Z13" s="109">
        <f>[9]Fevereiro!$J$29</f>
        <v>34.200000000000003</v>
      </c>
      <c r="AA13" s="109">
        <f>[9]Fevereiro!$J$30</f>
        <v>30.6</v>
      </c>
      <c r="AB13" s="109">
        <f>[9]Fevereiro!$J$31</f>
        <v>47.88</v>
      </c>
      <c r="AC13" s="109">
        <f>[9]Fevereiro!$J$32</f>
        <v>38.519999999999996</v>
      </c>
      <c r="AD13" s="109">
        <f>[9]Fevereiro!$J$33</f>
        <v>38.519999999999996</v>
      </c>
      <c r="AE13" s="114">
        <f t="shared" si="1"/>
        <v>79.56</v>
      </c>
      <c r="AF13" s="113">
        <f t="shared" si="2"/>
        <v>39.364137931034492</v>
      </c>
    </row>
    <row r="14" spans="1:35" x14ac:dyDescent="0.2">
      <c r="A14" s="48" t="s">
        <v>147</v>
      </c>
      <c r="B14" s="109" t="str">
        <f>[10]Fevereiro!$J$5</f>
        <v>*</v>
      </c>
      <c r="C14" s="109" t="str">
        <f>[10]Fevereiro!$J$6</f>
        <v>*</v>
      </c>
      <c r="D14" s="109" t="str">
        <f>[10]Fevereiro!$J$7</f>
        <v>*</v>
      </c>
      <c r="E14" s="109" t="str">
        <f>[10]Fevereiro!$J$8</f>
        <v>*</v>
      </c>
      <c r="F14" s="109" t="str">
        <f>[10]Fevereiro!$J$9</f>
        <v>*</v>
      </c>
      <c r="G14" s="109" t="str">
        <f>[10]Fevereiro!$J$10</f>
        <v>*</v>
      </c>
      <c r="H14" s="109" t="str">
        <f>[10]Fevereiro!$J$11</f>
        <v>*</v>
      </c>
      <c r="I14" s="109" t="str">
        <f>[10]Fevereiro!$J$12</f>
        <v>*</v>
      </c>
      <c r="J14" s="109" t="str">
        <f>[10]Fevereiro!$J$13</f>
        <v>*</v>
      </c>
      <c r="K14" s="109" t="str">
        <f>[10]Fevereiro!$J$14</f>
        <v>*</v>
      </c>
      <c r="L14" s="109" t="str">
        <f>[10]Fevereiro!$J$15</f>
        <v>*</v>
      </c>
      <c r="M14" s="109" t="str">
        <f>[10]Fevereiro!$J$16</f>
        <v>*</v>
      </c>
      <c r="N14" s="109" t="str">
        <f>[10]Fevereiro!$J$17</f>
        <v>*</v>
      </c>
      <c r="O14" s="109" t="str">
        <f>[10]Fevereiro!$J$18</f>
        <v>*</v>
      </c>
      <c r="P14" s="109" t="str">
        <f>[10]Fevereiro!$J$19</f>
        <v>*</v>
      </c>
      <c r="Q14" s="109" t="str">
        <f>[10]Fevereiro!$J$20</f>
        <v>*</v>
      </c>
      <c r="R14" s="109" t="str">
        <f>[10]Fevereiro!$J$21</f>
        <v>*</v>
      </c>
      <c r="S14" s="109" t="str">
        <f>[10]Fevereiro!$J$22</f>
        <v>*</v>
      </c>
      <c r="T14" s="109" t="str">
        <f>[10]Fevereiro!$J$23</f>
        <v>*</v>
      </c>
      <c r="U14" s="109" t="str">
        <f>[10]Fevereiro!$J$24</f>
        <v>*</v>
      </c>
      <c r="V14" s="109" t="str">
        <f>[10]Fevereiro!$J$25</f>
        <v>*</v>
      </c>
      <c r="W14" s="109" t="str">
        <f>[10]Fevereiro!$J$26</f>
        <v>*</v>
      </c>
      <c r="X14" s="109" t="str">
        <f>[10]Fevereiro!$J$27</f>
        <v>*</v>
      </c>
      <c r="Y14" s="109">
        <f>[10]Fevereiro!$J$28</f>
        <v>25.2</v>
      </c>
      <c r="Z14" s="109">
        <f>[10]Fevereiro!$J$29</f>
        <v>24.12</v>
      </c>
      <c r="AA14" s="109">
        <f>[10]Fevereiro!$J$30</f>
        <v>30.6</v>
      </c>
      <c r="AB14" s="109">
        <f>[10]Fevereiro!$J$31</f>
        <v>37.080000000000005</v>
      </c>
      <c r="AC14" s="109">
        <f>[10]Fevereiro!$J$32</f>
        <v>30.6</v>
      </c>
      <c r="AD14" s="109">
        <f>[10]Fevereiro!$J$33</f>
        <v>28.8</v>
      </c>
      <c r="AE14" s="114">
        <f t="shared" si="1"/>
        <v>37.080000000000005</v>
      </c>
      <c r="AF14" s="113">
        <f t="shared" si="2"/>
        <v>29.400000000000002</v>
      </c>
      <c r="AH14" s="125"/>
    </row>
    <row r="15" spans="1:35" x14ac:dyDescent="0.2">
      <c r="A15" s="48" t="s">
        <v>2</v>
      </c>
      <c r="B15" s="109">
        <f>[11]Fevereiro!$J$5</f>
        <v>34.56</v>
      </c>
      <c r="C15" s="109">
        <f>[11]Fevereiro!$J$6</f>
        <v>28.44</v>
      </c>
      <c r="D15" s="109">
        <f>[11]Fevereiro!$J$7</f>
        <v>36.72</v>
      </c>
      <c r="E15" s="109">
        <f>[11]Fevereiro!$J$8</f>
        <v>28.8</v>
      </c>
      <c r="F15" s="109">
        <f>[11]Fevereiro!$J$9</f>
        <v>33.480000000000004</v>
      </c>
      <c r="G15" s="109">
        <f>[11]Fevereiro!$J$10</f>
        <v>33.480000000000004</v>
      </c>
      <c r="H15" s="109">
        <f>[11]Fevereiro!$J$11</f>
        <v>36</v>
      </c>
      <c r="I15" s="109">
        <f>[11]Fevereiro!$J$12</f>
        <v>42.12</v>
      </c>
      <c r="J15" s="109">
        <f>[11]Fevereiro!$J$13</f>
        <v>20.88</v>
      </c>
      <c r="K15" s="109">
        <f>[11]Fevereiro!$J$14</f>
        <v>38.159999999999997</v>
      </c>
      <c r="L15" s="109">
        <f>[11]Fevereiro!$J$15</f>
        <v>43.2</v>
      </c>
      <c r="M15" s="109">
        <f>[11]Fevereiro!$J$16</f>
        <v>36.72</v>
      </c>
      <c r="N15" s="109">
        <f>[11]Fevereiro!$J$17</f>
        <v>30.6</v>
      </c>
      <c r="O15" s="109">
        <f>[11]Fevereiro!$J$18</f>
        <v>32.4</v>
      </c>
      <c r="P15" s="109">
        <f>[11]Fevereiro!$J$19</f>
        <v>29.52</v>
      </c>
      <c r="Q15" s="109">
        <f>[11]Fevereiro!$J$20</f>
        <v>29.16</v>
      </c>
      <c r="R15" s="109">
        <f>[11]Fevereiro!$J$21</f>
        <v>36.72</v>
      </c>
      <c r="S15" s="109">
        <f>[11]Fevereiro!$J$22</f>
        <v>35.64</v>
      </c>
      <c r="T15" s="109">
        <f>[11]Fevereiro!$J$23</f>
        <v>26.28</v>
      </c>
      <c r="U15" s="109">
        <f>[11]Fevereiro!$J$24</f>
        <v>30.96</v>
      </c>
      <c r="V15" s="109">
        <f>[11]Fevereiro!$J$25</f>
        <v>38.519999999999996</v>
      </c>
      <c r="W15" s="109">
        <f>[11]Fevereiro!$J$26</f>
        <v>32.4</v>
      </c>
      <c r="X15" s="109">
        <f>[11]Fevereiro!$J$27</f>
        <v>26.28</v>
      </c>
      <c r="Y15" s="109">
        <f>[11]Fevereiro!$J$28</f>
        <v>24.48</v>
      </c>
      <c r="Z15" s="109">
        <f>[11]Fevereiro!$J$29</f>
        <v>56.16</v>
      </c>
      <c r="AA15" s="109">
        <f>[11]Fevereiro!$J$30</f>
        <v>27</v>
      </c>
      <c r="AB15" s="109">
        <f>[11]Fevereiro!$J$31</f>
        <v>54.72</v>
      </c>
      <c r="AC15" s="109">
        <f>[11]Fevereiro!$J$32</f>
        <v>26.28</v>
      </c>
      <c r="AD15" s="109">
        <f>[11]Fevereiro!$J$33</f>
        <v>22.32</v>
      </c>
      <c r="AE15" s="114">
        <f t="shared" si="1"/>
        <v>56.16</v>
      </c>
      <c r="AF15" s="113">
        <f t="shared" si="2"/>
        <v>33.517241379310342</v>
      </c>
      <c r="AH15" s="12" t="s">
        <v>35</v>
      </c>
      <c r="AI15" t="s">
        <v>35</v>
      </c>
    </row>
    <row r="16" spans="1:35" x14ac:dyDescent="0.2">
      <c r="A16" s="48" t="s">
        <v>3</v>
      </c>
      <c r="B16" s="109">
        <f>[12]Fevereiro!$J$5</f>
        <v>37.440000000000005</v>
      </c>
      <c r="C16" s="109">
        <f>[12]Fevereiro!$J$6</f>
        <v>21.96</v>
      </c>
      <c r="D16" s="109">
        <f>[12]Fevereiro!$J$7</f>
        <v>46.800000000000004</v>
      </c>
      <c r="E16" s="109">
        <f>[12]Fevereiro!$J$8</f>
        <v>27.720000000000002</v>
      </c>
      <c r="F16" s="109">
        <f>[12]Fevereiro!$J$9</f>
        <v>27.36</v>
      </c>
      <c r="G16" s="109">
        <f>[12]Fevereiro!$J$10</f>
        <v>19.079999999999998</v>
      </c>
      <c r="H16" s="109">
        <f>[12]Fevereiro!$J$11</f>
        <v>25.92</v>
      </c>
      <c r="I16" s="109">
        <f>[12]Fevereiro!$J$12</f>
        <v>57.960000000000008</v>
      </c>
      <c r="J16" s="109">
        <f>[12]Fevereiro!$J$13</f>
        <v>38.159999999999997</v>
      </c>
      <c r="K16" s="109">
        <f>[12]Fevereiro!$J$14</f>
        <v>37.440000000000005</v>
      </c>
      <c r="L16" s="109">
        <f>[12]Fevereiro!$J$15</f>
        <v>41.4</v>
      </c>
      <c r="M16" s="109">
        <f>[12]Fevereiro!$J$16</f>
        <v>41.4</v>
      </c>
      <c r="N16" s="109">
        <f>[12]Fevereiro!$J$17</f>
        <v>38.880000000000003</v>
      </c>
      <c r="O16" s="109">
        <f>[12]Fevereiro!$J$18</f>
        <v>29.880000000000003</v>
      </c>
      <c r="P16" s="109">
        <f>[12]Fevereiro!$J$19</f>
        <v>28.8</v>
      </c>
      <c r="Q16" s="109">
        <f>[12]Fevereiro!$J$20</f>
        <v>32.76</v>
      </c>
      <c r="R16" s="109">
        <f>[12]Fevereiro!$J$21</f>
        <v>56.16</v>
      </c>
      <c r="S16" s="109">
        <f>[12]Fevereiro!$J$22</f>
        <v>32.4</v>
      </c>
      <c r="T16" s="109">
        <f>[12]Fevereiro!$J$23</f>
        <v>33.840000000000003</v>
      </c>
      <c r="U16" s="109">
        <f>[12]Fevereiro!$J$24</f>
        <v>44.28</v>
      </c>
      <c r="V16" s="109">
        <f>[12]Fevereiro!$J$25</f>
        <v>33.840000000000003</v>
      </c>
      <c r="W16" s="109">
        <f>[12]Fevereiro!$J$26</f>
        <v>42.480000000000004</v>
      </c>
      <c r="X16" s="109">
        <f>[12]Fevereiro!$J$27</f>
        <v>42.12</v>
      </c>
      <c r="Y16" s="109">
        <f>[12]Fevereiro!$J$28</f>
        <v>46.080000000000005</v>
      </c>
      <c r="Z16" s="109">
        <f>[12]Fevereiro!$J$29</f>
        <v>23.040000000000003</v>
      </c>
      <c r="AA16" s="109">
        <f>[12]Fevereiro!$J$30</f>
        <v>34.92</v>
      </c>
      <c r="AB16" s="109">
        <f>[12]Fevereiro!$J$31</f>
        <v>33.119999999999997</v>
      </c>
      <c r="AC16" s="109">
        <f>[12]Fevereiro!$J$32</f>
        <v>23.759999999999998</v>
      </c>
      <c r="AD16" s="109">
        <f>[12]Fevereiro!$J$33</f>
        <v>18.720000000000002</v>
      </c>
      <c r="AE16" s="114">
        <f t="shared" si="1"/>
        <v>57.960000000000008</v>
      </c>
      <c r="AF16" s="113">
        <f t="shared" si="2"/>
        <v>35.09379310344827</v>
      </c>
      <c r="AH16" s="12"/>
    </row>
    <row r="17" spans="1:36" x14ac:dyDescent="0.2">
      <c r="A17" s="48" t="s">
        <v>4</v>
      </c>
      <c r="B17" s="109">
        <f>[13]Fevereiro!$J$5</f>
        <v>49.680000000000007</v>
      </c>
      <c r="C17" s="109">
        <f>[13]Fevereiro!$J$6</f>
        <v>35.28</v>
      </c>
      <c r="D17" s="109">
        <f>[13]Fevereiro!$J$7</f>
        <v>41.4</v>
      </c>
      <c r="E17" s="109">
        <f>[13]Fevereiro!$J$8</f>
        <v>28.08</v>
      </c>
      <c r="F17" s="109">
        <f>[13]Fevereiro!$J$9</f>
        <v>30.96</v>
      </c>
      <c r="G17" s="109">
        <f>[13]Fevereiro!$J$10</f>
        <v>30.240000000000002</v>
      </c>
      <c r="H17" s="109">
        <f>[13]Fevereiro!$J$11</f>
        <v>35.28</v>
      </c>
      <c r="I17" s="109">
        <f>[13]Fevereiro!$J$12</f>
        <v>60.480000000000004</v>
      </c>
      <c r="J17" s="109">
        <f>[13]Fevereiro!$J$13</f>
        <v>43.2</v>
      </c>
      <c r="K17" s="109">
        <f>[13]Fevereiro!$J$14</f>
        <v>37.080000000000005</v>
      </c>
      <c r="L17" s="109">
        <f>[13]Fevereiro!$J$15</f>
        <v>36</v>
      </c>
      <c r="M17" s="109">
        <f>[13]Fevereiro!$J$16</f>
        <v>37.080000000000005</v>
      </c>
      <c r="N17" s="109">
        <f>[13]Fevereiro!$J$17</f>
        <v>25.92</v>
      </c>
      <c r="O17" s="109">
        <f>[13]Fevereiro!$J$18</f>
        <v>32.04</v>
      </c>
      <c r="P17" s="109">
        <f>[13]Fevereiro!$J$19</f>
        <v>37.440000000000005</v>
      </c>
      <c r="Q17" s="109">
        <f>[13]Fevereiro!$J$20</f>
        <v>42.12</v>
      </c>
      <c r="R17" s="109">
        <f>[13]Fevereiro!$J$21</f>
        <v>37.080000000000005</v>
      </c>
      <c r="S17" s="109">
        <f>[13]Fevereiro!$J$22</f>
        <v>42.480000000000004</v>
      </c>
      <c r="T17" s="109">
        <f>[13]Fevereiro!$J$23</f>
        <v>33.840000000000003</v>
      </c>
      <c r="U17" s="109">
        <f>[13]Fevereiro!$J$24</f>
        <v>45.36</v>
      </c>
      <c r="V17" s="109">
        <f>[13]Fevereiro!$J$25</f>
        <v>41.4</v>
      </c>
      <c r="W17" s="109">
        <f>[13]Fevereiro!$J$26</f>
        <v>37.800000000000004</v>
      </c>
      <c r="X17" s="109">
        <f>[13]Fevereiro!$J$27</f>
        <v>60.480000000000004</v>
      </c>
      <c r="Y17" s="109">
        <f>[13]Fevereiro!$J$28</f>
        <v>46.800000000000004</v>
      </c>
      <c r="Z17" s="109">
        <f>[13]Fevereiro!$J$29</f>
        <v>42.84</v>
      </c>
      <c r="AA17" s="109">
        <f>[13]Fevereiro!$J$30</f>
        <v>25.2</v>
      </c>
      <c r="AB17" s="109">
        <f>[13]Fevereiro!$J$31</f>
        <v>31.319999999999997</v>
      </c>
      <c r="AC17" s="109">
        <f>[13]Fevereiro!$J$32</f>
        <v>32.4</v>
      </c>
      <c r="AD17" s="109">
        <f>[13]Fevereiro!$J$33</f>
        <v>23.400000000000002</v>
      </c>
      <c r="AE17" s="114">
        <f t="shared" si="1"/>
        <v>60.480000000000004</v>
      </c>
      <c r="AF17" s="113">
        <f t="shared" si="2"/>
        <v>38.02344827586208</v>
      </c>
    </row>
    <row r="18" spans="1:36" x14ac:dyDescent="0.2">
      <c r="A18" s="48" t="s">
        <v>5</v>
      </c>
      <c r="B18" s="109">
        <f>[14]Fevereiro!$J$5</f>
        <v>55.080000000000005</v>
      </c>
      <c r="C18" s="109">
        <f>[14]Fevereiro!$J$6</f>
        <v>21.240000000000002</v>
      </c>
      <c r="D18" s="109">
        <f>[14]Fevereiro!$J$7</f>
        <v>30.96</v>
      </c>
      <c r="E18" s="109">
        <f>[14]Fevereiro!$J$8</f>
        <v>23.759999999999998</v>
      </c>
      <c r="F18" s="109">
        <f>[14]Fevereiro!$J$9</f>
        <v>23.400000000000002</v>
      </c>
      <c r="G18" s="109">
        <f>[14]Fevereiro!$J$10</f>
        <v>30.6</v>
      </c>
      <c r="H18" s="109">
        <f>[14]Fevereiro!$J$11</f>
        <v>29.880000000000003</v>
      </c>
      <c r="I18" s="109">
        <f>[14]Fevereiro!$J$12</f>
        <v>49.32</v>
      </c>
      <c r="J18" s="109">
        <f>[14]Fevereiro!$J$13</f>
        <v>31.680000000000003</v>
      </c>
      <c r="K18" s="109">
        <f>[14]Fevereiro!$J$14</f>
        <v>34.92</v>
      </c>
      <c r="L18" s="109">
        <f>[14]Fevereiro!$J$15</f>
        <v>24.48</v>
      </c>
      <c r="M18" s="109">
        <f>[14]Fevereiro!$J$16</f>
        <v>52.2</v>
      </c>
      <c r="N18" s="109">
        <f>[14]Fevereiro!$J$17</f>
        <v>42.480000000000004</v>
      </c>
      <c r="O18" s="109">
        <f>[14]Fevereiro!$J$18</f>
        <v>25.56</v>
      </c>
      <c r="P18" s="109">
        <f>[14]Fevereiro!$J$19</f>
        <v>21.240000000000002</v>
      </c>
      <c r="Q18" s="109">
        <f>[14]Fevereiro!$J$20</f>
        <v>45</v>
      </c>
      <c r="R18" s="109">
        <f>[14]Fevereiro!$J$21</f>
        <v>43.56</v>
      </c>
      <c r="S18" s="109">
        <f>[14]Fevereiro!$J$22</f>
        <v>44.64</v>
      </c>
      <c r="T18" s="109">
        <f>[14]Fevereiro!$J$23</f>
        <v>42.84</v>
      </c>
      <c r="U18" s="109">
        <f>[14]Fevereiro!$J$24</f>
        <v>51.84</v>
      </c>
      <c r="V18" s="109">
        <f>[14]Fevereiro!$J$25</f>
        <v>70.92</v>
      </c>
      <c r="W18" s="109">
        <f>[14]Fevereiro!$J$26</f>
        <v>28.44</v>
      </c>
      <c r="X18" s="109">
        <f>[14]Fevereiro!$J$27</f>
        <v>44.64</v>
      </c>
      <c r="Y18" s="109">
        <f>[14]Fevereiro!$J$28</f>
        <v>28.08</v>
      </c>
      <c r="Z18" s="109">
        <f>[14]Fevereiro!$J$29</f>
        <v>34.56</v>
      </c>
      <c r="AA18" s="109">
        <f>[14]Fevereiro!$J$30</f>
        <v>13.68</v>
      </c>
      <c r="AB18" s="109">
        <f>[14]Fevereiro!$J$31</f>
        <v>45</v>
      </c>
      <c r="AC18" s="109">
        <f>[14]Fevereiro!$J$32</f>
        <v>27.720000000000002</v>
      </c>
      <c r="AD18" s="109">
        <f>[14]Fevereiro!$J$33</f>
        <v>20.88</v>
      </c>
      <c r="AE18" s="114">
        <f t="shared" si="1"/>
        <v>70.92</v>
      </c>
      <c r="AF18" s="113">
        <f t="shared" si="2"/>
        <v>35.813793103448283</v>
      </c>
      <c r="AG18" s="12" t="s">
        <v>35</v>
      </c>
    </row>
    <row r="19" spans="1:36" x14ac:dyDescent="0.2">
      <c r="A19" s="48" t="s">
        <v>33</v>
      </c>
      <c r="B19" s="109">
        <f>[15]Fevereiro!$J$5</f>
        <v>47.16</v>
      </c>
      <c r="C19" s="109">
        <f>[15]Fevereiro!$J$6</f>
        <v>54</v>
      </c>
      <c r="D19" s="109">
        <f>[15]Fevereiro!$J$7</f>
        <v>44.28</v>
      </c>
      <c r="E19" s="109">
        <f>[15]Fevereiro!$J$8</f>
        <v>28.44</v>
      </c>
      <c r="F19" s="109">
        <f>[15]Fevereiro!$J$9</f>
        <v>45</v>
      </c>
      <c r="G19" s="109">
        <f>[15]Fevereiro!$J$10</f>
        <v>34.56</v>
      </c>
      <c r="H19" s="109">
        <f>[15]Fevereiro!$J$11</f>
        <v>33.119999999999997</v>
      </c>
      <c r="I19" s="109">
        <f>[15]Fevereiro!$J$12</f>
        <v>53.64</v>
      </c>
      <c r="J19" s="109">
        <f>[15]Fevereiro!$J$13</f>
        <v>27.720000000000002</v>
      </c>
      <c r="K19" s="109">
        <f>[15]Fevereiro!$J$14</f>
        <v>38.519999999999996</v>
      </c>
      <c r="L19" s="109">
        <f>[15]Fevereiro!$J$15</f>
        <v>46.080000000000005</v>
      </c>
      <c r="M19" s="109">
        <f>[15]Fevereiro!$J$16</f>
        <v>36.36</v>
      </c>
      <c r="N19" s="109">
        <f>[15]Fevereiro!$J$17</f>
        <v>78.84</v>
      </c>
      <c r="O19" s="109">
        <f>[15]Fevereiro!$J$18</f>
        <v>61.560000000000009</v>
      </c>
      <c r="P19" s="109">
        <f>[15]Fevereiro!$J$19</f>
        <v>39.24</v>
      </c>
      <c r="Q19" s="109">
        <f>[15]Fevereiro!$J$20</f>
        <v>30.96</v>
      </c>
      <c r="R19" s="109">
        <f>[15]Fevereiro!$J$21</f>
        <v>40.32</v>
      </c>
      <c r="S19" s="109">
        <f>[15]Fevereiro!$J$22</f>
        <v>79.92</v>
      </c>
      <c r="T19" s="109">
        <f>[15]Fevereiro!$J$23</f>
        <v>34.200000000000003</v>
      </c>
      <c r="U19" s="109">
        <f>[15]Fevereiro!$J$24</f>
        <v>36</v>
      </c>
      <c r="V19" s="109">
        <f>[15]Fevereiro!$J$25</f>
        <v>38.159999999999997</v>
      </c>
      <c r="W19" s="109">
        <f>[15]Fevereiro!$J$26</f>
        <v>44.28</v>
      </c>
      <c r="X19" s="109">
        <f>[15]Fevereiro!$J$27</f>
        <v>34.56</v>
      </c>
      <c r="Y19" s="109">
        <f>[15]Fevereiro!$J$28</f>
        <v>45.36</v>
      </c>
      <c r="Z19" s="109">
        <f>[15]Fevereiro!$J$29</f>
        <v>45.36</v>
      </c>
      <c r="AA19" s="109">
        <f>[15]Fevereiro!$J$30</f>
        <v>53.64</v>
      </c>
      <c r="AB19" s="109">
        <f>[15]Fevereiro!$J$31</f>
        <v>39.96</v>
      </c>
      <c r="AC19" s="109">
        <f>[15]Fevereiro!$J$32</f>
        <v>29.52</v>
      </c>
      <c r="AD19" s="109">
        <f>[15]Fevereiro!$J$33</f>
        <v>23.040000000000003</v>
      </c>
      <c r="AE19" s="114">
        <f t="shared" si="1"/>
        <v>79.92</v>
      </c>
      <c r="AF19" s="113">
        <f t="shared" si="2"/>
        <v>42.889655172413789</v>
      </c>
    </row>
    <row r="20" spans="1:36" x14ac:dyDescent="0.2">
      <c r="A20" s="48" t="s">
        <v>6</v>
      </c>
      <c r="B20" s="109">
        <f>[16]Fevereiro!$J$5</f>
        <v>47.88</v>
      </c>
      <c r="C20" s="109">
        <f>[16]Fevereiro!$J$6</f>
        <v>21.96</v>
      </c>
      <c r="D20" s="109">
        <f>[16]Fevereiro!$J$7</f>
        <v>35.64</v>
      </c>
      <c r="E20" s="109">
        <f>[16]Fevereiro!$J$8</f>
        <v>34.56</v>
      </c>
      <c r="F20" s="109">
        <f>[16]Fevereiro!$J$9</f>
        <v>28.08</v>
      </c>
      <c r="G20" s="109">
        <f>[16]Fevereiro!$J$10</f>
        <v>20.16</v>
      </c>
      <c r="H20" s="109">
        <f>[16]Fevereiro!$J$11</f>
        <v>29.16</v>
      </c>
      <c r="I20" s="109">
        <f>[16]Fevereiro!$J$12</f>
        <v>25.2</v>
      </c>
      <c r="J20" s="109">
        <f>[16]Fevereiro!$J$13</f>
        <v>28.44</v>
      </c>
      <c r="K20" s="109">
        <f>[16]Fevereiro!$J$14</f>
        <v>50.76</v>
      </c>
      <c r="L20" s="109">
        <f>[16]Fevereiro!$J$15</f>
        <v>27.36</v>
      </c>
      <c r="M20" s="109">
        <f>[16]Fevereiro!$J$16</f>
        <v>29.880000000000003</v>
      </c>
      <c r="N20" s="109">
        <f>[16]Fevereiro!$J$17</f>
        <v>29.16</v>
      </c>
      <c r="O20" s="109">
        <f>[16]Fevereiro!$J$18</f>
        <v>23.759999999999998</v>
      </c>
      <c r="P20" s="109">
        <f>[16]Fevereiro!$J$19</f>
        <v>25.56</v>
      </c>
      <c r="Q20" s="109">
        <f>[16]Fevereiro!$J$20</f>
        <v>27.720000000000002</v>
      </c>
      <c r="R20" s="109">
        <f>[16]Fevereiro!$J$21</f>
        <v>41.04</v>
      </c>
      <c r="S20" s="109">
        <f>[16]Fevereiro!$J$22</f>
        <v>40.680000000000007</v>
      </c>
      <c r="T20" s="109">
        <f>[16]Fevereiro!$J$23</f>
        <v>24.48</v>
      </c>
      <c r="U20" s="109">
        <f>[16]Fevereiro!$J$24</f>
        <v>29.52</v>
      </c>
      <c r="V20" s="109">
        <f>[16]Fevereiro!$J$25</f>
        <v>37.440000000000005</v>
      </c>
      <c r="W20" s="109">
        <f>[16]Fevereiro!$J$26</f>
        <v>20.88</v>
      </c>
      <c r="X20" s="109">
        <f>[16]Fevereiro!$J$27</f>
        <v>47.88</v>
      </c>
      <c r="Y20" s="109">
        <f>[16]Fevereiro!$J$28</f>
        <v>28.44</v>
      </c>
      <c r="Z20" s="109">
        <f>[16]Fevereiro!$J$29</f>
        <v>19.440000000000001</v>
      </c>
      <c r="AA20" s="109">
        <f>[16]Fevereiro!$J$30</f>
        <v>23.759999999999998</v>
      </c>
      <c r="AB20" s="109">
        <f>[16]Fevereiro!$J$31</f>
        <v>31.680000000000003</v>
      </c>
      <c r="AC20" s="109">
        <f>[16]Fevereiro!$J$32</f>
        <v>36.72</v>
      </c>
      <c r="AD20" s="109">
        <f>[16]Fevereiro!$J$33</f>
        <v>17.64</v>
      </c>
      <c r="AE20" s="114">
        <f t="shared" si="1"/>
        <v>50.76</v>
      </c>
      <c r="AF20" s="113">
        <f t="shared" si="2"/>
        <v>30.513103448275867</v>
      </c>
    </row>
    <row r="21" spans="1:36" x14ac:dyDescent="0.2">
      <c r="A21" s="48" t="s">
        <v>7</v>
      </c>
      <c r="B21" s="109">
        <f>[17]Fevereiro!$J$5</f>
        <v>38.159999999999997</v>
      </c>
      <c r="C21" s="109">
        <f>[17]Fevereiro!$J$6</f>
        <v>27.720000000000002</v>
      </c>
      <c r="D21" s="109">
        <f>[17]Fevereiro!$J$7</f>
        <v>28.8</v>
      </c>
      <c r="E21" s="109">
        <f>[17]Fevereiro!$J$8</f>
        <v>33.119999999999997</v>
      </c>
      <c r="F21" s="109">
        <f>[17]Fevereiro!$J$9</f>
        <v>32.4</v>
      </c>
      <c r="G21" s="109">
        <f>[17]Fevereiro!$J$10</f>
        <v>24.840000000000003</v>
      </c>
      <c r="H21" s="109">
        <f>[17]Fevereiro!$J$11</f>
        <v>36.72</v>
      </c>
      <c r="I21" s="109">
        <f>[17]Fevereiro!$J$12</f>
        <v>36.36</v>
      </c>
      <c r="J21" s="109">
        <f>[17]Fevereiro!$J$13</f>
        <v>39.24</v>
      </c>
      <c r="K21" s="109">
        <f>[17]Fevereiro!$J$14</f>
        <v>30.96</v>
      </c>
      <c r="L21" s="109">
        <f>[17]Fevereiro!$J$15</f>
        <v>38.519999999999996</v>
      </c>
      <c r="M21" s="109">
        <f>[17]Fevereiro!$J$16</f>
        <v>37.440000000000005</v>
      </c>
      <c r="N21" s="109">
        <f>[17]Fevereiro!$J$17</f>
        <v>46.440000000000005</v>
      </c>
      <c r="O21" s="109">
        <f>[17]Fevereiro!$J$18</f>
        <v>47.88</v>
      </c>
      <c r="P21" s="109">
        <f>[17]Fevereiro!$J$19</f>
        <v>36.72</v>
      </c>
      <c r="Q21" s="109">
        <f>[17]Fevereiro!$J$20</f>
        <v>38.159999999999997</v>
      </c>
      <c r="R21" s="109">
        <f>[17]Fevereiro!$J$21</f>
        <v>42.84</v>
      </c>
      <c r="S21" s="109">
        <f>[17]Fevereiro!$J$22</f>
        <v>32.04</v>
      </c>
      <c r="T21" s="109">
        <f>[17]Fevereiro!$J$23</f>
        <v>36</v>
      </c>
      <c r="U21" s="109">
        <f>[17]Fevereiro!$J$24</f>
        <v>45.72</v>
      </c>
      <c r="V21" s="109">
        <f>[17]Fevereiro!$J$25</f>
        <v>30.240000000000002</v>
      </c>
      <c r="W21" s="109">
        <f>[17]Fevereiro!$J$26</f>
        <v>45</v>
      </c>
      <c r="X21" s="109">
        <f>[17]Fevereiro!$J$27</f>
        <v>33.840000000000003</v>
      </c>
      <c r="Y21" s="109">
        <f>[17]Fevereiro!$J$28</f>
        <v>36.36</v>
      </c>
      <c r="Z21" s="109">
        <f>[17]Fevereiro!$J$29</f>
        <v>34.56</v>
      </c>
      <c r="AA21" s="109">
        <f>[17]Fevereiro!$J$30</f>
        <v>22.32</v>
      </c>
      <c r="AB21" s="109">
        <f>[17]Fevereiro!$J$31</f>
        <v>37.800000000000004</v>
      </c>
      <c r="AC21" s="109">
        <f>[17]Fevereiro!$J$32</f>
        <v>54</v>
      </c>
      <c r="AD21" s="109">
        <f>[17]Fevereiro!$J$33</f>
        <v>27</v>
      </c>
      <c r="AE21" s="114">
        <f t="shared" si="1"/>
        <v>54</v>
      </c>
      <c r="AF21" s="113">
        <f t="shared" si="2"/>
        <v>36.248275862068958</v>
      </c>
      <c r="AI21" t="s">
        <v>35</v>
      </c>
      <c r="AJ21" t="s">
        <v>35</v>
      </c>
    </row>
    <row r="22" spans="1:36" x14ac:dyDescent="0.2">
      <c r="A22" s="48" t="s">
        <v>148</v>
      </c>
      <c r="B22" s="109">
        <f>[18]Fevereiro!$J$5</f>
        <v>48.96</v>
      </c>
      <c r="C22" s="109">
        <f>[18]Fevereiro!$J$6</f>
        <v>29.16</v>
      </c>
      <c r="D22" s="109">
        <f>[18]Fevereiro!$J$7</f>
        <v>31.319999999999997</v>
      </c>
      <c r="E22" s="109">
        <f>[18]Fevereiro!$J$8</f>
        <v>37.800000000000004</v>
      </c>
      <c r="F22" s="109">
        <f>[18]Fevereiro!$J$9</f>
        <v>31.680000000000003</v>
      </c>
      <c r="G22" s="109">
        <f>[18]Fevereiro!$J$10</f>
        <v>37.080000000000005</v>
      </c>
      <c r="H22" s="109">
        <f>[18]Fevereiro!$J$11</f>
        <v>31.680000000000003</v>
      </c>
      <c r="I22" s="109">
        <f>[18]Fevereiro!$J$12</f>
        <v>50.04</v>
      </c>
      <c r="J22" s="109">
        <f>[18]Fevereiro!$J$13</f>
        <v>47.16</v>
      </c>
      <c r="K22" s="109">
        <f>[18]Fevereiro!$J$14</f>
        <v>36</v>
      </c>
      <c r="L22" s="109">
        <f>[18]Fevereiro!$J$15</f>
        <v>43.92</v>
      </c>
      <c r="M22" s="109">
        <f>[18]Fevereiro!$J$16</f>
        <v>39.96</v>
      </c>
      <c r="N22" s="109">
        <f>[18]Fevereiro!$J$17</f>
        <v>44.28</v>
      </c>
      <c r="O22" s="109">
        <f>[18]Fevereiro!$J$18</f>
        <v>48.96</v>
      </c>
      <c r="P22" s="109">
        <f>[18]Fevereiro!$J$19</f>
        <v>27</v>
      </c>
      <c r="Q22" s="109">
        <f>[18]Fevereiro!$J$20</f>
        <v>39.24</v>
      </c>
      <c r="R22" s="109">
        <f>[18]Fevereiro!$J$21</f>
        <v>35.64</v>
      </c>
      <c r="S22" s="109">
        <f>[18]Fevereiro!$J$22</f>
        <v>39.6</v>
      </c>
      <c r="T22" s="109">
        <f>[18]Fevereiro!$J$23</f>
        <v>33.840000000000003</v>
      </c>
      <c r="U22" s="109">
        <f>[18]Fevereiro!$J$24</f>
        <v>49.680000000000007</v>
      </c>
      <c r="V22" s="109">
        <f>[18]Fevereiro!$J$25</f>
        <v>35.64</v>
      </c>
      <c r="W22" s="109">
        <f>[18]Fevereiro!$J$26</f>
        <v>35.64</v>
      </c>
      <c r="X22" s="109">
        <f>[18]Fevereiro!$J$27</f>
        <v>42.84</v>
      </c>
      <c r="Y22" s="109">
        <f>[18]Fevereiro!$J$28</f>
        <v>42.84</v>
      </c>
      <c r="Z22" s="109">
        <f>[18]Fevereiro!$J$29</f>
        <v>42.480000000000004</v>
      </c>
      <c r="AA22" s="109">
        <f>[18]Fevereiro!$J$30</f>
        <v>27.36</v>
      </c>
      <c r="AB22" s="109">
        <f>[18]Fevereiro!$J$31</f>
        <v>41.4</v>
      </c>
      <c r="AC22" s="109">
        <f>[18]Fevereiro!$J$32</f>
        <v>42.84</v>
      </c>
      <c r="AD22" s="109">
        <f>[18]Fevereiro!$J$33</f>
        <v>35.28</v>
      </c>
      <c r="AE22" s="114">
        <f t="shared" si="1"/>
        <v>50.04</v>
      </c>
      <c r="AF22" s="113">
        <f t="shared" si="2"/>
        <v>38.942068965517237</v>
      </c>
      <c r="AJ22" t="s">
        <v>35</v>
      </c>
    </row>
    <row r="23" spans="1:36" x14ac:dyDescent="0.2">
      <c r="A23" s="48" t="s">
        <v>149</v>
      </c>
      <c r="B23" s="109">
        <f>[19]Fevereiro!$J$5</f>
        <v>38.880000000000003</v>
      </c>
      <c r="C23" s="109">
        <f>[19]Fevereiro!$J$6</f>
        <v>43.2</v>
      </c>
      <c r="D23" s="109">
        <f>[19]Fevereiro!$J$7</f>
        <v>37.080000000000005</v>
      </c>
      <c r="E23" s="109">
        <f>[19]Fevereiro!$J$8</f>
        <v>42.84</v>
      </c>
      <c r="F23" s="109">
        <f>[19]Fevereiro!$J$9</f>
        <v>61.560000000000009</v>
      </c>
      <c r="G23" s="109">
        <f>[19]Fevereiro!$J$10</f>
        <v>38.880000000000003</v>
      </c>
      <c r="H23" s="109">
        <f>[19]Fevereiro!$J$11</f>
        <v>42.84</v>
      </c>
      <c r="I23" s="109">
        <f>[19]Fevereiro!$J$12</f>
        <v>46.800000000000004</v>
      </c>
      <c r="J23" s="109">
        <f>[19]Fevereiro!$J$13</f>
        <v>30.6</v>
      </c>
      <c r="K23" s="109">
        <f>[19]Fevereiro!$J$14</f>
        <v>40.32</v>
      </c>
      <c r="L23" s="109">
        <f>[19]Fevereiro!$J$15</f>
        <v>45</v>
      </c>
      <c r="M23" s="109">
        <f>[19]Fevereiro!$J$16</f>
        <v>38.880000000000003</v>
      </c>
      <c r="N23" s="109">
        <f>[19]Fevereiro!$J$17</f>
        <v>37.440000000000005</v>
      </c>
      <c r="O23" s="109">
        <f>[19]Fevereiro!$J$18</f>
        <v>38.519999999999996</v>
      </c>
      <c r="P23" s="109">
        <f>[19]Fevereiro!$J$19</f>
        <v>26.64</v>
      </c>
      <c r="Q23" s="109" t="str">
        <f>[19]Fevereiro!$J$20</f>
        <v>*</v>
      </c>
      <c r="R23" s="109" t="str">
        <f>[19]Fevereiro!$J$21</f>
        <v>*</v>
      </c>
      <c r="S23" s="109" t="str">
        <f>[19]Fevereiro!$J$22</f>
        <v>*</v>
      </c>
      <c r="T23" s="109" t="str">
        <f>[19]Fevereiro!$J$23</f>
        <v>*</v>
      </c>
      <c r="U23" s="109" t="str">
        <f>[19]Fevereiro!$J$24</f>
        <v>*</v>
      </c>
      <c r="V23" s="109" t="str">
        <f>[19]Fevereiro!$J$25</f>
        <v>*</v>
      </c>
      <c r="W23" s="109" t="str">
        <f>[19]Fevereiro!$J$26</f>
        <v>*</v>
      </c>
      <c r="X23" s="109" t="str">
        <f>[19]Fevereiro!$J$27</f>
        <v>*</v>
      </c>
      <c r="Y23" s="109" t="str">
        <f>[19]Fevereiro!$J$28</f>
        <v>*</v>
      </c>
      <c r="Z23" s="109" t="str">
        <f>[19]Fevereiro!$J$29</f>
        <v>*</v>
      </c>
      <c r="AA23" s="109" t="str">
        <f>[19]Fevereiro!$J$30</f>
        <v>*</v>
      </c>
      <c r="AB23" s="109" t="str">
        <f>[19]Fevereiro!$J$31</f>
        <v>*</v>
      </c>
      <c r="AC23" s="109" t="str">
        <f>[19]Fevereiro!$J$32</f>
        <v>*</v>
      </c>
      <c r="AD23" s="109" t="s">
        <v>197</v>
      </c>
      <c r="AE23" s="114">
        <f t="shared" si="1"/>
        <v>61.560000000000009</v>
      </c>
      <c r="AF23" s="113">
        <f t="shared" si="2"/>
        <v>40.632000000000012</v>
      </c>
      <c r="AG23" s="12" t="s">
        <v>35</v>
      </c>
      <c r="AI23" t="s">
        <v>35</v>
      </c>
    </row>
    <row r="24" spans="1:36" x14ac:dyDescent="0.2">
      <c r="A24" s="48" t="s">
        <v>150</v>
      </c>
      <c r="B24" s="109">
        <f>[20]Fevereiro!$J$5</f>
        <v>34.200000000000003</v>
      </c>
      <c r="C24" s="109">
        <f>[20]Fevereiro!$J$6</f>
        <v>29.52</v>
      </c>
      <c r="D24" s="109">
        <f>[20]Fevereiro!$J$7</f>
        <v>28.08</v>
      </c>
      <c r="E24" s="109">
        <f>[20]Fevereiro!$J$8</f>
        <v>30.96</v>
      </c>
      <c r="F24" s="109">
        <f>[20]Fevereiro!$J$9</f>
        <v>25.56</v>
      </c>
      <c r="G24" s="109">
        <f>[20]Fevereiro!$J$10</f>
        <v>35.64</v>
      </c>
      <c r="H24" s="109">
        <f>[20]Fevereiro!$J$11</f>
        <v>25.56</v>
      </c>
      <c r="I24" s="109">
        <f>[20]Fevereiro!$J$12</f>
        <v>39.96</v>
      </c>
      <c r="J24" s="109">
        <f>[20]Fevereiro!$J$13</f>
        <v>40.32</v>
      </c>
      <c r="K24" s="109">
        <f>[20]Fevereiro!$J$14</f>
        <v>32.04</v>
      </c>
      <c r="L24" s="109">
        <f>[20]Fevereiro!$J$15</f>
        <v>34.92</v>
      </c>
      <c r="M24" s="109">
        <f>[20]Fevereiro!$J$16</f>
        <v>39.96</v>
      </c>
      <c r="N24" s="109">
        <f>[20]Fevereiro!$J$17</f>
        <v>41.4</v>
      </c>
      <c r="O24" s="109">
        <f>[20]Fevereiro!$J$18</f>
        <v>44.28</v>
      </c>
      <c r="P24" s="109">
        <f>[20]Fevereiro!$J$19</f>
        <v>35.64</v>
      </c>
      <c r="Q24" s="109">
        <f>[20]Fevereiro!$J$20</f>
        <v>39.24</v>
      </c>
      <c r="R24" s="109">
        <f>[20]Fevereiro!$J$21</f>
        <v>52.2</v>
      </c>
      <c r="S24" s="109">
        <f>[20]Fevereiro!$J$22</f>
        <v>38.159999999999997</v>
      </c>
      <c r="T24" s="109">
        <f>[20]Fevereiro!$J$23</f>
        <v>36.36</v>
      </c>
      <c r="U24" s="109">
        <f>[20]Fevereiro!$J$24</f>
        <v>37.080000000000005</v>
      </c>
      <c r="V24" s="109">
        <f>[20]Fevereiro!$J$25</f>
        <v>28.44</v>
      </c>
      <c r="W24" s="109">
        <f>[20]Fevereiro!$J$26</f>
        <v>36.36</v>
      </c>
      <c r="X24" s="109">
        <f>[20]Fevereiro!$J$27</f>
        <v>40.32</v>
      </c>
      <c r="Y24" s="109">
        <f>[20]Fevereiro!$J$28</f>
        <v>36.72</v>
      </c>
      <c r="Z24" s="109">
        <f>[20]Fevereiro!$J$29</f>
        <v>38.159999999999997</v>
      </c>
      <c r="AA24" s="109">
        <f>[20]Fevereiro!$J$30</f>
        <v>22.32</v>
      </c>
      <c r="AB24" s="109">
        <f>[20]Fevereiro!$J$31</f>
        <v>45.36</v>
      </c>
      <c r="AC24" s="109">
        <f>[20]Fevereiro!$J$32</f>
        <v>54.72</v>
      </c>
      <c r="AD24" s="109">
        <f>[20]Fevereiro!$J$33</f>
        <v>30.96</v>
      </c>
      <c r="AE24" s="114">
        <f t="shared" si="1"/>
        <v>54.72</v>
      </c>
      <c r="AF24" s="113">
        <f t="shared" si="2"/>
        <v>36.360000000000007</v>
      </c>
      <c r="AI24" t="s">
        <v>35</v>
      </c>
    </row>
    <row r="25" spans="1:36" x14ac:dyDescent="0.2">
      <c r="A25" s="48" t="s">
        <v>8</v>
      </c>
      <c r="B25" s="109">
        <f>[21]Fevereiro!$J$5</f>
        <v>54</v>
      </c>
      <c r="C25" s="109">
        <f>[21]Fevereiro!$J$6</f>
        <v>30.240000000000002</v>
      </c>
      <c r="D25" s="109">
        <f>[21]Fevereiro!$J$7</f>
        <v>28.08</v>
      </c>
      <c r="E25" s="109">
        <f>[21]Fevereiro!$J$8</f>
        <v>34.200000000000003</v>
      </c>
      <c r="F25" s="109">
        <f>[21]Fevereiro!$J$9</f>
        <v>54</v>
      </c>
      <c r="G25" s="109">
        <f>[21]Fevereiro!$J$10</f>
        <v>57.24</v>
      </c>
      <c r="H25" s="109">
        <f>[21]Fevereiro!$J$11</f>
        <v>47.519999999999996</v>
      </c>
      <c r="I25" s="109">
        <f>[21]Fevereiro!$J$12</f>
        <v>47.519999999999996</v>
      </c>
      <c r="J25" s="109">
        <f>[21]Fevereiro!$J$13</f>
        <v>27.720000000000002</v>
      </c>
      <c r="K25" s="109">
        <f>[21]Fevereiro!$J$14</f>
        <v>31.680000000000003</v>
      </c>
      <c r="L25" s="109">
        <f>[21]Fevereiro!$J$15</f>
        <v>41.04</v>
      </c>
      <c r="M25" s="109">
        <f>[21]Fevereiro!$J$16</f>
        <v>36.36</v>
      </c>
      <c r="N25" s="109">
        <f>[21]Fevereiro!$J$17</f>
        <v>57.24</v>
      </c>
      <c r="O25" s="109">
        <f>[21]Fevereiro!$J$18</f>
        <v>61.2</v>
      </c>
      <c r="P25" s="109">
        <f>[21]Fevereiro!$J$19</f>
        <v>26.64</v>
      </c>
      <c r="Q25" s="109">
        <f>[21]Fevereiro!$J$20</f>
        <v>33.480000000000004</v>
      </c>
      <c r="R25" s="109">
        <f>[21]Fevereiro!$J$21</f>
        <v>30.240000000000002</v>
      </c>
      <c r="S25" s="109">
        <f>[21]Fevereiro!$J$22</f>
        <v>48.24</v>
      </c>
      <c r="T25" s="109">
        <f>[21]Fevereiro!$J$23</f>
        <v>18.36</v>
      </c>
      <c r="U25" s="109">
        <f>[21]Fevereiro!$J$24</f>
        <v>47.88</v>
      </c>
      <c r="V25" s="109">
        <f>[21]Fevereiro!$J$25</f>
        <v>22.68</v>
      </c>
      <c r="W25" s="109">
        <f>[21]Fevereiro!$J$26</f>
        <v>39.6</v>
      </c>
      <c r="X25" s="109">
        <f>[21]Fevereiro!$J$27</f>
        <v>42.480000000000004</v>
      </c>
      <c r="Y25" s="109">
        <f>[21]Fevereiro!$J$28</f>
        <v>56.16</v>
      </c>
      <c r="Z25" s="109">
        <f>[21]Fevereiro!$J$29</f>
        <v>29.52</v>
      </c>
      <c r="AA25" s="109">
        <f>[21]Fevereiro!$J$30</f>
        <v>29.52</v>
      </c>
      <c r="AB25" s="109">
        <f>[21]Fevereiro!$J$31</f>
        <v>44.28</v>
      </c>
      <c r="AC25" s="109">
        <f>[21]Fevereiro!$J$32</f>
        <v>25.2</v>
      </c>
      <c r="AD25" s="109">
        <f>[21]Fevereiro!$J$33</f>
        <v>45</v>
      </c>
      <c r="AE25" s="114">
        <f t="shared" si="1"/>
        <v>61.2</v>
      </c>
      <c r="AF25" s="113">
        <f t="shared" si="2"/>
        <v>39.562758620689664</v>
      </c>
      <c r="AI25" t="s">
        <v>35</v>
      </c>
    </row>
    <row r="26" spans="1:36" x14ac:dyDescent="0.2">
      <c r="A26" s="48" t="s">
        <v>9</v>
      </c>
      <c r="B26" s="109">
        <f>[22]Fevereiro!$J$5</f>
        <v>32.76</v>
      </c>
      <c r="C26" s="109">
        <f>[22]Fevereiro!$J$6</f>
        <v>30.6</v>
      </c>
      <c r="D26" s="109">
        <f>[22]Fevereiro!$J$7</f>
        <v>26.28</v>
      </c>
      <c r="E26" s="109">
        <f>[22]Fevereiro!$J$8</f>
        <v>34.200000000000003</v>
      </c>
      <c r="F26" s="109">
        <f>[22]Fevereiro!$J$9</f>
        <v>25.2</v>
      </c>
      <c r="G26" s="109">
        <f>[22]Fevereiro!$J$10</f>
        <v>33.840000000000003</v>
      </c>
      <c r="H26" s="109">
        <f>[22]Fevereiro!$J$11</f>
        <v>40.680000000000007</v>
      </c>
      <c r="I26" s="109">
        <f>[22]Fevereiro!$J$12</f>
        <v>43.2</v>
      </c>
      <c r="J26" s="109">
        <f>[22]Fevereiro!$J$13</f>
        <v>23.759999999999998</v>
      </c>
      <c r="K26" s="109">
        <f>[22]Fevereiro!$J$14</f>
        <v>31.319999999999997</v>
      </c>
      <c r="L26" s="109">
        <f>[22]Fevereiro!$J$15</f>
        <v>30.6</v>
      </c>
      <c r="M26" s="109">
        <f>[22]Fevereiro!$J$16</f>
        <v>34.200000000000003</v>
      </c>
      <c r="N26" s="109">
        <f>[22]Fevereiro!$J$17</f>
        <v>37.080000000000005</v>
      </c>
      <c r="O26" s="109">
        <f>[22]Fevereiro!$J$18</f>
        <v>48.6</v>
      </c>
      <c r="P26" s="109">
        <f>[22]Fevereiro!$J$19</f>
        <v>31.680000000000003</v>
      </c>
      <c r="Q26" s="109">
        <f>[22]Fevereiro!$J$20</f>
        <v>42.12</v>
      </c>
      <c r="R26" s="109">
        <f>[22]Fevereiro!$J$21</f>
        <v>31.680000000000003</v>
      </c>
      <c r="S26" s="109">
        <f>[22]Fevereiro!$J$22</f>
        <v>39.96</v>
      </c>
      <c r="T26" s="109">
        <f>[22]Fevereiro!$J$23</f>
        <v>44.28</v>
      </c>
      <c r="U26" s="109">
        <f>[22]Fevereiro!$J$24</f>
        <v>51.480000000000004</v>
      </c>
      <c r="V26" s="109">
        <f>[22]Fevereiro!$J$25</f>
        <v>30.240000000000002</v>
      </c>
      <c r="W26" s="109">
        <f>[22]Fevereiro!$J$26</f>
        <v>29.16</v>
      </c>
      <c r="X26" s="109">
        <f>[22]Fevereiro!$J$27</f>
        <v>34.200000000000003</v>
      </c>
      <c r="Y26" s="109">
        <f>[22]Fevereiro!$J$28</f>
        <v>38.880000000000003</v>
      </c>
      <c r="Z26" s="109">
        <f>[22]Fevereiro!$J$29</f>
        <v>45</v>
      </c>
      <c r="AA26" s="109">
        <f>[22]Fevereiro!$J$30</f>
        <v>22.68</v>
      </c>
      <c r="AB26" s="109">
        <f>[22]Fevereiro!$J$31</f>
        <v>27.36</v>
      </c>
      <c r="AC26" s="109">
        <f>[22]Fevereiro!$J$32</f>
        <v>50.4</v>
      </c>
      <c r="AD26" s="109">
        <f>[22]Fevereiro!$J$33</f>
        <v>28.08</v>
      </c>
      <c r="AE26" s="114">
        <f t="shared" si="1"/>
        <v>51.480000000000004</v>
      </c>
      <c r="AF26" s="113">
        <f t="shared" si="2"/>
        <v>35.155862068965519</v>
      </c>
      <c r="AI26" t="s">
        <v>35</v>
      </c>
    </row>
    <row r="27" spans="1:36" x14ac:dyDescent="0.2">
      <c r="A27" s="48" t="s">
        <v>32</v>
      </c>
      <c r="B27" s="109">
        <f>[23]Fevereiro!$J$5</f>
        <v>22.68</v>
      </c>
      <c r="C27" s="109">
        <f>[23]Fevereiro!$J$6</f>
        <v>41.04</v>
      </c>
      <c r="D27" s="109">
        <f>[23]Fevereiro!$J$7</f>
        <v>52.56</v>
      </c>
      <c r="E27" s="109">
        <f>[23]Fevereiro!$J$8</f>
        <v>29.880000000000003</v>
      </c>
      <c r="F27" s="109">
        <f>[23]Fevereiro!$J$9</f>
        <v>25.2</v>
      </c>
      <c r="G27" s="109">
        <f>[23]Fevereiro!$J$10</f>
        <v>40.680000000000007</v>
      </c>
      <c r="H27" s="109">
        <f>[23]Fevereiro!$J$11</f>
        <v>35.28</v>
      </c>
      <c r="I27" s="109">
        <f>[23]Fevereiro!$J$12</f>
        <v>25.2</v>
      </c>
      <c r="J27" s="109">
        <f>[23]Fevereiro!$J$13</f>
        <v>27</v>
      </c>
      <c r="K27" s="109">
        <f>[23]Fevereiro!$J$14</f>
        <v>23.759999999999998</v>
      </c>
      <c r="L27" s="109">
        <f>[23]Fevereiro!$J$15</f>
        <v>38.159999999999997</v>
      </c>
      <c r="M27" s="109">
        <f>[23]Fevereiro!$J$16</f>
        <v>39.6</v>
      </c>
      <c r="N27" s="109">
        <f>[23]Fevereiro!$J$17</f>
        <v>33.840000000000003</v>
      </c>
      <c r="O27" s="109">
        <f>[23]Fevereiro!$J$18</f>
        <v>36.72</v>
      </c>
      <c r="P27" s="109">
        <f>[23]Fevereiro!$J$19</f>
        <v>34.56</v>
      </c>
      <c r="Q27" s="109">
        <f>[23]Fevereiro!$J$20</f>
        <v>25.92</v>
      </c>
      <c r="R27" s="109">
        <f>[23]Fevereiro!$J$21</f>
        <v>21.96</v>
      </c>
      <c r="S27" s="109">
        <f>[23]Fevereiro!$J$22</f>
        <v>32.04</v>
      </c>
      <c r="T27" s="109">
        <f>[23]Fevereiro!$J$23</f>
        <v>29.880000000000003</v>
      </c>
      <c r="U27" s="109">
        <f>[23]Fevereiro!$J$24</f>
        <v>35.28</v>
      </c>
      <c r="V27" s="109">
        <f>[23]Fevereiro!$J$25</f>
        <v>30.240000000000002</v>
      </c>
      <c r="W27" s="109">
        <f>[23]Fevereiro!$J$26</f>
        <v>31.680000000000003</v>
      </c>
      <c r="X27" s="109">
        <f>[23]Fevereiro!$J$27</f>
        <v>23.040000000000003</v>
      </c>
      <c r="Y27" s="109">
        <f>[23]Fevereiro!$J$28</f>
        <v>25.2</v>
      </c>
      <c r="Z27" s="109">
        <f>[23]Fevereiro!$J$29</f>
        <v>41.04</v>
      </c>
      <c r="AA27" s="109">
        <f>[23]Fevereiro!$J$30</f>
        <v>19.440000000000001</v>
      </c>
      <c r="AB27" s="109">
        <f>[23]Fevereiro!$J$31</f>
        <v>32.76</v>
      </c>
      <c r="AC27" s="109">
        <f>[23]Fevereiro!$J$32</f>
        <v>27.36</v>
      </c>
      <c r="AD27" s="109">
        <f>[23]Fevereiro!$J$33</f>
        <v>30.6</v>
      </c>
      <c r="AE27" s="114">
        <f t="shared" si="1"/>
        <v>52.56</v>
      </c>
      <c r="AF27" s="113">
        <f t="shared" si="2"/>
        <v>31.468965517241379</v>
      </c>
      <c r="AI27" t="s">
        <v>35</v>
      </c>
    </row>
    <row r="28" spans="1:36" x14ac:dyDescent="0.2">
      <c r="A28" s="48" t="s">
        <v>10</v>
      </c>
      <c r="B28" s="109">
        <f>[24]Fevereiro!$J$5</f>
        <v>41.76</v>
      </c>
      <c r="C28" s="109">
        <f>[24]Fevereiro!$J$6</f>
        <v>28.44</v>
      </c>
      <c r="D28" s="109">
        <f>[24]Fevereiro!$J$7</f>
        <v>26.64</v>
      </c>
      <c r="E28" s="109">
        <f>[24]Fevereiro!$J$8</f>
        <v>37.080000000000005</v>
      </c>
      <c r="F28" s="109">
        <f>[24]Fevereiro!$J$9</f>
        <v>30.240000000000002</v>
      </c>
      <c r="G28" s="109">
        <f>[24]Fevereiro!$J$10</f>
        <v>36.36</v>
      </c>
      <c r="H28" s="109">
        <f>[24]Fevereiro!$J$11</f>
        <v>37.440000000000005</v>
      </c>
      <c r="I28" s="109">
        <f>[24]Fevereiro!$J$12</f>
        <v>32.04</v>
      </c>
      <c r="J28" s="109">
        <f>[24]Fevereiro!$J$13</f>
        <v>27</v>
      </c>
      <c r="K28" s="109">
        <f>[24]Fevereiro!$J$14</f>
        <v>37.080000000000005</v>
      </c>
      <c r="L28" s="109">
        <f>[24]Fevereiro!$J$15</f>
        <v>35.28</v>
      </c>
      <c r="M28" s="109">
        <f>[24]Fevereiro!$J$16</f>
        <v>33.840000000000003</v>
      </c>
      <c r="N28" s="109">
        <f>[24]Fevereiro!$J$17</f>
        <v>39.96</v>
      </c>
      <c r="O28" s="109">
        <f>[24]Fevereiro!$J$18</f>
        <v>34.92</v>
      </c>
      <c r="P28" s="109">
        <f>[24]Fevereiro!$J$19</f>
        <v>30.6</v>
      </c>
      <c r="Q28" s="109">
        <f>[24]Fevereiro!$J$20</f>
        <v>32.76</v>
      </c>
      <c r="R28" s="109">
        <f>[24]Fevereiro!$J$21</f>
        <v>33.840000000000003</v>
      </c>
      <c r="S28" s="109">
        <f>[24]Fevereiro!$J$22</f>
        <v>32.04</v>
      </c>
      <c r="T28" s="109">
        <f>[24]Fevereiro!$J$23</f>
        <v>35.28</v>
      </c>
      <c r="U28" s="109">
        <f>[24]Fevereiro!$J$24</f>
        <v>37.800000000000004</v>
      </c>
      <c r="V28" s="109">
        <f>[24]Fevereiro!$J$25</f>
        <v>43.56</v>
      </c>
      <c r="W28" s="109">
        <f>[24]Fevereiro!$J$26</f>
        <v>32.76</v>
      </c>
      <c r="X28" s="109">
        <f>[24]Fevereiro!$J$27</f>
        <v>34.200000000000003</v>
      </c>
      <c r="Y28" s="109">
        <f>[24]Fevereiro!$J$28</f>
        <v>35.28</v>
      </c>
      <c r="Z28" s="109">
        <f>[24]Fevereiro!$J$29</f>
        <v>33.840000000000003</v>
      </c>
      <c r="AA28" s="109">
        <f>[24]Fevereiro!$J$30</f>
        <v>22.68</v>
      </c>
      <c r="AB28" s="109">
        <f>[24]Fevereiro!$J$31</f>
        <v>32.76</v>
      </c>
      <c r="AC28" s="109">
        <f>[24]Fevereiro!$J$32</f>
        <v>37.080000000000005</v>
      </c>
      <c r="AD28" s="109">
        <f>[24]Fevereiro!$J$33</f>
        <v>39.6</v>
      </c>
      <c r="AE28" s="114">
        <f t="shared" si="1"/>
        <v>43.56</v>
      </c>
      <c r="AF28" s="113">
        <f t="shared" si="2"/>
        <v>34.212413793103451</v>
      </c>
      <c r="AI28" t="s">
        <v>35</v>
      </c>
    </row>
    <row r="29" spans="1:36" x14ac:dyDescent="0.2">
      <c r="A29" s="48" t="s">
        <v>151</v>
      </c>
      <c r="B29" s="109">
        <f>[25]Fevereiro!$J$5</f>
        <v>31.680000000000003</v>
      </c>
      <c r="C29" s="109">
        <f>[25]Fevereiro!$J$6</f>
        <v>31.680000000000003</v>
      </c>
      <c r="D29" s="109">
        <f>[25]Fevereiro!$J$7</f>
        <v>32.76</v>
      </c>
      <c r="E29" s="109">
        <f>[25]Fevereiro!$J$8</f>
        <v>45.72</v>
      </c>
      <c r="F29" s="109">
        <f>[25]Fevereiro!$J$9</f>
        <v>34.92</v>
      </c>
      <c r="G29" s="109">
        <f>[25]Fevereiro!$J$10</f>
        <v>36.72</v>
      </c>
      <c r="H29" s="109">
        <f>[25]Fevereiro!$J$11</f>
        <v>43.56</v>
      </c>
      <c r="I29" s="109">
        <f>[25]Fevereiro!$J$12</f>
        <v>64.8</v>
      </c>
      <c r="J29" s="109">
        <f>[25]Fevereiro!$J$13</f>
        <v>42.480000000000004</v>
      </c>
      <c r="K29" s="109">
        <f>[25]Fevereiro!$J$14</f>
        <v>40.32</v>
      </c>
      <c r="L29" s="109">
        <f>[25]Fevereiro!$J$15</f>
        <v>45.36</v>
      </c>
      <c r="M29" s="109">
        <f>[25]Fevereiro!$J$16</f>
        <v>54.36</v>
      </c>
      <c r="N29" s="109">
        <f>[25]Fevereiro!$J$17</f>
        <v>50.04</v>
      </c>
      <c r="O29" s="109">
        <f>[25]Fevereiro!$J$18</f>
        <v>47.16</v>
      </c>
      <c r="P29" s="109">
        <f>[25]Fevereiro!$J$19</f>
        <v>38.159999999999997</v>
      </c>
      <c r="Q29" s="109">
        <f>[25]Fevereiro!$J$20</f>
        <v>44.28</v>
      </c>
      <c r="R29" s="109">
        <f>[25]Fevereiro!$J$21</f>
        <v>32.4</v>
      </c>
      <c r="S29" s="109">
        <f>[25]Fevereiro!$J$22</f>
        <v>58.680000000000007</v>
      </c>
      <c r="T29" s="109">
        <f>[25]Fevereiro!$J$23</f>
        <v>44.64</v>
      </c>
      <c r="U29" s="109">
        <f>[25]Fevereiro!$J$24</f>
        <v>46.800000000000004</v>
      </c>
      <c r="V29" s="109">
        <f>[25]Fevereiro!$J$25</f>
        <v>38.519999999999996</v>
      </c>
      <c r="W29" s="109">
        <f>[25]Fevereiro!$J$26</f>
        <v>54</v>
      </c>
      <c r="X29" s="109">
        <f>[25]Fevereiro!$J$27</f>
        <v>41.04</v>
      </c>
      <c r="Y29" s="109">
        <f>[25]Fevereiro!$J$28</f>
        <v>45</v>
      </c>
      <c r="Z29" s="109">
        <f>[25]Fevereiro!$J$29</f>
        <v>36.36</v>
      </c>
      <c r="AA29" s="109">
        <f>[25]Fevereiro!$J$30</f>
        <v>31.680000000000003</v>
      </c>
      <c r="AB29" s="109">
        <f>[25]Fevereiro!$J$31</f>
        <v>46.080000000000005</v>
      </c>
      <c r="AC29" s="109">
        <f>[25]Fevereiro!$J$32</f>
        <v>42.480000000000004</v>
      </c>
      <c r="AD29" s="109">
        <f>[25]Fevereiro!$J$33</f>
        <v>47.519999999999996</v>
      </c>
      <c r="AE29" s="114">
        <f t="shared" si="1"/>
        <v>64.8</v>
      </c>
      <c r="AF29" s="113">
        <f t="shared" si="2"/>
        <v>43.075862068965513</v>
      </c>
      <c r="AG29" s="12" t="s">
        <v>35</v>
      </c>
      <c r="AI29" t="s">
        <v>35</v>
      </c>
    </row>
    <row r="30" spans="1:36" x14ac:dyDescent="0.2">
      <c r="A30" s="48" t="s">
        <v>11</v>
      </c>
      <c r="B30" s="109" t="str">
        <f>[26]Fevereiro!$J$5</f>
        <v>*</v>
      </c>
      <c r="C30" s="109" t="str">
        <f>[26]Fevereiro!$J$6</f>
        <v>*</v>
      </c>
      <c r="D30" s="109" t="str">
        <f>[26]Fevereiro!$J$7</f>
        <v>*</v>
      </c>
      <c r="E30" s="109" t="str">
        <f>[26]Fevereiro!$J$8</f>
        <v>*</v>
      </c>
      <c r="F30" s="109" t="str">
        <f>[26]Fevereiro!$J$9</f>
        <v>*</v>
      </c>
      <c r="G30" s="109" t="str">
        <f>[26]Fevereiro!$J$10</f>
        <v>*</v>
      </c>
      <c r="H30" s="109" t="str">
        <f>[26]Fevereiro!$J$11</f>
        <v>*</v>
      </c>
      <c r="I30" s="109" t="str">
        <f>[26]Fevereiro!$J$12</f>
        <v>*</v>
      </c>
      <c r="J30" s="109" t="str">
        <f>[26]Fevereiro!$J$13</f>
        <v>*</v>
      </c>
      <c r="K30" s="109" t="str">
        <f>[26]Fevereiro!$J$14</f>
        <v>*</v>
      </c>
      <c r="L30" s="109" t="str">
        <f>[26]Fevereiro!$J$15</f>
        <v>*</v>
      </c>
      <c r="M30" s="109" t="str">
        <f>[26]Fevereiro!$J$16</f>
        <v>*</v>
      </c>
      <c r="N30" s="109" t="str">
        <f>[26]Fevereiro!$J$17</f>
        <v>*</v>
      </c>
      <c r="O30" s="109" t="str">
        <f>[26]Fevereiro!$J$18</f>
        <v>*</v>
      </c>
      <c r="P30" s="109" t="str">
        <f>[26]Fevereiro!$J$19</f>
        <v>*</v>
      </c>
      <c r="Q30" s="109" t="str">
        <f>[26]Fevereiro!$J$20</f>
        <v>*</v>
      </c>
      <c r="R30" s="109" t="str">
        <f>[26]Fevereiro!$J$21</f>
        <v>*</v>
      </c>
      <c r="S30" s="109" t="str">
        <f>[26]Fevereiro!$J$22</f>
        <v>*</v>
      </c>
      <c r="T30" s="109" t="str">
        <f>[26]Fevereiro!$J$23</f>
        <v>*</v>
      </c>
      <c r="U30" s="109" t="str">
        <f>[26]Fevereiro!$J$24</f>
        <v>*</v>
      </c>
      <c r="V30" s="109" t="str">
        <f>[26]Fevereiro!$J$25</f>
        <v>*</v>
      </c>
      <c r="W30" s="109" t="str">
        <f>[26]Fevereiro!$J$26</f>
        <v>*</v>
      </c>
      <c r="X30" s="109" t="str">
        <f>[26]Fevereiro!$J$27</f>
        <v>*</v>
      </c>
      <c r="Y30" s="109" t="str">
        <f>[26]Fevereiro!$J$28</f>
        <v>*</v>
      </c>
      <c r="Z30" s="109" t="str">
        <f>[26]Fevereiro!$J$29</f>
        <v>*</v>
      </c>
      <c r="AA30" s="109" t="str">
        <f>[26]Fevereiro!$J$30</f>
        <v>*</v>
      </c>
      <c r="AB30" s="109" t="str">
        <f>[26]Fevereiro!$J$31</f>
        <v>*</v>
      </c>
      <c r="AC30" s="109" t="str">
        <f>[26]Fevereiro!$J$32</f>
        <v>*</v>
      </c>
      <c r="AD30" s="109" t="s">
        <v>197</v>
      </c>
      <c r="AE30" s="114" t="s">
        <v>197</v>
      </c>
      <c r="AF30" s="113" t="s">
        <v>197</v>
      </c>
      <c r="AI30" t="s">
        <v>35</v>
      </c>
    </row>
    <row r="31" spans="1:36" s="5" customFormat="1" x14ac:dyDescent="0.2">
      <c r="A31" s="48" t="s">
        <v>12</v>
      </c>
      <c r="B31" s="109">
        <f>[27]Fevereiro!$J$5</f>
        <v>30.6</v>
      </c>
      <c r="C31" s="109">
        <f>[27]Fevereiro!$J$6</f>
        <v>18.36</v>
      </c>
      <c r="D31" s="109">
        <f>[27]Fevereiro!$J$7</f>
        <v>42.12</v>
      </c>
      <c r="E31" s="109">
        <f>[27]Fevereiro!$J$8</f>
        <v>45</v>
      </c>
      <c r="F31" s="109">
        <f>[27]Fevereiro!$J$9</f>
        <v>29.52</v>
      </c>
      <c r="G31" s="109">
        <f>[27]Fevereiro!$J$10</f>
        <v>35.28</v>
      </c>
      <c r="H31" s="109">
        <f>[27]Fevereiro!$J$11</f>
        <v>27.36</v>
      </c>
      <c r="I31" s="109">
        <f>[27]Fevereiro!$J$12</f>
        <v>50.4</v>
      </c>
      <c r="J31" s="109">
        <f>[27]Fevereiro!$J$13</f>
        <v>12.6</v>
      </c>
      <c r="K31" s="109">
        <f>[27]Fevereiro!$J$14</f>
        <v>28.44</v>
      </c>
      <c r="L31" s="109">
        <f>[27]Fevereiro!$J$15</f>
        <v>37.440000000000005</v>
      </c>
      <c r="M31" s="109">
        <f>[27]Fevereiro!$J$16</f>
        <v>38.880000000000003</v>
      </c>
      <c r="N31" s="109">
        <f>[27]Fevereiro!$J$17</f>
        <v>30.6</v>
      </c>
      <c r="O31" s="109">
        <f>[27]Fevereiro!$J$18</f>
        <v>25.2</v>
      </c>
      <c r="P31" s="109">
        <f>[27]Fevereiro!$J$19</f>
        <v>18.36</v>
      </c>
      <c r="Q31" s="109">
        <f>[27]Fevereiro!$J$20</f>
        <v>26.28</v>
      </c>
      <c r="R31" s="109">
        <f>[27]Fevereiro!$J$21</f>
        <v>27.720000000000002</v>
      </c>
      <c r="S31" s="109">
        <f>[27]Fevereiro!$J$22</f>
        <v>24.12</v>
      </c>
      <c r="T31" s="109">
        <f>[27]Fevereiro!$J$23</f>
        <v>27</v>
      </c>
      <c r="U31" s="109">
        <f>[27]Fevereiro!$J$24</f>
        <v>39.24</v>
      </c>
      <c r="V31" s="109">
        <f>[27]Fevereiro!$J$25</f>
        <v>41.4</v>
      </c>
      <c r="W31" s="109">
        <f>[27]Fevereiro!$J$26</f>
        <v>23.040000000000003</v>
      </c>
      <c r="X31" s="109">
        <f>[27]Fevereiro!$J$27</f>
        <v>23.759999999999998</v>
      </c>
      <c r="Y31" s="109">
        <f>[27]Fevereiro!$J$28</f>
        <v>24.840000000000003</v>
      </c>
      <c r="Z31" s="109">
        <f>[27]Fevereiro!$J$29</f>
        <v>22.32</v>
      </c>
      <c r="AA31" s="109">
        <f>[27]Fevereiro!$J$30</f>
        <v>14.04</v>
      </c>
      <c r="AB31" s="109">
        <f>[27]Fevereiro!$J$31</f>
        <v>48.6</v>
      </c>
      <c r="AC31" s="109">
        <f>[27]Fevereiro!$J$32</f>
        <v>20.88</v>
      </c>
      <c r="AD31" s="109">
        <f>[27]Fevereiro!$J$33</f>
        <v>24.48</v>
      </c>
      <c r="AE31" s="114">
        <f t="shared" ref="AE31:AE42" si="3">MAX(B31:AD31)</f>
        <v>50.4</v>
      </c>
      <c r="AF31" s="113">
        <f t="shared" ref="AF31:AF42" si="4">AVERAGE(B31:AD31)</f>
        <v>29.582068965517244</v>
      </c>
      <c r="AI31" s="5" t="s">
        <v>35</v>
      </c>
    </row>
    <row r="32" spans="1:36" x14ac:dyDescent="0.2">
      <c r="A32" s="48" t="s">
        <v>13</v>
      </c>
      <c r="B32" s="109">
        <f>[28]Fevereiro!$J$5</f>
        <v>45.36</v>
      </c>
      <c r="C32" s="109">
        <f>[28]Fevereiro!$J$6</f>
        <v>40.32</v>
      </c>
      <c r="D32" s="109">
        <f>[28]Fevereiro!$J$7</f>
        <v>28.8</v>
      </c>
      <c r="E32" s="109">
        <f>[28]Fevereiro!$J$8</f>
        <v>28.44</v>
      </c>
      <c r="F32" s="109">
        <f>[28]Fevereiro!$J$9</f>
        <v>32.76</v>
      </c>
      <c r="G32" s="109">
        <f>[28]Fevereiro!$J$10</f>
        <v>40.680000000000007</v>
      </c>
      <c r="H32" s="109">
        <f>[28]Fevereiro!$J$11</f>
        <v>23.759999999999998</v>
      </c>
      <c r="I32" s="109">
        <f>[28]Fevereiro!$J$12</f>
        <v>49.680000000000007</v>
      </c>
      <c r="J32" s="109">
        <f>[28]Fevereiro!$J$13</f>
        <v>31.319999999999997</v>
      </c>
      <c r="K32" s="109">
        <f>[28]Fevereiro!$J$14</f>
        <v>32.04</v>
      </c>
      <c r="L32" s="109">
        <f>[28]Fevereiro!$J$15</f>
        <v>32.76</v>
      </c>
      <c r="M32" s="109">
        <f>[28]Fevereiro!$J$16</f>
        <v>48.6</v>
      </c>
      <c r="N32" s="109">
        <f>[28]Fevereiro!$J$17</f>
        <v>31.680000000000003</v>
      </c>
      <c r="O32" s="109">
        <f>[28]Fevereiro!$J$18</f>
        <v>25.56</v>
      </c>
      <c r="P32" s="109">
        <f>[28]Fevereiro!$J$19</f>
        <v>19.8</v>
      </c>
      <c r="Q32" s="109">
        <f>[28]Fevereiro!$J$20</f>
        <v>34.200000000000003</v>
      </c>
      <c r="R32" s="109">
        <f>[28]Fevereiro!$J$21</f>
        <v>44.64</v>
      </c>
      <c r="S32" s="109">
        <f>[28]Fevereiro!$J$22</f>
        <v>43.92</v>
      </c>
      <c r="T32" s="109">
        <f>[28]Fevereiro!$J$23</f>
        <v>24.12</v>
      </c>
      <c r="U32" s="109">
        <f>[28]Fevereiro!$J$24</f>
        <v>33.480000000000004</v>
      </c>
      <c r="V32" s="109">
        <f>[28]Fevereiro!$J$25</f>
        <v>44.64</v>
      </c>
      <c r="W32" s="109">
        <f>[28]Fevereiro!$J$26</f>
        <v>28.08</v>
      </c>
      <c r="X32" s="109">
        <f>[28]Fevereiro!$J$27</f>
        <v>34.92</v>
      </c>
      <c r="Y32" s="109">
        <f>[28]Fevereiro!$J$28</f>
        <v>27</v>
      </c>
      <c r="Z32" s="109">
        <f>[28]Fevereiro!$J$29</f>
        <v>23.759999999999998</v>
      </c>
      <c r="AA32" s="109">
        <f>[28]Fevereiro!$J$30</f>
        <v>26.64</v>
      </c>
      <c r="AB32" s="109">
        <f>[28]Fevereiro!$J$31</f>
        <v>46.080000000000005</v>
      </c>
      <c r="AC32" s="109">
        <f>[28]Fevereiro!$J$32</f>
        <v>39.6</v>
      </c>
      <c r="AD32" s="109">
        <f>[28]Fevereiro!$J$33</f>
        <v>21.6</v>
      </c>
      <c r="AE32" s="114">
        <f t="shared" si="3"/>
        <v>49.680000000000007</v>
      </c>
      <c r="AF32" s="113">
        <f t="shared" si="4"/>
        <v>33.939310344827589</v>
      </c>
      <c r="AI32" t="s">
        <v>35</v>
      </c>
    </row>
    <row r="33" spans="1:36" x14ac:dyDescent="0.2">
      <c r="A33" s="48" t="s">
        <v>152</v>
      </c>
      <c r="B33" s="109">
        <f>[29]Fevereiro!$J$5</f>
        <v>34.200000000000003</v>
      </c>
      <c r="C33" s="109">
        <f>[29]Fevereiro!$J$6</f>
        <v>27</v>
      </c>
      <c r="D33" s="109">
        <f>[29]Fevereiro!$J$7</f>
        <v>31.680000000000003</v>
      </c>
      <c r="E33" s="109">
        <f>[29]Fevereiro!$J$8</f>
        <v>27.720000000000002</v>
      </c>
      <c r="F33" s="109">
        <f>[29]Fevereiro!$J$9</f>
        <v>28.44</v>
      </c>
      <c r="G33" s="109">
        <f>[29]Fevereiro!$J$10</f>
        <v>22.32</v>
      </c>
      <c r="H33" s="109">
        <f>[29]Fevereiro!$J$11</f>
        <v>24.48</v>
      </c>
      <c r="I33" s="109">
        <f>[29]Fevereiro!$J$12</f>
        <v>36</v>
      </c>
      <c r="J33" s="109">
        <f>[29]Fevereiro!$J$13</f>
        <v>33.480000000000004</v>
      </c>
      <c r="K33" s="109">
        <f>[29]Fevereiro!$J$14</f>
        <v>33.480000000000004</v>
      </c>
      <c r="L33" s="109">
        <f>[29]Fevereiro!$J$15</f>
        <v>33.119999999999997</v>
      </c>
      <c r="M33" s="109">
        <f>[29]Fevereiro!$J$16</f>
        <v>32.4</v>
      </c>
      <c r="N33" s="109">
        <f>[29]Fevereiro!$J$17</f>
        <v>32.4</v>
      </c>
      <c r="O33" s="109">
        <f>[29]Fevereiro!$J$18</f>
        <v>33.480000000000004</v>
      </c>
      <c r="P33" s="109">
        <f>[29]Fevereiro!$J$19</f>
        <v>29.52</v>
      </c>
      <c r="Q33" s="109">
        <f>[29]Fevereiro!$J$20</f>
        <v>32.4</v>
      </c>
      <c r="R33" s="109">
        <f>[29]Fevereiro!$J$21</f>
        <v>49.32</v>
      </c>
      <c r="S33" s="109">
        <f>[29]Fevereiro!$J$22</f>
        <v>43.56</v>
      </c>
      <c r="T33" s="109">
        <f>[29]Fevereiro!$J$23</f>
        <v>32.76</v>
      </c>
      <c r="U33" s="109">
        <f>[29]Fevereiro!$J$24</f>
        <v>38.159999999999997</v>
      </c>
      <c r="V33" s="109">
        <f>[29]Fevereiro!$J$25</f>
        <v>34.92</v>
      </c>
      <c r="W33" s="109">
        <f>[29]Fevereiro!$J$26</f>
        <v>28.44</v>
      </c>
      <c r="X33" s="109">
        <f>[29]Fevereiro!$J$27</f>
        <v>29.16</v>
      </c>
      <c r="Y33" s="109">
        <f>[29]Fevereiro!$J$28</f>
        <v>32.04</v>
      </c>
      <c r="Z33" s="109">
        <f>[29]Fevereiro!$J$29</f>
        <v>33.840000000000003</v>
      </c>
      <c r="AA33" s="109">
        <f>[29]Fevereiro!$J$30</f>
        <v>22.68</v>
      </c>
      <c r="AB33" s="109">
        <f>[29]Fevereiro!$J$31</f>
        <v>31.319999999999997</v>
      </c>
      <c r="AC33" s="109">
        <f>[29]Fevereiro!$J$32</f>
        <v>53.64</v>
      </c>
      <c r="AD33" s="109">
        <f>[29]Fevereiro!$J$33</f>
        <v>27.36</v>
      </c>
      <c r="AE33" s="114">
        <f t="shared" si="3"/>
        <v>53.64</v>
      </c>
      <c r="AF33" s="113">
        <f t="shared" si="4"/>
        <v>32.735172413793101</v>
      </c>
    </row>
    <row r="34" spans="1:36" x14ac:dyDescent="0.2">
      <c r="A34" s="48" t="s">
        <v>123</v>
      </c>
      <c r="B34" s="109">
        <f>[30]Fevereiro!$J$5</f>
        <v>37.080000000000005</v>
      </c>
      <c r="C34" s="109">
        <f>[30]Fevereiro!$J$6</f>
        <v>36.36</v>
      </c>
      <c r="D34" s="109">
        <f>[30]Fevereiro!$J$7</f>
        <v>31.680000000000003</v>
      </c>
      <c r="E34" s="109">
        <f>[30]Fevereiro!$J$8</f>
        <v>38.880000000000003</v>
      </c>
      <c r="F34" s="109">
        <f>[30]Fevereiro!$J$9</f>
        <v>25.56</v>
      </c>
      <c r="G34" s="109">
        <f>[30]Fevereiro!$J$10</f>
        <v>35.28</v>
      </c>
      <c r="H34" s="109">
        <f>[30]Fevereiro!$J$11</f>
        <v>43.2</v>
      </c>
      <c r="I34" s="109">
        <f>[30]Fevereiro!$J$12</f>
        <v>51.84</v>
      </c>
      <c r="J34" s="109">
        <f>[30]Fevereiro!$J$13</f>
        <v>32.4</v>
      </c>
      <c r="K34" s="109">
        <f>[30]Fevereiro!$J$14</f>
        <v>34.92</v>
      </c>
      <c r="L34" s="109">
        <f>[30]Fevereiro!$J$15</f>
        <v>42.12</v>
      </c>
      <c r="M34" s="109">
        <f>[30]Fevereiro!$J$16</f>
        <v>34.56</v>
      </c>
      <c r="N34" s="109">
        <f>[30]Fevereiro!$J$17</f>
        <v>43.2</v>
      </c>
      <c r="O34" s="109">
        <f>[30]Fevereiro!$J$18</f>
        <v>44.28</v>
      </c>
      <c r="P34" s="109">
        <f>[30]Fevereiro!$J$19</f>
        <v>35.28</v>
      </c>
      <c r="Q34" s="109">
        <f>[30]Fevereiro!$J$20</f>
        <v>36.36</v>
      </c>
      <c r="R34" s="109">
        <f>[30]Fevereiro!$J$21</f>
        <v>29.52</v>
      </c>
      <c r="S34" s="109">
        <f>[30]Fevereiro!$J$22</f>
        <v>42.480000000000004</v>
      </c>
      <c r="T34" s="109">
        <f>[30]Fevereiro!$J$23</f>
        <v>28.8</v>
      </c>
      <c r="U34" s="109">
        <f>[30]Fevereiro!$J$24</f>
        <v>54</v>
      </c>
      <c r="V34" s="109">
        <f>[30]Fevereiro!$J$25</f>
        <v>27.36</v>
      </c>
      <c r="W34" s="109">
        <f>[30]Fevereiro!$J$26</f>
        <v>24.12</v>
      </c>
      <c r="X34" s="109">
        <f>[30]Fevereiro!$J$27</f>
        <v>54</v>
      </c>
      <c r="Y34" s="109">
        <f>[30]Fevereiro!$J$28</f>
        <v>31.319999999999997</v>
      </c>
      <c r="Z34" s="109">
        <f>[30]Fevereiro!$J$29</f>
        <v>51.84</v>
      </c>
      <c r="AA34" s="109">
        <f>[30]Fevereiro!$J$30</f>
        <v>42.480000000000004</v>
      </c>
      <c r="AB34" s="109">
        <f>[30]Fevereiro!$J$31</f>
        <v>29.52</v>
      </c>
      <c r="AC34" s="109">
        <f>[30]Fevereiro!$J$32</f>
        <v>30.240000000000002</v>
      </c>
      <c r="AD34" s="109">
        <f>[30]Fevereiro!$J$33</f>
        <v>50.4</v>
      </c>
      <c r="AE34" s="114">
        <f t="shared" si="3"/>
        <v>54</v>
      </c>
      <c r="AF34" s="113">
        <f t="shared" si="4"/>
        <v>37.89931034482759</v>
      </c>
      <c r="AI34" t="s">
        <v>35</v>
      </c>
    </row>
    <row r="35" spans="1:36" x14ac:dyDescent="0.2">
      <c r="A35" s="48" t="s">
        <v>14</v>
      </c>
      <c r="B35" s="109">
        <f>[31]Fevereiro!$J$5</f>
        <v>44.28</v>
      </c>
      <c r="C35" s="109">
        <f>[31]Fevereiro!$J$6</f>
        <v>45.72</v>
      </c>
      <c r="D35" s="109">
        <f>[31]Fevereiro!$J$7</f>
        <v>45.72</v>
      </c>
      <c r="E35" s="109">
        <f>[31]Fevereiro!$J$8</f>
        <v>27</v>
      </c>
      <c r="F35" s="109">
        <f>[31]Fevereiro!$J$9</f>
        <v>32.04</v>
      </c>
      <c r="G35" s="109">
        <f>[31]Fevereiro!$J$10</f>
        <v>29.880000000000003</v>
      </c>
      <c r="H35" s="109">
        <f>[31]Fevereiro!$J$11</f>
        <v>21.96</v>
      </c>
      <c r="I35" s="109">
        <f>[31]Fevereiro!$J$12</f>
        <v>44.28</v>
      </c>
      <c r="J35" s="109">
        <f>[31]Fevereiro!$J$13</f>
        <v>43.2</v>
      </c>
      <c r="K35" s="109">
        <f>[31]Fevereiro!$J$14</f>
        <v>33.119999999999997</v>
      </c>
      <c r="L35" s="109">
        <f>[31]Fevereiro!$J$15</f>
        <v>63.72</v>
      </c>
      <c r="M35" s="109">
        <f>[31]Fevereiro!$J$16</f>
        <v>50.76</v>
      </c>
      <c r="N35" s="109">
        <f>[31]Fevereiro!$J$17</f>
        <v>29.16</v>
      </c>
      <c r="O35" s="109">
        <f>[31]Fevereiro!$J$18</f>
        <v>25.2</v>
      </c>
      <c r="P35" s="109">
        <f>[31]Fevereiro!$J$19</f>
        <v>34.200000000000003</v>
      </c>
      <c r="Q35" s="109">
        <f>[31]Fevereiro!$J$20</f>
        <v>55.080000000000005</v>
      </c>
      <c r="R35" s="109">
        <f>[31]Fevereiro!$J$21</f>
        <v>62.28</v>
      </c>
      <c r="S35" s="109">
        <f>[31]Fevereiro!$J$22</f>
        <v>36.36</v>
      </c>
      <c r="T35" s="109">
        <f>[31]Fevereiro!$J$23</f>
        <v>26.28</v>
      </c>
      <c r="U35" s="109">
        <f>[31]Fevereiro!$J$24</f>
        <v>36</v>
      </c>
      <c r="V35" s="109">
        <f>[31]Fevereiro!$J$25</f>
        <v>31.319999999999997</v>
      </c>
      <c r="W35" s="109">
        <f>[31]Fevereiro!$J$26</f>
        <v>28.44</v>
      </c>
      <c r="X35" s="109">
        <f>[31]Fevereiro!$J$27</f>
        <v>36.36</v>
      </c>
      <c r="Y35" s="109">
        <f>[31]Fevereiro!$J$28</f>
        <v>52.2</v>
      </c>
      <c r="Z35" s="109">
        <f>[31]Fevereiro!$J$29</f>
        <v>20.52</v>
      </c>
      <c r="AA35" s="109">
        <f>[31]Fevereiro!$J$30</f>
        <v>29.16</v>
      </c>
      <c r="AB35" s="109">
        <f>[31]Fevereiro!$J$31</f>
        <v>30.6</v>
      </c>
      <c r="AC35" s="109">
        <f>[31]Fevereiro!$J$32</f>
        <v>29.16</v>
      </c>
      <c r="AD35" s="109">
        <f>[31]Fevereiro!$J$33</f>
        <v>24.12</v>
      </c>
      <c r="AE35" s="114">
        <f t="shared" si="3"/>
        <v>63.72</v>
      </c>
      <c r="AF35" s="113">
        <f t="shared" si="4"/>
        <v>36.83172413793104</v>
      </c>
    </row>
    <row r="36" spans="1:36" x14ac:dyDescent="0.2">
      <c r="A36" s="48" t="s">
        <v>153</v>
      </c>
      <c r="B36" s="109">
        <f>[32]Fevereiro!$J$5</f>
        <v>40.32</v>
      </c>
      <c r="C36" s="109">
        <f>[32]Fevereiro!$J$6</f>
        <v>32.04</v>
      </c>
      <c r="D36" s="109">
        <f>[32]Fevereiro!$J$7</f>
        <v>27.36</v>
      </c>
      <c r="E36" s="109">
        <f>[32]Fevereiro!$J$8</f>
        <v>33.480000000000004</v>
      </c>
      <c r="F36" s="109">
        <f>[32]Fevereiro!$J$9</f>
        <v>32.4</v>
      </c>
      <c r="G36" s="109">
        <f>[32]Fevereiro!$J$10</f>
        <v>36</v>
      </c>
      <c r="H36" s="109">
        <f>[32]Fevereiro!$J$11</f>
        <v>27.36</v>
      </c>
      <c r="I36" s="109">
        <f>[32]Fevereiro!$J$12</f>
        <v>41.76</v>
      </c>
      <c r="J36" s="109">
        <f>[32]Fevereiro!$J$13</f>
        <v>26.64</v>
      </c>
      <c r="K36" s="109">
        <f>[32]Fevereiro!$J$14</f>
        <v>46.080000000000005</v>
      </c>
      <c r="L36" s="109">
        <f>[32]Fevereiro!$J$15</f>
        <v>27.720000000000002</v>
      </c>
      <c r="M36" s="109">
        <f>[32]Fevereiro!$J$16</f>
        <v>48.96</v>
      </c>
      <c r="N36" s="109">
        <f>[32]Fevereiro!$J$17</f>
        <v>26.64</v>
      </c>
      <c r="O36" s="109">
        <f>[32]Fevereiro!$J$18</f>
        <v>29.880000000000003</v>
      </c>
      <c r="P36" s="109">
        <f>[32]Fevereiro!$J$19</f>
        <v>39.6</v>
      </c>
      <c r="Q36" s="109">
        <f>[32]Fevereiro!$J$20</f>
        <v>23.400000000000002</v>
      </c>
      <c r="R36" s="109">
        <f>[32]Fevereiro!$J$21</f>
        <v>67.680000000000007</v>
      </c>
      <c r="S36" s="109">
        <f>[32]Fevereiro!$J$22</f>
        <v>51.12</v>
      </c>
      <c r="T36" s="109">
        <f>[32]Fevereiro!$J$23</f>
        <v>30.240000000000002</v>
      </c>
      <c r="U36" s="109">
        <f>[32]Fevereiro!$J$24</f>
        <v>27</v>
      </c>
      <c r="V36" s="109">
        <f>[32]Fevereiro!$J$25</f>
        <v>42.12</v>
      </c>
      <c r="W36" s="109">
        <f>[32]Fevereiro!$J$26</f>
        <v>25.56</v>
      </c>
      <c r="X36" s="109">
        <f>[32]Fevereiro!$J$27</f>
        <v>34.200000000000003</v>
      </c>
      <c r="Y36" s="109">
        <f>[32]Fevereiro!$J$28</f>
        <v>35.28</v>
      </c>
      <c r="Z36" s="109">
        <f>[32]Fevereiro!$J$29</f>
        <v>27</v>
      </c>
      <c r="AA36" s="109">
        <f>[32]Fevereiro!$J$30</f>
        <v>43.56</v>
      </c>
      <c r="AB36" s="109">
        <f>[32]Fevereiro!$J$31</f>
        <v>52.56</v>
      </c>
      <c r="AC36" s="109">
        <f>[32]Fevereiro!$J$32</f>
        <v>22.68</v>
      </c>
      <c r="AD36" s="109">
        <f>[32]Fevereiro!$J$33</f>
        <v>17.64</v>
      </c>
      <c r="AE36" s="114">
        <f t="shared" si="3"/>
        <v>67.680000000000007</v>
      </c>
      <c r="AF36" s="113">
        <f t="shared" si="4"/>
        <v>35.044137931034477</v>
      </c>
      <c r="AI36" t="s">
        <v>35</v>
      </c>
    </row>
    <row r="37" spans="1:36" x14ac:dyDescent="0.2">
      <c r="A37" s="48" t="s">
        <v>15</v>
      </c>
      <c r="B37" s="109">
        <f>[33]Fevereiro!$J$5</f>
        <v>33.480000000000004</v>
      </c>
      <c r="C37" s="109">
        <f>[33]Fevereiro!$J$6</f>
        <v>29.16</v>
      </c>
      <c r="D37" s="109">
        <f>[33]Fevereiro!$J$7</f>
        <v>30.96</v>
      </c>
      <c r="E37" s="109">
        <f>[33]Fevereiro!$J$8</f>
        <v>33.119999999999997</v>
      </c>
      <c r="F37" s="109">
        <f>[33]Fevereiro!$J$9</f>
        <v>32.04</v>
      </c>
      <c r="G37" s="109">
        <f>[33]Fevereiro!$J$10</f>
        <v>26.28</v>
      </c>
      <c r="H37" s="109">
        <f>[33]Fevereiro!$J$11</f>
        <v>30.96</v>
      </c>
      <c r="I37" s="109">
        <f>[33]Fevereiro!$J$12</f>
        <v>29.52</v>
      </c>
      <c r="J37" s="109">
        <f>[33]Fevereiro!$J$13</f>
        <v>29.880000000000003</v>
      </c>
      <c r="K37" s="109">
        <f>[33]Fevereiro!$J$14</f>
        <v>35.64</v>
      </c>
      <c r="L37" s="109">
        <f>[33]Fevereiro!$J$15</f>
        <v>43.2</v>
      </c>
      <c r="M37" s="109">
        <f>[33]Fevereiro!$J$16</f>
        <v>39.24</v>
      </c>
      <c r="N37" s="109">
        <f>[33]Fevereiro!$J$17</f>
        <v>47.16</v>
      </c>
      <c r="O37" s="109">
        <f>[33]Fevereiro!$J$18</f>
        <v>35.28</v>
      </c>
      <c r="P37" s="109">
        <f>[33]Fevereiro!$J$19</f>
        <v>35.28</v>
      </c>
      <c r="Q37" s="109">
        <f>[33]Fevereiro!$J$20</f>
        <v>38.880000000000003</v>
      </c>
      <c r="R37" s="109">
        <f>[33]Fevereiro!$J$21</f>
        <v>31.319999999999997</v>
      </c>
      <c r="S37" s="109">
        <f>[33]Fevereiro!$J$22</f>
        <v>35.64</v>
      </c>
      <c r="T37" s="109">
        <f>[33]Fevereiro!$J$23</f>
        <v>36.72</v>
      </c>
      <c r="U37" s="109">
        <f>[33]Fevereiro!$J$24</f>
        <v>35.64</v>
      </c>
      <c r="V37" s="109">
        <f>[33]Fevereiro!$J$25</f>
        <v>28.08</v>
      </c>
      <c r="W37" s="109">
        <f>[33]Fevereiro!$J$26</f>
        <v>31.319999999999997</v>
      </c>
      <c r="X37" s="109">
        <f>[33]Fevereiro!$J$27</f>
        <v>28.08</v>
      </c>
      <c r="Y37" s="109">
        <f>[33]Fevereiro!$J$28</f>
        <v>28.8</v>
      </c>
      <c r="Z37" s="109">
        <f>[33]Fevereiro!$J$29</f>
        <v>42.480000000000004</v>
      </c>
      <c r="AA37" s="109">
        <f>[33]Fevereiro!$J$30</f>
        <v>33.119999999999997</v>
      </c>
      <c r="AB37" s="109">
        <f>[33]Fevereiro!$J$31</f>
        <v>24.48</v>
      </c>
      <c r="AC37" s="109">
        <f>[33]Fevereiro!$J$32</f>
        <v>21.96</v>
      </c>
      <c r="AD37" s="109">
        <f>[33]Fevereiro!$J$33</f>
        <v>33.480000000000004</v>
      </c>
      <c r="AE37" s="114">
        <f t="shared" si="3"/>
        <v>47.16</v>
      </c>
      <c r="AF37" s="113">
        <f t="shared" si="4"/>
        <v>33.144827586206901</v>
      </c>
      <c r="AG37" s="12" t="s">
        <v>35</v>
      </c>
      <c r="AI37" t="s">
        <v>35</v>
      </c>
    </row>
    <row r="38" spans="1:36" hidden="1" x14ac:dyDescent="0.2">
      <c r="A38" s="48" t="s">
        <v>16</v>
      </c>
      <c r="B38" s="109">
        <f>[34]Fevereiro!$J$5</f>
        <v>0</v>
      </c>
      <c r="C38" s="109">
        <f>[34]Fevereiro!$J$6</f>
        <v>0</v>
      </c>
      <c r="D38" s="109">
        <f>[34]Fevereiro!$J$7</f>
        <v>0</v>
      </c>
      <c r="E38" s="109">
        <f>[34]Fevereiro!$J$8</f>
        <v>0</v>
      </c>
      <c r="F38" s="109">
        <f>[34]Fevereiro!$J$9</f>
        <v>0</v>
      </c>
      <c r="G38" s="109">
        <f>[34]Fevereiro!$J$10</f>
        <v>0</v>
      </c>
      <c r="H38" s="109">
        <f>[34]Fevereiro!$J$11</f>
        <v>0</v>
      </c>
      <c r="I38" s="109">
        <f>[34]Fevereiro!$J$12</f>
        <v>0</v>
      </c>
      <c r="J38" s="109">
        <f>[34]Fevereiro!$J$13</f>
        <v>0</v>
      </c>
      <c r="K38" s="109">
        <f>[34]Fevereiro!$J$14</f>
        <v>0</v>
      </c>
      <c r="L38" s="109">
        <f>[34]Fevereiro!$J$15</f>
        <v>0</v>
      </c>
      <c r="M38" s="109">
        <f>[34]Fevereiro!$J$16</f>
        <v>0</v>
      </c>
      <c r="N38" s="109">
        <f>[34]Fevereiro!$J$17</f>
        <v>0</v>
      </c>
      <c r="O38" s="109">
        <f>[34]Fevereiro!$J$18</f>
        <v>0</v>
      </c>
      <c r="P38" s="109">
        <f>[34]Fevereiro!$J$19</f>
        <v>0</v>
      </c>
      <c r="Q38" s="109">
        <f>[34]Fevereiro!$J$20</f>
        <v>0</v>
      </c>
      <c r="R38" s="109">
        <f>[34]Fevereiro!$J$21</f>
        <v>0</v>
      </c>
      <c r="S38" s="109">
        <f>[34]Fevereiro!$J$22</f>
        <v>0</v>
      </c>
      <c r="T38" s="109">
        <f>[34]Fevereiro!$J$23</f>
        <v>0</v>
      </c>
      <c r="U38" s="109">
        <f>[34]Fevereiro!$J$24</f>
        <v>0</v>
      </c>
      <c r="V38" s="109">
        <f>[34]Fevereiro!$J$25</f>
        <v>0</v>
      </c>
      <c r="W38" s="109">
        <f>[34]Fevereiro!$J$26</f>
        <v>0</v>
      </c>
      <c r="X38" s="109">
        <f>[34]Fevereiro!$J$27</f>
        <v>0</v>
      </c>
      <c r="Y38" s="109">
        <f>[34]Fevereiro!$J$28</f>
        <v>0</v>
      </c>
      <c r="Z38" s="109">
        <f>[34]Fevereiro!$J$29</f>
        <v>0</v>
      </c>
      <c r="AA38" s="109">
        <f>[34]Fevereiro!$J$30</f>
        <v>0</v>
      </c>
      <c r="AB38" s="109">
        <f>[34]Fevereiro!$J$31</f>
        <v>0</v>
      </c>
      <c r="AC38" s="109">
        <f>[34]Fevereiro!$J$32</f>
        <v>0</v>
      </c>
      <c r="AD38" s="109">
        <f>[34]Fevereiro!$J$33</f>
        <v>0</v>
      </c>
      <c r="AE38" s="114">
        <f t="shared" si="3"/>
        <v>0</v>
      </c>
      <c r="AF38" s="113">
        <f t="shared" si="4"/>
        <v>0</v>
      </c>
      <c r="AH38" s="125"/>
      <c r="AI38" s="12" t="s">
        <v>35</v>
      </c>
      <c r="AJ38" t="s">
        <v>35</v>
      </c>
    </row>
    <row r="39" spans="1:36" x14ac:dyDescent="0.2">
      <c r="A39" s="48" t="s">
        <v>154</v>
      </c>
      <c r="B39" s="109">
        <f>[35]Fevereiro!$J$5</f>
        <v>30.96</v>
      </c>
      <c r="C39" s="109">
        <f>[35]Fevereiro!$J$6</f>
        <v>28.08</v>
      </c>
      <c r="D39" s="109">
        <f>[35]Fevereiro!$J$7</f>
        <v>31.680000000000003</v>
      </c>
      <c r="E39" s="109">
        <f>[35]Fevereiro!$J$8</f>
        <v>42.84</v>
      </c>
      <c r="F39" s="109">
        <f>[35]Fevereiro!$J$9</f>
        <v>32.76</v>
      </c>
      <c r="G39" s="109">
        <f>[35]Fevereiro!$J$10</f>
        <v>32.4</v>
      </c>
      <c r="H39" s="109">
        <f>[35]Fevereiro!$J$11</f>
        <v>46.440000000000005</v>
      </c>
      <c r="I39" s="109">
        <f>[35]Fevereiro!$J$12</f>
        <v>43.2</v>
      </c>
      <c r="J39" s="109">
        <f>[35]Fevereiro!$J$13</f>
        <v>29.16</v>
      </c>
      <c r="K39" s="109">
        <f>[35]Fevereiro!$J$14</f>
        <v>30.96</v>
      </c>
      <c r="L39" s="109">
        <f>[35]Fevereiro!$J$15</f>
        <v>38.159999999999997</v>
      </c>
      <c r="M39" s="109">
        <f>[35]Fevereiro!$J$16</f>
        <v>38.880000000000003</v>
      </c>
      <c r="N39" s="109">
        <f>[35]Fevereiro!$J$17</f>
        <v>46.440000000000005</v>
      </c>
      <c r="O39" s="109">
        <f>[35]Fevereiro!$J$18</f>
        <v>33.480000000000004</v>
      </c>
      <c r="P39" s="109">
        <f>[35]Fevereiro!$J$19</f>
        <v>45.36</v>
      </c>
      <c r="Q39" s="109">
        <f>[35]Fevereiro!$J$20</f>
        <v>38.880000000000003</v>
      </c>
      <c r="R39" s="109">
        <f>[35]Fevereiro!$J$21</f>
        <v>56.519999999999996</v>
      </c>
      <c r="S39" s="109">
        <f>[35]Fevereiro!$J$22</f>
        <v>32.76</v>
      </c>
      <c r="T39" s="109">
        <f>[35]Fevereiro!$J$23</f>
        <v>30.6</v>
      </c>
      <c r="U39" s="109">
        <f>[35]Fevereiro!$J$24</f>
        <v>48.6</v>
      </c>
      <c r="V39" s="109">
        <f>[35]Fevereiro!$J$25</f>
        <v>48.6</v>
      </c>
      <c r="W39" s="109">
        <f>[35]Fevereiro!$J$26</f>
        <v>48.6</v>
      </c>
      <c r="X39" s="109">
        <f>[35]Fevereiro!$J$27</f>
        <v>34.92</v>
      </c>
      <c r="Y39" s="109">
        <f>[35]Fevereiro!$J$28</f>
        <v>48.96</v>
      </c>
      <c r="Z39" s="109">
        <f>[35]Fevereiro!$J$29</f>
        <v>29.880000000000003</v>
      </c>
      <c r="AA39" s="109">
        <f>[35]Fevereiro!$J$30</f>
        <v>23.759999999999998</v>
      </c>
      <c r="AB39" s="109">
        <f>[35]Fevereiro!$J$31</f>
        <v>32.04</v>
      </c>
      <c r="AC39" s="109">
        <f>[35]Fevereiro!$J$32</f>
        <v>33.840000000000003</v>
      </c>
      <c r="AD39" s="109">
        <f>[35]Fevereiro!$J$33</f>
        <v>31.319999999999997</v>
      </c>
      <c r="AE39" s="114">
        <f t="shared" si="3"/>
        <v>56.519999999999996</v>
      </c>
      <c r="AF39" s="113">
        <f t="shared" si="4"/>
        <v>37.588965517241377</v>
      </c>
    </row>
    <row r="40" spans="1:36" x14ac:dyDescent="0.2">
      <c r="A40" s="48" t="s">
        <v>17</v>
      </c>
      <c r="B40" s="109">
        <f>[36]Fevereiro!$J$5</f>
        <v>23.040000000000003</v>
      </c>
      <c r="C40" s="109">
        <f>[36]Fevereiro!$J$6</f>
        <v>22.32</v>
      </c>
      <c r="D40" s="109">
        <f>[36]Fevereiro!$J$7</f>
        <v>23.759999999999998</v>
      </c>
      <c r="E40" s="109">
        <f>[36]Fevereiro!$J$8</f>
        <v>34.92</v>
      </c>
      <c r="F40" s="109">
        <f>[36]Fevereiro!$J$9</f>
        <v>22.32</v>
      </c>
      <c r="G40" s="109">
        <f>[36]Fevereiro!$J$10</f>
        <v>21.6</v>
      </c>
      <c r="H40" s="109">
        <f>[36]Fevereiro!$J$11</f>
        <v>32.04</v>
      </c>
      <c r="I40" s="109">
        <f>[36]Fevereiro!$J$12</f>
        <v>48.6</v>
      </c>
      <c r="J40" s="109">
        <f>[36]Fevereiro!$J$13</f>
        <v>45.36</v>
      </c>
      <c r="K40" s="109">
        <f>[36]Fevereiro!$J$14</f>
        <v>33.840000000000003</v>
      </c>
      <c r="L40" s="109">
        <f>[36]Fevereiro!$J$15</f>
        <v>36</v>
      </c>
      <c r="M40" s="109">
        <f>[36]Fevereiro!$J$16</f>
        <v>39.6</v>
      </c>
      <c r="N40" s="109">
        <f>[36]Fevereiro!$J$17</f>
        <v>45.72</v>
      </c>
      <c r="O40" s="109">
        <f>[36]Fevereiro!$J$18</f>
        <v>45.72</v>
      </c>
      <c r="P40" s="109">
        <f>[36]Fevereiro!$J$19</f>
        <v>35.64</v>
      </c>
      <c r="Q40" s="109">
        <f>[36]Fevereiro!$J$20</f>
        <v>36.72</v>
      </c>
      <c r="R40" s="109">
        <f>[36]Fevereiro!$J$21</f>
        <v>38.159999999999997</v>
      </c>
      <c r="S40" s="109">
        <f>[36]Fevereiro!$J$22</f>
        <v>48.6</v>
      </c>
      <c r="T40" s="109">
        <f>[36]Fevereiro!$J$23</f>
        <v>37.080000000000005</v>
      </c>
      <c r="U40" s="109">
        <f>[36]Fevereiro!$J$24</f>
        <v>34.56</v>
      </c>
      <c r="V40" s="109">
        <f>[36]Fevereiro!$J$25</f>
        <v>31.680000000000003</v>
      </c>
      <c r="W40" s="109">
        <f>[36]Fevereiro!$J$26</f>
        <v>32.76</v>
      </c>
      <c r="X40" s="109">
        <f>[36]Fevereiro!$J$27</f>
        <v>33.480000000000004</v>
      </c>
      <c r="Y40" s="109">
        <f>[36]Fevereiro!$J$28</f>
        <v>66.239999999999995</v>
      </c>
      <c r="Z40" s="109">
        <f>[36]Fevereiro!$J$29</f>
        <v>59.760000000000005</v>
      </c>
      <c r="AA40" s="109">
        <f>[36]Fevereiro!$J$30</f>
        <v>27</v>
      </c>
      <c r="AB40" s="109">
        <f>[36]Fevereiro!$J$31</f>
        <v>59.4</v>
      </c>
      <c r="AC40" s="109">
        <f>[36]Fevereiro!$J$32</f>
        <v>33.119999999999997</v>
      </c>
      <c r="AD40" s="109">
        <f>[36]Fevereiro!$J$33</f>
        <v>27</v>
      </c>
      <c r="AE40" s="114">
        <f t="shared" si="3"/>
        <v>66.239999999999995</v>
      </c>
      <c r="AF40" s="113">
        <f t="shared" si="4"/>
        <v>37.104827586206895</v>
      </c>
      <c r="AI40" t="s">
        <v>35</v>
      </c>
      <c r="AJ40" t="s">
        <v>35</v>
      </c>
    </row>
    <row r="41" spans="1:36" hidden="1" x14ac:dyDescent="0.2">
      <c r="A41" s="48" t="s">
        <v>136</v>
      </c>
      <c r="B41" s="109">
        <v>0</v>
      </c>
      <c r="C41" s="109">
        <v>0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09">
        <v>0</v>
      </c>
      <c r="U41" s="109">
        <v>0</v>
      </c>
      <c r="V41" s="109">
        <v>0</v>
      </c>
      <c r="W41" s="109">
        <v>0</v>
      </c>
      <c r="X41" s="109">
        <v>0</v>
      </c>
      <c r="Y41" s="109">
        <v>0</v>
      </c>
      <c r="Z41" s="109">
        <v>0</v>
      </c>
      <c r="AA41" s="109">
        <v>0</v>
      </c>
      <c r="AB41" s="109">
        <v>0</v>
      </c>
      <c r="AC41" s="109">
        <v>0</v>
      </c>
      <c r="AD41" s="109">
        <v>0</v>
      </c>
      <c r="AE41" s="114">
        <f t="shared" si="3"/>
        <v>0</v>
      </c>
      <c r="AF41" s="113">
        <f t="shared" si="4"/>
        <v>0</v>
      </c>
      <c r="AI41" t="s">
        <v>35</v>
      </c>
    </row>
    <row r="42" spans="1:36" x14ac:dyDescent="0.2">
      <c r="A42" s="48" t="s">
        <v>18</v>
      </c>
      <c r="B42" s="109">
        <f>[38]Fevereiro!$J$5</f>
        <v>33.480000000000004</v>
      </c>
      <c r="C42" s="109">
        <f>[38]Fevereiro!$J$6</f>
        <v>28.08</v>
      </c>
      <c r="D42" s="109">
        <f>[38]Fevereiro!$J$7</f>
        <v>26.28</v>
      </c>
      <c r="E42" s="109">
        <f>[38]Fevereiro!$J$8</f>
        <v>33.840000000000003</v>
      </c>
      <c r="F42" s="109">
        <f>[38]Fevereiro!$J$9</f>
        <v>23.759999999999998</v>
      </c>
      <c r="G42" s="109">
        <f>[38]Fevereiro!$J$10</f>
        <v>34.56</v>
      </c>
      <c r="H42" s="109">
        <f>[38]Fevereiro!$J$11</f>
        <v>33.119999999999997</v>
      </c>
      <c r="I42" s="109">
        <f>[38]Fevereiro!$J$12</f>
        <v>44.28</v>
      </c>
      <c r="J42" s="109">
        <f>[38]Fevereiro!$J$13</f>
        <v>23.400000000000002</v>
      </c>
      <c r="K42" s="109">
        <f>[38]Fevereiro!$J$14</f>
        <v>37.080000000000005</v>
      </c>
      <c r="L42" s="109">
        <f>[38]Fevereiro!$J$15</f>
        <v>45</v>
      </c>
      <c r="M42" s="109">
        <f>[38]Fevereiro!$J$16</f>
        <v>41.04</v>
      </c>
      <c r="N42" s="109">
        <f>[38]Fevereiro!$J$17</f>
        <v>50.76</v>
      </c>
      <c r="O42" s="109">
        <f>[38]Fevereiro!$J$18</f>
        <v>33.119999999999997</v>
      </c>
      <c r="P42" s="109">
        <f>[38]Fevereiro!$J$19</f>
        <v>38.880000000000003</v>
      </c>
      <c r="Q42" s="109">
        <f>[38]Fevereiro!$J$20</f>
        <v>41.76</v>
      </c>
      <c r="R42" s="109">
        <f>[38]Fevereiro!$J$21</f>
        <v>50.76</v>
      </c>
      <c r="S42" s="109">
        <f>[38]Fevereiro!$J$22</f>
        <v>30.240000000000002</v>
      </c>
      <c r="T42" s="109">
        <f>[38]Fevereiro!$J$23</f>
        <v>27.720000000000002</v>
      </c>
      <c r="U42" s="109">
        <f>[38]Fevereiro!$J$24</f>
        <v>45.72</v>
      </c>
      <c r="V42" s="109">
        <f>[38]Fevereiro!$J$25</f>
        <v>38.159999999999997</v>
      </c>
      <c r="W42" s="109">
        <f>[38]Fevereiro!$J$26</f>
        <v>37.080000000000005</v>
      </c>
      <c r="X42" s="109">
        <f>[38]Fevereiro!$J$27</f>
        <v>39.6</v>
      </c>
      <c r="Y42" s="109">
        <f>[38]Fevereiro!$J$28</f>
        <v>34.56</v>
      </c>
      <c r="Z42" s="109">
        <f>[38]Fevereiro!$J$29</f>
        <v>77.760000000000005</v>
      </c>
      <c r="AA42" s="109">
        <f>[38]Fevereiro!$J$30</f>
        <v>28.44</v>
      </c>
      <c r="AB42" s="109">
        <f>[38]Fevereiro!$J$31</f>
        <v>34.200000000000003</v>
      </c>
      <c r="AC42" s="109">
        <f>[38]Fevereiro!$J$32</f>
        <v>32.4</v>
      </c>
      <c r="AD42" s="109">
        <f>[38]Fevereiro!$J$33</f>
        <v>34.92</v>
      </c>
      <c r="AE42" s="114">
        <f t="shared" si="3"/>
        <v>77.760000000000005</v>
      </c>
      <c r="AF42" s="113">
        <f t="shared" si="4"/>
        <v>37.241379310344833</v>
      </c>
      <c r="AI42" t="s">
        <v>35</v>
      </c>
    </row>
    <row r="43" spans="1:36" hidden="1" x14ac:dyDescent="0.2">
      <c r="A43" s="48" t="s">
        <v>141</v>
      </c>
      <c r="B43" s="109" t="s">
        <v>197</v>
      </c>
      <c r="C43" s="109" t="s">
        <v>197</v>
      </c>
      <c r="D43" s="109" t="s">
        <v>197</v>
      </c>
      <c r="E43" s="109" t="s">
        <v>197</v>
      </c>
      <c r="F43" s="109" t="s">
        <v>197</v>
      </c>
      <c r="G43" s="109" t="s">
        <v>197</v>
      </c>
      <c r="H43" s="109" t="s">
        <v>197</v>
      </c>
      <c r="I43" s="109" t="s">
        <v>197</v>
      </c>
      <c r="J43" s="109" t="s">
        <v>197</v>
      </c>
      <c r="K43" s="109" t="s">
        <v>197</v>
      </c>
      <c r="L43" s="109" t="s">
        <v>197</v>
      </c>
      <c r="M43" s="109" t="s">
        <v>197</v>
      </c>
      <c r="N43" s="109" t="s">
        <v>197</v>
      </c>
      <c r="O43" s="109" t="s">
        <v>197</v>
      </c>
      <c r="P43" s="109" t="s">
        <v>197</v>
      </c>
      <c r="Q43" s="109" t="s">
        <v>197</v>
      </c>
      <c r="R43" s="109" t="s">
        <v>197</v>
      </c>
      <c r="S43" s="109" t="s">
        <v>197</v>
      </c>
      <c r="T43" s="109" t="s">
        <v>197</v>
      </c>
      <c r="U43" s="109" t="s">
        <v>197</v>
      </c>
      <c r="V43" s="109" t="s">
        <v>197</v>
      </c>
      <c r="W43" s="109" t="s">
        <v>197</v>
      </c>
      <c r="X43" s="109" t="s">
        <v>197</v>
      </c>
      <c r="Y43" s="109" t="s">
        <v>197</v>
      </c>
      <c r="Z43" s="109" t="s">
        <v>197</v>
      </c>
      <c r="AA43" s="109" t="s">
        <v>197</v>
      </c>
      <c r="AB43" s="109" t="s">
        <v>197</v>
      </c>
      <c r="AC43" s="109" t="s">
        <v>197</v>
      </c>
      <c r="AD43" s="109" t="s">
        <v>197</v>
      </c>
      <c r="AE43" s="114" t="s">
        <v>197</v>
      </c>
      <c r="AF43" s="113" t="s">
        <v>197</v>
      </c>
      <c r="AI43" t="s">
        <v>35</v>
      </c>
      <c r="AJ43" t="s">
        <v>35</v>
      </c>
    </row>
    <row r="44" spans="1:36" x14ac:dyDescent="0.2">
      <c r="A44" s="48" t="s">
        <v>19</v>
      </c>
      <c r="B44" s="109">
        <f>[39]Fevereiro!$J$5</f>
        <v>32.4</v>
      </c>
      <c r="C44" s="109">
        <f>[39]Fevereiro!$J$6</f>
        <v>28.44</v>
      </c>
      <c r="D44" s="109">
        <f>[39]Fevereiro!$J$7</f>
        <v>29.16</v>
      </c>
      <c r="E44" s="109">
        <f>[39]Fevereiro!$J$8</f>
        <v>25.92</v>
      </c>
      <c r="F44" s="109">
        <f>[39]Fevereiro!$J$9</f>
        <v>25.92</v>
      </c>
      <c r="G44" s="109">
        <f>[39]Fevereiro!$J$10</f>
        <v>32.04</v>
      </c>
      <c r="H44" s="109">
        <f>[39]Fevereiro!$J$11</f>
        <v>38.159999999999997</v>
      </c>
      <c r="I44" s="109">
        <f>[39]Fevereiro!$J$12</f>
        <v>36.72</v>
      </c>
      <c r="J44" s="109">
        <f>[39]Fevereiro!$J$13</f>
        <v>33.480000000000004</v>
      </c>
      <c r="K44" s="109">
        <f>[39]Fevereiro!$J$14</f>
        <v>36</v>
      </c>
      <c r="L44" s="109">
        <f>[39]Fevereiro!$J$15</f>
        <v>39.6</v>
      </c>
      <c r="M44" s="109">
        <f>[39]Fevereiro!$J$16</f>
        <v>36.72</v>
      </c>
      <c r="N44" s="109">
        <f>[39]Fevereiro!$J$17</f>
        <v>34.56</v>
      </c>
      <c r="O44" s="109">
        <f>[39]Fevereiro!$J$18</f>
        <v>31.680000000000003</v>
      </c>
      <c r="P44" s="109">
        <f>[39]Fevereiro!$J$19</f>
        <v>22.68</v>
      </c>
      <c r="Q44" s="109">
        <f>[39]Fevereiro!$J$20</f>
        <v>24.48</v>
      </c>
      <c r="R44" s="109">
        <f>[39]Fevereiro!$J$21</f>
        <v>37.080000000000005</v>
      </c>
      <c r="S44" s="109">
        <f>[39]Fevereiro!$J$22</f>
        <v>29.880000000000003</v>
      </c>
      <c r="T44" s="109">
        <f>[39]Fevereiro!$J$23</f>
        <v>29.880000000000003</v>
      </c>
      <c r="U44" s="109">
        <f>[39]Fevereiro!$J$24</f>
        <v>29.16</v>
      </c>
      <c r="V44" s="109">
        <f>[39]Fevereiro!$J$25</f>
        <v>20.88</v>
      </c>
      <c r="W44" s="109">
        <f>[39]Fevereiro!$J$26</f>
        <v>24.12</v>
      </c>
      <c r="X44" s="109">
        <f>[39]Fevereiro!$J$27</f>
        <v>33.480000000000004</v>
      </c>
      <c r="Y44" s="109">
        <f>[39]Fevereiro!$J$28</f>
        <v>26.28</v>
      </c>
      <c r="Z44" s="109">
        <f>[39]Fevereiro!$J$29</f>
        <v>25.56</v>
      </c>
      <c r="AA44" s="109">
        <f>[39]Fevereiro!$J$30</f>
        <v>28.08</v>
      </c>
      <c r="AB44" s="109">
        <f>[39]Fevereiro!$J$31</f>
        <v>22.32</v>
      </c>
      <c r="AC44" s="109">
        <f>[39]Fevereiro!$J$32</f>
        <v>32.04</v>
      </c>
      <c r="AD44" s="109">
        <f>[39]Fevereiro!$J$33</f>
        <v>42.480000000000004</v>
      </c>
      <c r="AE44" s="114">
        <f>MAX(B44:AD44)</f>
        <v>42.480000000000004</v>
      </c>
      <c r="AF44" s="113">
        <f>AVERAGE(B44:AD44)</f>
        <v>30.662068965517243</v>
      </c>
      <c r="AG44" s="12" t="s">
        <v>35</v>
      </c>
      <c r="AH44" t="s">
        <v>35</v>
      </c>
      <c r="AI44" t="s">
        <v>35</v>
      </c>
    </row>
    <row r="45" spans="1:36" x14ac:dyDescent="0.2">
      <c r="A45" s="48" t="s">
        <v>23</v>
      </c>
      <c r="B45" s="109">
        <f>[40]Fevereiro!$J$5</f>
        <v>24.12</v>
      </c>
      <c r="C45" s="109">
        <f>[40]Fevereiro!$J$6</f>
        <v>38.159999999999997</v>
      </c>
      <c r="D45" s="109">
        <f>[40]Fevereiro!$J$7</f>
        <v>43.92</v>
      </c>
      <c r="E45" s="109">
        <f>[40]Fevereiro!$J$8</f>
        <v>30.96</v>
      </c>
      <c r="F45" s="109">
        <f>[40]Fevereiro!$J$9</f>
        <v>47.88</v>
      </c>
      <c r="G45" s="109">
        <f>[40]Fevereiro!$J$10</f>
        <v>41.4</v>
      </c>
      <c r="H45" s="109">
        <f>[40]Fevereiro!$J$11</f>
        <v>34.92</v>
      </c>
      <c r="I45" s="109">
        <f>[40]Fevereiro!$J$12</f>
        <v>33.480000000000004</v>
      </c>
      <c r="J45" s="109">
        <f>[40]Fevereiro!$J$13</f>
        <v>21.6</v>
      </c>
      <c r="K45" s="109">
        <f>[40]Fevereiro!$J$14</f>
        <v>25.2</v>
      </c>
      <c r="L45" s="109">
        <f>[40]Fevereiro!$J$15</f>
        <v>36.36</v>
      </c>
      <c r="M45" s="109">
        <f>[40]Fevereiro!$J$16</f>
        <v>45.72</v>
      </c>
      <c r="N45" s="109">
        <f>[40]Fevereiro!$J$17</f>
        <v>30.96</v>
      </c>
      <c r="O45" s="109">
        <f>[40]Fevereiro!$J$18</f>
        <v>31.680000000000003</v>
      </c>
      <c r="P45" s="109">
        <f>[40]Fevereiro!$J$19</f>
        <v>25.2</v>
      </c>
      <c r="Q45" s="109">
        <f>[40]Fevereiro!$J$20</f>
        <v>28.44</v>
      </c>
      <c r="R45" s="109">
        <f>[40]Fevereiro!$J$21</f>
        <v>35.64</v>
      </c>
      <c r="S45" s="109">
        <f>[40]Fevereiro!$J$22</f>
        <v>31.680000000000003</v>
      </c>
      <c r="T45" s="109">
        <f>[40]Fevereiro!$J$23</f>
        <v>28.44</v>
      </c>
      <c r="U45" s="109">
        <f>[40]Fevereiro!$J$24</f>
        <v>22.32</v>
      </c>
      <c r="V45" s="109">
        <f>[40]Fevereiro!$J$25</f>
        <v>27</v>
      </c>
      <c r="W45" s="109">
        <f>[40]Fevereiro!$J$26</f>
        <v>27</v>
      </c>
      <c r="X45" s="109">
        <f>[40]Fevereiro!$J$27</f>
        <v>29.52</v>
      </c>
      <c r="Y45" s="109">
        <f>[40]Fevereiro!$J$28</f>
        <v>24.840000000000003</v>
      </c>
      <c r="Z45" s="109">
        <f>[40]Fevereiro!$J$29</f>
        <v>39.24</v>
      </c>
      <c r="AA45" s="109">
        <f>[40]Fevereiro!$J$30</f>
        <v>28.08</v>
      </c>
      <c r="AB45" s="109">
        <f>[40]Fevereiro!$J$31</f>
        <v>32.4</v>
      </c>
      <c r="AC45" s="109">
        <f>[40]Fevereiro!$J$32</f>
        <v>37.800000000000004</v>
      </c>
      <c r="AD45" s="109">
        <f>[40]Fevereiro!$J$33</f>
        <v>29.880000000000003</v>
      </c>
      <c r="AE45" s="114">
        <f>MAX(B45:AD45)</f>
        <v>47.88</v>
      </c>
      <c r="AF45" s="113">
        <f>AVERAGE(B45:AD45)</f>
        <v>32.201379310344826</v>
      </c>
      <c r="AI45" t="s">
        <v>35</v>
      </c>
    </row>
    <row r="46" spans="1:36" x14ac:dyDescent="0.2">
      <c r="A46" s="48" t="s">
        <v>34</v>
      </c>
      <c r="B46" s="109">
        <f>[41]Fevereiro!$J$5</f>
        <v>52.2</v>
      </c>
      <c r="C46" s="109">
        <f>[41]Fevereiro!$J$6</f>
        <v>52.56</v>
      </c>
      <c r="D46" s="109">
        <f>[41]Fevereiro!$J$7</f>
        <v>46.440000000000005</v>
      </c>
      <c r="E46" s="109">
        <f>[41]Fevereiro!$J$8</f>
        <v>33.840000000000003</v>
      </c>
      <c r="F46" s="109">
        <f>[41]Fevereiro!$J$9</f>
        <v>34.200000000000003</v>
      </c>
      <c r="G46" s="109">
        <f>[41]Fevereiro!$J$10</f>
        <v>30.96</v>
      </c>
      <c r="H46" s="109">
        <f>[41]Fevereiro!$J$11</f>
        <v>30.240000000000002</v>
      </c>
      <c r="I46" s="109">
        <f>[41]Fevereiro!$J$12</f>
        <v>34.92</v>
      </c>
      <c r="J46" s="109">
        <f>[41]Fevereiro!$J$13</f>
        <v>38.519999999999996</v>
      </c>
      <c r="K46" s="109">
        <f>[41]Fevereiro!$J$14</f>
        <v>51.480000000000004</v>
      </c>
      <c r="L46" s="109">
        <f>[41]Fevereiro!$J$15</f>
        <v>52.92</v>
      </c>
      <c r="M46" s="109">
        <f>[41]Fevereiro!$J$16</f>
        <v>36.72</v>
      </c>
      <c r="N46" s="109">
        <f>[41]Fevereiro!$J$17</f>
        <v>25.56</v>
      </c>
      <c r="O46" s="109">
        <f>[41]Fevereiro!$J$18</f>
        <v>46.080000000000005</v>
      </c>
      <c r="P46" s="109">
        <f>[41]Fevereiro!$J$19</f>
        <v>42.480000000000004</v>
      </c>
      <c r="Q46" s="109">
        <f>[41]Fevereiro!$J$20</f>
        <v>29.52</v>
      </c>
      <c r="R46" s="109">
        <f>[41]Fevereiro!$J$21</f>
        <v>46.440000000000005</v>
      </c>
      <c r="S46" s="109">
        <f>[41]Fevereiro!$J$22</f>
        <v>36</v>
      </c>
      <c r="T46" s="109">
        <f>[41]Fevereiro!$J$23</f>
        <v>40.680000000000007</v>
      </c>
      <c r="U46" s="109">
        <f>[41]Fevereiro!$J$24</f>
        <v>34.92</v>
      </c>
      <c r="V46" s="109">
        <f>[41]Fevereiro!$J$25</f>
        <v>50.4</v>
      </c>
      <c r="W46" s="109">
        <f>[41]Fevereiro!$J$26</f>
        <v>27.720000000000002</v>
      </c>
      <c r="X46" s="109">
        <f>[41]Fevereiro!$J$27</f>
        <v>37.080000000000005</v>
      </c>
      <c r="Y46" s="109">
        <f>[41]Fevereiro!$J$28</f>
        <v>39.24</v>
      </c>
      <c r="Z46" s="109">
        <f>[41]Fevereiro!$J$29</f>
        <v>34.200000000000003</v>
      </c>
      <c r="AA46" s="109">
        <f>[41]Fevereiro!$J$30</f>
        <v>32.76</v>
      </c>
      <c r="AB46" s="109">
        <f>[41]Fevereiro!$J$31</f>
        <v>31.319999999999997</v>
      </c>
      <c r="AC46" s="109">
        <f>[41]Fevereiro!$J$32</f>
        <v>31.680000000000003</v>
      </c>
      <c r="AD46" s="109">
        <f>[41]Fevereiro!$J$33</f>
        <v>30.240000000000002</v>
      </c>
      <c r="AE46" s="114">
        <f>MAX(B46:AD46)</f>
        <v>52.92</v>
      </c>
      <c r="AF46" s="113">
        <f>AVERAGE(B46:AD46)</f>
        <v>38.321379310344831</v>
      </c>
      <c r="AG46" s="12" t="s">
        <v>35</v>
      </c>
      <c r="AI46" t="s">
        <v>35</v>
      </c>
    </row>
    <row r="47" spans="1:36" x14ac:dyDescent="0.2">
      <c r="A47" s="48" t="s">
        <v>20</v>
      </c>
      <c r="B47" s="109">
        <f>[42]Fevereiro!$J$5</f>
        <v>21.96</v>
      </c>
      <c r="C47" s="109">
        <f>[42]Fevereiro!$J$6</f>
        <v>26.64</v>
      </c>
      <c r="D47" s="109">
        <f>[42]Fevereiro!$J$7</f>
        <v>27.36</v>
      </c>
      <c r="E47" s="109">
        <f>[42]Fevereiro!$J$8</f>
        <v>23.040000000000003</v>
      </c>
      <c r="F47" s="109">
        <f>[42]Fevereiro!$J$9</f>
        <v>27</v>
      </c>
      <c r="G47" s="109">
        <f>[42]Fevereiro!$J$10</f>
        <v>25.2</v>
      </c>
      <c r="H47" s="109">
        <f>[42]Fevereiro!$J$11</f>
        <v>37.080000000000005</v>
      </c>
      <c r="I47" s="109">
        <f>[42]Fevereiro!$J$12</f>
        <v>40.680000000000007</v>
      </c>
      <c r="J47" s="109">
        <f>[42]Fevereiro!$J$13</f>
        <v>26.64</v>
      </c>
      <c r="K47" s="109">
        <f>[42]Fevereiro!$J$14</f>
        <v>34.200000000000003</v>
      </c>
      <c r="L47" s="109">
        <f>[42]Fevereiro!$J$15</f>
        <v>35.64</v>
      </c>
      <c r="M47" s="109">
        <f>[42]Fevereiro!$J$16</f>
        <v>45.36</v>
      </c>
      <c r="N47" s="109">
        <f>[42]Fevereiro!$J$17</f>
        <v>38.519999999999996</v>
      </c>
      <c r="O47" s="109">
        <f>[42]Fevereiro!$J$18</f>
        <v>36.72</v>
      </c>
      <c r="P47" s="109">
        <f>[42]Fevereiro!$J$19</f>
        <v>51.84</v>
      </c>
      <c r="Q47" s="109">
        <f>[42]Fevereiro!$J$20</f>
        <v>35.28</v>
      </c>
      <c r="R47" s="109">
        <f>[42]Fevereiro!$J$21</f>
        <v>20.88</v>
      </c>
      <c r="S47" s="109">
        <f>[42]Fevereiro!$J$22</f>
        <v>32.76</v>
      </c>
      <c r="T47" s="109">
        <f>[42]Fevereiro!$J$23</f>
        <v>34.200000000000003</v>
      </c>
      <c r="U47" s="109">
        <f>[42]Fevereiro!$J$24</f>
        <v>32.4</v>
      </c>
      <c r="V47" s="109">
        <f>[42]Fevereiro!$J$25</f>
        <v>37.080000000000005</v>
      </c>
      <c r="W47" s="109">
        <f>[42]Fevereiro!$J$26</f>
        <v>23.040000000000003</v>
      </c>
      <c r="X47" s="109">
        <f>[42]Fevereiro!$J$27</f>
        <v>25.2</v>
      </c>
      <c r="Y47" s="109">
        <f>[42]Fevereiro!$J$28</f>
        <v>23.040000000000003</v>
      </c>
      <c r="Z47" s="109">
        <f>[42]Fevereiro!$J$29</f>
        <v>43.2</v>
      </c>
      <c r="AA47" s="109">
        <f>[42]Fevereiro!$J$30</f>
        <v>24.12</v>
      </c>
      <c r="AB47" s="109">
        <f>[42]Fevereiro!$J$31</f>
        <v>25.56</v>
      </c>
      <c r="AC47" s="109">
        <f>[42]Fevereiro!$J$32</f>
        <v>23.400000000000002</v>
      </c>
      <c r="AD47" s="109">
        <f>[42]Fevereiro!$J$33</f>
        <v>37.080000000000005</v>
      </c>
      <c r="AE47" s="114">
        <f>MAX(B47:AD47)</f>
        <v>51.84</v>
      </c>
      <c r="AF47" s="113">
        <f>AVERAGE(B47:AD47)</f>
        <v>31.555862068965517</v>
      </c>
      <c r="AJ47" t="s">
        <v>35</v>
      </c>
    </row>
    <row r="48" spans="1:36" s="5" customFormat="1" ht="17.100000000000001" customHeight="1" x14ac:dyDescent="0.2">
      <c r="A48" s="49" t="s">
        <v>24</v>
      </c>
      <c r="B48" s="110">
        <f t="shared" ref="B48:AD48" si="5">MAX(B5:B47)</f>
        <v>55.080000000000005</v>
      </c>
      <c r="C48" s="110">
        <f t="shared" si="5"/>
        <v>54</v>
      </c>
      <c r="D48" s="110">
        <f t="shared" si="5"/>
        <v>52.56</v>
      </c>
      <c r="E48" s="110">
        <f t="shared" si="5"/>
        <v>45.72</v>
      </c>
      <c r="F48" s="110">
        <f t="shared" si="5"/>
        <v>61.560000000000009</v>
      </c>
      <c r="G48" s="110">
        <f t="shared" si="5"/>
        <v>57.24</v>
      </c>
      <c r="H48" s="110">
        <f t="shared" si="5"/>
        <v>55.800000000000004</v>
      </c>
      <c r="I48" s="110">
        <f t="shared" si="5"/>
        <v>64.8</v>
      </c>
      <c r="J48" s="110">
        <f t="shared" si="5"/>
        <v>47.16</v>
      </c>
      <c r="K48" s="110">
        <f t="shared" si="5"/>
        <v>51.480000000000004</v>
      </c>
      <c r="L48" s="110">
        <f t="shared" si="5"/>
        <v>73.44</v>
      </c>
      <c r="M48" s="110">
        <f t="shared" si="5"/>
        <v>54.72</v>
      </c>
      <c r="N48" s="110">
        <f t="shared" si="5"/>
        <v>78.84</v>
      </c>
      <c r="O48" s="110">
        <f t="shared" si="5"/>
        <v>61.560000000000009</v>
      </c>
      <c r="P48" s="110">
        <f t="shared" si="5"/>
        <v>52.2</v>
      </c>
      <c r="Q48" s="110">
        <f t="shared" si="5"/>
        <v>55.080000000000005</v>
      </c>
      <c r="R48" s="110">
        <f t="shared" si="5"/>
        <v>67.680000000000007</v>
      </c>
      <c r="S48" s="110">
        <f t="shared" si="5"/>
        <v>79.92</v>
      </c>
      <c r="T48" s="110">
        <f t="shared" si="5"/>
        <v>44.64</v>
      </c>
      <c r="U48" s="110">
        <f t="shared" si="5"/>
        <v>79.56</v>
      </c>
      <c r="V48" s="110">
        <f t="shared" si="5"/>
        <v>70.92</v>
      </c>
      <c r="W48" s="110">
        <f t="shared" si="5"/>
        <v>54</v>
      </c>
      <c r="X48" s="110">
        <f t="shared" si="5"/>
        <v>60.480000000000004</v>
      </c>
      <c r="Y48" s="110">
        <f t="shared" si="5"/>
        <v>66.239999999999995</v>
      </c>
      <c r="Z48" s="110">
        <f t="shared" si="5"/>
        <v>77.760000000000005</v>
      </c>
      <c r="AA48" s="110">
        <f t="shared" si="5"/>
        <v>53.64</v>
      </c>
      <c r="AB48" s="110">
        <f t="shared" si="5"/>
        <v>59.4</v>
      </c>
      <c r="AC48" s="110">
        <f t="shared" si="5"/>
        <v>54.72</v>
      </c>
      <c r="AD48" s="110">
        <f t="shared" si="5"/>
        <v>56.16</v>
      </c>
      <c r="AE48" s="114">
        <f>MAX(B48:AD48)</f>
        <v>79.92</v>
      </c>
      <c r="AF48" s="113">
        <f>AVERAGE(AF5:AF47)</f>
        <v>33.767777964676213</v>
      </c>
    </row>
    <row r="49" spans="1:36" x14ac:dyDescent="0.2">
      <c r="A49" s="104" t="s">
        <v>227</v>
      </c>
      <c r="B49" s="39"/>
      <c r="C49" s="39"/>
      <c r="D49" s="39"/>
      <c r="E49" s="39"/>
      <c r="F49" s="39"/>
      <c r="G49" s="39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45"/>
      <c r="AE49" s="43"/>
      <c r="AF49" s="44"/>
      <c r="AI49" t="s">
        <v>35</v>
      </c>
    </row>
    <row r="50" spans="1:36" x14ac:dyDescent="0.2">
      <c r="A50" s="104" t="s">
        <v>228</v>
      </c>
      <c r="B50" s="40"/>
      <c r="C50" s="40"/>
      <c r="D50" s="40"/>
      <c r="E50" s="40"/>
      <c r="F50" s="40"/>
      <c r="G50" s="40"/>
      <c r="H50" s="40"/>
      <c r="I50" s="40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7"/>
      <c r="U50" s="97"/>
      <c r="V50" s="97"/>
      <c r="W50" s="97"/>
      <c r="X50" s="97"/>
      <c r="Y50" s="95"/>
      <c r="Z50" s="95"/>
      <c r="AA50" s="95"/>
      <c r="AB50" s="95"/>
      <c r="AC50" s="95"/>
      <c r="AD50" s="95"/>
      <c r="AE50" s="43"/>
      <c r="AF50" s="42"/>
    </row>
    <row r="51" spans="1:36" x14ac:dyDescent="0.2">
      <c r="A51" s="41"/>
      <c r="B51" s="95"/>
      <c r="C51" s="95"/>
      <c r="D51" s="95"/>
      <c r="E51" s="95"/>
      <c r="F51" s="95"/>
      <c r="G51" s="95"/>
      <c r="H51" s="95"/>
      <c r="I51" s="95"/>
      <c r="J51" s="96"/>
      <c r="K51" s="96"/>
      <c r="L51" s="96"/>
      <c r="M51" s="96"/>
      <c r="N51" s="96"/>
      <c r="O51" s="96"/>
      <c r="P51" s="96"/>
      <c r="Q51" s="95"/>
      <c r="R51" s="95"/>
      <c r="S51" s="95"/>
      <c r="T51" s="98"/>
      <c r="U51" s="98"/>
      <c r="V51" s="98"/>
      <c r="W51" s="98"/>
      <c r="X51" s="98"/>
      <c r="Y51" s="95"/>
      <c r="Z51" s="95"/>
      <c r="AA51" s="95"/>
      <c r="AB51" s="95"/>
      <c r="AC51" s="95"/>
      <c r="AD51" s="45"/>
      <c r="AE51" s="43"/>
      <c r="AF51" s="42"/>
    </row>
    <row r="52" spans="1:36" x14ac:dyDescent="0.2">
      <c r="A52" s="134" t="s">
        <v>250</v>
      </c>
      <c r="B52" s="134"/>
      <c r="C52" s="134"/>
      <c r="D52" s="134"/>
      <c r="E52" s="134"/>
      <c r="F52" s="134"/>
      <c r="G52" s="134"/>
      <c r="H52" s="39"/>
      <c r="I52" s="39"/>
      <c r="J52" s="39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45"/>
      <c r="AE52" s="43"/>
      <c r="AF52" s="74"/>
    </row>
    <row r="53" spans="1:36" x14ac:dyDescent="0.2">
      <c r="A53" s="146"/>
      <c r="B53" s="146"/>
      <c r="C53" s="146"/>
      <c r="D53" s="146"/>
      <c r="E53" s="146"/>
      <c r="F53" s="146"/>
      <c r="G53" s="146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43"/>
      <c r="AF53" s="44"/>
      <c r="AI53" t="s">
        <v>35</v>
      </c>
    </row>
    <row r="54" spans="1:36" x14ac:dyDescent="0.2">
      <c r="A54" s="41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43"/>
      <c r="AF54" s="44"/>
    </row>
    <row r="55" spans="1:36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3"/>
      <c r="AF55" s="75"/>
    </row>
    <row r="56" spans="1:36" x14ac:dyDescent="0.2">
      <c r="AE56" s="7"/>
    </row>
    <row r="58" spans="1:36" x14ac:dyDescent="0.2">
      <c r="AJ58" s="12" t="s">
        <v>35</v>
      </c>
    </row>
    <row r="59" spans="1:36" x14ac:dyDescent="0.2">
      <c r="R59" s="2" t="s">
        <v>35</v>
      </c>
      <c r="S59" s="2" t="s">
        <v>35</v>
      </c>
    </row>
    <row r="60" spans="1:36" x14ac:dyDescent="0.2">
      <c r="N60" s="2" t="s">
        <v>35</v>
      </c>
      <c r="O60" s="2" t="s">
        <v>35</v>
      </c>
      <c r="S60" s="2" t="s">
        <v>35</v>
      </c>
      <c r="AI60" t="s">
        <v>35</v>
      </c>
    </row>
    <row r="61" spans="1:36" x14ac:dyDescent="0.2">
      <c r="N61" s="2" t="s">
        <v>35</v>
      </c>
    </row>
    <row r="62" spans="1:36" x14ac:dyDescent="0.2">
      <c r="G62" s="2" t="s">
        <v>35</v>
      </c>
    </row>
    <row r="63" spans="1:36" x14ac:dyDescent="0.2">
      <c r="L63" s="2" t="s">
        <v>35</v>
      </c>
      <c r="M63" s="2" t="s">
        <v>35</v>
      </c>
      <c r="O63" s="2" t="s">
        <v>35</v>
      </c>
      <c r="P63" s="2" t="s">
        <v>35</v>
      </c>
      <c r="W63" s="2" t="s">
        <v>200</v>
      </c>
      <c r="AA63" s="2" t="s">
        <v>35</v>
      </c>
      <c r="AC63" s="2" t="s">
        <v>35</v>
      </c>
      <c r="AF63" s="1" t="s">
        <v>35</v>
      </c>
      <c r="AH63" s="12" t="s">
        <v>35</v>
      </c>
    </row>
    <row r="64" spans="1:36" x14ac:dyDescent="0.2">
      <c r="K64" s="2" t="s">
        <v>35</v>
      </c>
    </row>
    <row r="65" spans="7:36" x14ac:dyDescent="0.2">
      <c r="K65" s="2" t="s">
        <v>35</v>
      </c>
    </row>
    <row r="66" spans="7:36" x14ac:dyDescent="0.2">
      <c r="G66" s="2" t="s">
        <v>35</v>
      </c>
      <c r="H66" s="2" t="s">
        <v>35</v>
      </c>
    </row>
    <row r="67" spans="7:36" x14ac:dyDescent="0.2">
      <c r="P67" s="2" t="s">
        <v>35</v>
      </c>
    </row>
    <row r="69" spans="7:36" x14ac:dyDescent="0.2">
      <c r="H69" s="2" t="s">
        <v>35</v>
      </c>
      <c r="Z69" s="2" t="s">
        <v>35</v>
      </c>
      <c r="AJ69" t="s">
        <v>35</v>
      </c>
    </row>
    <row r="70" spans="7:36" x14ac:dyDescent="0.2">
      <c r="I70" s="2" t="s">
        <v>35</v>
      </c>
      <c r="T70" s="2" t="s">
        <v>35</v>
      </c>
    </row>
  </sheetData>
  <mergeCells count="34">
    <mergeCell ref="A1:AF1"/>
    <mergeCell ref="B2:AF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H3:H4"/>
    <mergeCell ref="X3:X4"/>
    <mergeCell ref="AB3:AB4"/>
    <mergeCell ref="AC3:AC4"/>
    <mergeCell ref="AD3:AD4"/>
    <mergeCell ref="A52:G52"/>
    <mergeCell ref="S3:S4"/>
    <mergeCell ref="A53:G53"/>
    <mergeCell ref="P3:P4"/>
    <mergeCell ref="M3:M4"/>
    <mergeCell ref="N3:N4"/>
    <mergeCell ref="R3:R4"/>
    <mergeCell ref="Q3:Q4"/>
    <mergeCell ref="K3:K4"/>
    <mergeCell ref="L3:L4"/>
    <mergeCell ref="O3:O4"/>
    <mergeCell ref="T3:T4"/>
    <mergeCell ref="Y3:Y4"/>
    <mergeCell ref="Z3:Z4"/>
    <mergeCell ref="AA3:AA4"/>
    <mergeCell ref="V3:V4"/>
    <mergeCell ref="U3:U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Rafael Carvalho Chagas</cp:lastModifiedBy>
  <cp:lastPrinted>2018-11-22T17:22:01Z</cp:lastPrinted>
  <dcterms:created xsi:type="dcterms:W3CDTF">2008-08-15T13:32:29Z</dcterms:created>
  <dcterms:modified xsi:type="dcterms:W3CDTF">2024-03-07T20:05:21Z</dcterms:modified>
</cp:coreProperties>
</file>