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14595" windowHeight="4620" tabRatio="874" activeTab="7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ESTAÇÃO METEOROLÓGICA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xlnm.Print_Area" localSheetId="8">Chuva!$A$1:$AH$32</definedName>
    <definedName name="_xlnm.Print_Area" localSheetId="7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F18" i="14" l="1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B16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P29" i="7" l="1"/>
  <c r="AE49" i="14" l="1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1" i="9"/>
  <c r="AD11" i="9"/>
  <c r="AC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17" i="15" l="1"/>
  <c r="AG15" i="12"/>
  <c r="AF15" i="12"/>
  <c r="AG16" i="15"/>
  <c r="AF16" i="15"/>
  <c r="AG9" i="15"/>
  <c r="AF9" i="15"/>
  <c r="AF25" i="15"/>
  <c r="AG25" i="6"/>
  <c r="AG25" i="9" l="1"/>
  <c r="AF24" i="12"/>
  <c r="AF25" i="9"/>
  <c r="AF25" i="4" l="1"/>
  <c r="AF50" i="14" l="1"/>
  <c r="AF12" i="14"/>
  <c r="AF25" i="14"/>
  <c r="AF51" i="14"/>
  <c r="AF52" i="14"/>
  <c r="AF53" i="14"/>
  <c r="AF54" i="14"/>
  <c r="AF55" i="14"/>
  <c r="AF56" i="14"/>
  <c r="AF57" i="14"/>
  <c r="AF58" i="14"/>
  <c r="AF59" i="14"/>
  <c r="AF60" i="14"/>
  <c r="AF61" i="14"/>
  <c r="AF62" i="14"/>
  <c r="AF63" i="14"/>
  <c r="AF64" i="14"/>
  <c r="AF65" i="14"/>
  <c r="AF66" i="14"/>
  <c r="AF67" i="14"/>
  <c r="AF68" i="14"/>
  <c r="AF69" i="14"/>
  <c r="AF70" i="14"/>
  <c r="AF71" i="14"/>
  <c r="AG27" i="5"/>
  <c r="AF26" i="4" l="1"/>
  <c r="AF34" i="4"/>
  <c r="AF31" i="4"/>
  <c r="AF8" i="14"/>
  <c r="AF13" i="14"/>
  <c r="AF17" i="14"/>
  <c r="AF21" i="14"/>
  <c r="AF26" i="14"/>
  <c r="AF30" i="14"/>
  <c r="AF34" i="14"/>
  <c r="AF24" i="4"/>
  <c r="AF28" i="4"/>
  <c r="AF36" i="4"/>
  <c r="AG26" i="5"/>
  <c r="AF33" i="4"/>
  <c r="AF30" i="4"/>
  <c r="AG29" i="5"/>
  <c r="AF27" i="4"/>
  <c r="AF35" i="4"/>
  <c r="AF6" i="14"/>
  <c r="AF10" i="14"/>
  <c r="AF15" i="14"/>
  <c r="AF19" i="14"/>
  <c r="AF23" i="14"/>
  <c r="AF28" i="14"/>
  <c r="AF32" i="14"/>
  <c r="AF36" i="14"/>
  <c r="AF32" i="4"/>
  <c r="AG28" i="5"/>
  <c r="AF29" i="4"/>
  <c r="AF37" i="4"/>
  <c r="AF38" i="14"/>
  <c r="AF40" i="14"/>
  <c r="AF42" i="14"/>
  <c r="AF44" i="14"/>
  <c r="AF46" i="14"/>
  <c r="AF48" i="14"/>
  <c r="AF39" i="14"/>
  <c r="AF41" i="14"/>
  <c r="AF43" i="14"/>
  <c r="AF45" i="14"/>
  <c r="AF47" i="14"/>
  <c r="AF49" i="14"/>
  <c r="AF5" i="14"/>
  <c r="AF7" i="14"/>
  <c r="AF14" i="14"/>
  <c r="AF16" i="14"/>
  <c r="AF20" i="14"/>
  <c r="AF22" i="14"/>
  <c r="AF24" i="14"/>
  <c r="AF27" i="14"/>
  <c r="AF29" i="14"/>
  <c r="AF31" i="14"/>
  <c r="AF33" i="14"/>
  <c r="AF35" i="14"/>
  <c r="AF37" i="14"/>
  <c r="AF11" i="14"/>
  <c r="B50" i="4"/>
  <c r="AF9" i="14"/>
  <c r="AH59" i="14"/>
  <c r="AH60" i="14"/>
  <c r="AH61" i="14"/>
  <c r="AH62" i="14"/>
  <c r="AH63" i="14"/>
  <c r="AH64" i="14"/>
  <c r="AH65" i="14"/>
  <c r="AH66" i="14"/>
  <c r="AH67" i="14"/>
  <c r="AH68" i="14"/>
  <c r="AH69" i="14"/>
  <c r="AH70" i="14"/>
  <c r="AH71" i="14"/>
  <c r="AG25" i="14" l="1"/>
  <c r="AG25" i="15"/>
  <c r="AF31" i="15" l="1"/>
  <c r="AF38" i="15"/>
  <c r="AG38" i="14"/>
  <c r="AG18" i="15"/>
  <c r="AG31" i="15"/>
  <c r="AG31" i="14"/>
  <c r="AG38" i="15"/>
  <c r="AF28" i="15"/>
  <c r="AG28" i="15"/>
  <c r="AG28" i="14"/>
  <c r="AF18" i="15"/>
  <c r="AF37" i="12" l="1"/>
  <c r="AF30" i="12"/>
  <c r="AG37" i="12"/>
  <c r="AG30" i="12"/>
  <c r="AG24" i="12"/>
  <c r="AG12" i="9"/>
  <c r="AF16" i="9"/>
  <c r="AG16" i="9"/>
  <c r="AF21" i="9" l="1"/>
  <c r="AF19" i="9"/>
  <c r="AF13" i="9"/>
  <c r="AG17" i="12"/>
  <c r="AG20" i="9"/>
  <c r="AF20" i="9"/>
  <c r="AG14" i="9"/>
  <c r="AF22" i="9"/>
  <c r="AG15" i="9"/>
  <c r="AF31" i="9"/>
  <c r="AF17" i="9"/>
  <c r="AF23" i="9"/>
  <c r="AG24" i="9"/>
  <c r="AF15" i="9"/>
  <c r="AF24" i="9"/>
  <c r="AF18" i="9"/>
  <c r="AG31" i="9"/>
  <c r="AG19" i="9"/>
  <c r="AF38" i="9"/>
  <c r="AG13" i="9"/>
  <c r="AG21" i="9"/>
  <c r="AG17" i="9"/>
  <c r="AG22" i="9"/>
  <c r="AG18" i="9"/>
  <c r="AF17" i="12"/>
  <c r="AG23" i="9"/>
  <c r="AG29" i="9"/>
  <c r="AG38" i="9"/>
  <c r="AF29" i="9"/>
  <c r="AG12" i="8"/>
  <c r="AG16" i="8"/>
  <c r="AG25" i="8"/>
  <c r="AF12" i="8"/>
  <c r="AF16" i="8"/>
  <c r="AF25" i="8"/>
  <c r="AF25" i="7"/>
  <c r="AF12" i="7"/>
  <c r="AG12" i="6"/>
  <c r="AF16" i="6"/>
  <c r="AG16" i="6"/>
  <c r="AF25" i="6"/>
  <c r="AG14" i="6" l="1"/>
  <c r="AF18" i="8"/>
  <c r="AF31" i="6"/>
  <c r="AF22" i="6"/>
  <c r="AG18" i="6"/>
  <c r="AF29" i="6"/>
  <c r="AG22" i="6"/>
  <c r="AF35" i="6"/>
  <c r="AG20" i="6"/>
  <c r="AF23" i="6"/>
  <c r="AG21" i="6"/>
  <c r="AF15" i="6"/>
  <c r="AF13" i="6"/>
  <c r="AG37" i="6"/>
  <c r="AG32" i="6"/>
  <c r="AF39" i="6"/>
  <c r="AF37" i="6"/>
  <c r="AF32" i="6"/>
  <c r="AF30" i="6"/>
  <c r="AG27" i="6"/>
  <c r="AG18" i="8"/>
  <c r="AG31" i="8"/>
  <c r="AF21" i="6"/>
  <c r="AG40" i="6"/>
  <c r="AF24" i="6"/>
  <c r="AF19" i="6"/>
  <c r="AG17" i="6"/>
  <c r="AG24" i="6"/>
  <c r="AF18" i="6"/>
  <c r="AF18" i="7"/>
  <c r="AF38" i="7"/>
  <c r="AF42" i="6"/>
  <c r="AF40" i="6"/>
  <c r="AG35" i="6"/>
  <c r="AG42" i="6"/>
  <c r="AF38" i="6"/>
  <c r="AG28" i="6"/>
  <c r="AF26" i="6"/>
  <c r="AG38" i="6"/>
  <c r="AF33" i="6"/>
  <c r="AF28" i="6"/>
  <c r="AF27" i="6"/>
  <c r="AF28" i="8"/>
  <c r="AF17" i="6"/>
  <c r="AG41" i="6"/>
  <c r="AF36" i="6"/>
  <c r="AF34" i="6"/>
  <c r="AF20" i="6"/>
  <c r="AG38" i="8"/>
  <c r="AF41" i="6"/>
  <c r="AG31" i="6"/>
  <c r="AF31" i="7"/>
  <c r="AG28" i="8"/>
  <c r="AF38" i="8"/>
  <c r="AG39" i="6"/>
  <c r="AG36" i="6"/>
  <c r="AG23" i="6"/>
  <c r="AG19" i="6"/>
  <c r="AG15" i="6"/>
  <c r="AF31" i="8"/>
  <c r="AG33" i="6"/>
  <c r="AG29" i="6"/>
  <c r="AG34" i="6"/>
  <c r="AG30" i="6"/>
  <c r="AG26" i="6"/>
  <c r="AG13" i="6"/>
  <c r="AF12" i="5"/>
  <c r="AF16" i="5"/>
  <c r="AG12" i="5"/>
  <c r="AG16" i="5"/>
  <c r="AG25" i="5"/>
  <c r="AF25" i="5"/>
  <c r="AG31" i="5" l="1"/>
  <c r="AF38" i="5"/>
  <c r="AF18" i="5"/>
  <c r="AG18" i="5"/>
  <c r="AF31" i="5"/>
  <c r="AF28" i="5"/>
  <c r="AG38" i="5"/>
  <c r="AH25" i="14"/>
  <c r="AH28" i="14"/>
  <c r="AH31" i="14"/>
  <c r="AH38" i="14"/>
  <c r="AG18" i="14" l="1"/>
  <c r="AG18" i="12"/>
  <c r="AF19" i="4"/>
  <c r="AG19" i="8"/>
  <c r="AF19" i="8"/>
  <c r="AF38" i="4"/>
  <c r="AF19" i="7"/>
  <c r="AF19" i="5"/>
  <c r="AG19" i="5"/>
  <c r="AH18" i="14"/>
  <c r="AF18" i="4"/>
  <c r="AF47" i="9" l="1"/>
  <c r="AF45" i="9"/>
  <c r="Y72" i="14"/>
  <c r="Q72" i="14"/>
  <c r="I72" i="14"/>
  <c r="B72" i="14" l="1"/>
  <c r="AA72" i="14"/>
  <c r="C72" i="14"/>
  <c r="D72" i="14"/>
  <c r="L72" i="14"/>
  <c r="T72" i="14"/>
  <c r="AB72" i="14"/>
  <c r="Z72" i="14"/>
  <c r="E72" i="14"/>
  <c r="M72" i="14"/>
  <c r="U72" i="14"/>
  <c r="AC72" i="14"/>
  <c r="F72" i="14"/>
  <c r="N72" i="14"/>
  <c r="V72" i="14"/>
  <c r="AD72" i="14"/>
  <c r="J72" i="14"/>
  <c r="K72" i="14"/>
  <c r="G72" i="14"/>
  <c r="O72" i="14"/>
  <c r="W72" i="14"/>
  <c r="AE72" i="14"/>
  <c r="R72" i="14"/>
  <c r="S72" i="14"/>
  <c r="H72" i="14"/>
  <c r="P72" i="14"/>
  <c r="X72" i="14"/>
  <c r="AG6" i="12"/>
  <c r="AF6" i="12"/>
  <c r="AF44" i="9"/>
  <c r="AF46" i="9"/>
  <c r="AG33" i="15"/>
  <c r="AF33" i="15"/>
  <c r="AF48" i="9"/>
  <c r="AG30" i="15"/>
  <c r="AG10" i="9"/>
  <c r="AG24" i="15"/>
  <c r="AF24" i="15"/>
  <c r="AG26" i="14"/>
  <c r="AG36" i="15"/>
  <c r="AF36" i="15"/>
  <c r="AG37" i="14"/>
  <c r="AG29" i="14"/>
  <c r="AF34" i="15"/>
  <c r="AG34" i="15"/>
  <c r="AG27" i="14"/>
  <c r="AF32" i="15"/>
  <c r="AG32" i="15"/>
  <c r="AG42" i="12"/>
  <c r="AG26" i="15"/>
  <c r="AG37" i="15"/>
  <c r="AF37" i="15"/>
  <c r="AG40" i="5"/>
  <c r="AG29" i="15"/>
  <c r="AF29" i="15"/>
  <c r="AG30" i="14"/>
  <c r="AG24" i="14"/>
  <c r="AF35" i="15"/>
  <c r="AG35" i="15"/>
  <c r="AG36" i="14"/>
  <c r="AF49" i="9"/>
  <c r="AG35" i="12"/>
  <c r="AF35" i="12"/>
  <c r="AG36" i="12"/>
  <c r="AF36" i="12"/>
  <c r="AF38" i="12"/>
  <c r="AG38" i="12"/>
  <c r="AF39" i="12"/>
  <c r="AG39" i="12"/>
  <c r="AG40" i="12"/>
  <c r="AG41" i="12"/>
  <c r="AF28" i="12"/>
  <c r="AG28" i="12"/>
  <c r="AF29" i="12"/>
  <c r="AG29" i="12"/>
  <c r="AF31" i="12"/>
  <c r="AG31" i="12"/>
  <c r="AG43" i="12"/>
  <c r="AG47" i="9"/>
  <c r="AG23" i="12"/>
  <c r="AF23" i="12"/>
  <c r="AF13" i="12"/>
  <c r="AG33" i="9"/>
  <c r="AF33" i="9"/>
  <c r="AG44" i="9"/>
  <c r="AF29" i="7"/>
  <c r="AG34" i="9"/>
  <c r="AF34" i="9"/>
  <c r="AF36" i="7"/>
  <c r="AG35" i="9"/>
  <c r="AF35" i="9"/>
  <c r="B50" i="9"/>
  <c r="AF11" i="12"/>
  <c r="AF36" i="9"/>
  <c r="AG36" i="9"/>
  <c r="AF37" i="9"/>
  <c r="AG37" i="9"/>
  <c r="AG43" i="9"/>
  <c r="AF43" i="9"/>
  <c r="AG46" i="9"/>
  <c r="AG9" i="9"/>
  <c r="AF9" i="9"/>
  <c r="AF10" i="12"/>
  <c r="AF16" i="12"/>
  <c r="AG23" i="5"/>
  <c r="AF39" i="9"/>
  <c r="AG39" i="9"/>
  <c r="AG45" i="5"/>
  <c r="AG9" i="12"/>
  <c r="AF9" i="12"/>
  <c r="AF40" i="9"/>
  <c r="AG40" i="9"/>
  <c r="AG48" i="9"/>
  <c r="AG32" i="9"/>
  <c r="AF32" i="9"/>
  <c r="AF41" i="9"/>
  <c r="AG41" i="9"/>
  <c r="AF14" i="12"/>
  <c r="AG8" i="5"/>
  <c r="AF10" i="7"/>
  <c r="AG11" i="9"/>
  <c r="AF42" i="9"/>
  <c r="AG42" i="9"/>
  <c r="AG45" i="9"/>
  <c r="AF9" i="5"/>
  <c r="AG9" i="5"/>
  <c r="AF11" i="7"/>
  <c r="AF14" i="5"/>
  <c r="AG14" i="5"/>
  <c r="AF17" i="5"/>
  <c r="AG17" i="5"/>
  <c r="AF26" i="7"/>
  <c r="AG32" i="8"/>
  <c r="AF32" i="8"/>
  <c r="AF39" i="8"/>
  <c r="AG39" i="8"/>
  <c r="AG33" i="8"/>
  <c r="AF33" i="8"/>
  <c r="AG6" i="5"/>
  <c r="AF30" i="7"/>
  <c r="AG34" i="5"/>
  <c r="AF37" i="7"/>
  <c r="AG41" i="5"/>
  <c r="AG43" i="8"/>
  <c r="AG48" i="5"/>
  <c r="B50" i="5"/>
  <c r="AF15" i="5"/>
  <c r="AG15" i="5"/>
  <c r="AF24" i="5"/>
  <c r="AG24" i="5"/>
  <c r="AF34" i="8"/>
  <c r="AG34" i="8"/>
  <c r="AF41" i="8"/>
  <c r="AG41" i="8"/>
  <c r="AG44" i="5"/>
  <c r="AF48" i="7"/>
  <c r="AF17" i="8"/>
  <c r="AG17" i="8"/>
  <c r="AF11" i="6"/>
  <c r="AF20" i="8"/>
  <c r="AG20" i="8"/>
  <c r="AF24" i="8"/>
  <c r="AG24" i="8"/>
  <c r="AF32" i="7"/>
  <c r="AG35" i="5"/>
  <c r="AF39" i="7"/>
  <c r="AG42" i="5"/>
  <c r="AG7" i="5"/>
  <c r="AF10" i="6"/>
  <c r="AF11" i="8"/>
  <c r="AG11" i="8"/>
  <c r="AF15" i="8"/>
  <c r="AG15" i="8"/>
  <c r="AF26" i="5"/>
  <c r="AF35" i="8"/>
  <c r="AG35" i="8"/>
  <c r="AG42" i="8"/>
  <c r="AG47" i="5"/>
  <c r="AF9" i="7"/>
  <c r="AF23" i="8"/>
  <c r="AG23" i="8"/>
  <c r="AF9" i="6"/>
  <c r="AG21" i="5"/>
  <c r="AF26" i="8"/>
  <c r="AG26" i="8"/>
  <c r="AF27" i="5"/>
  <c r="AF29" i="5"/>
  <c r="AF33" i="7"/>
  <c r="AG36" i="5"/>
  <c r="AF36" i="5"/>
  <c r="AF40" i="7"/>
  <c r="AG43" i="5"/>
  <c r="AF10" i="8"/>
  <c r="AG10" i="8"/>
  <c r="AF13" i="5"/>
  <c r="AG13" i="5"/>
  <c r="AG21" i="8"/>
  <c r="AF21" i="8"/>
  <c r="AF27" i="8"/>
  <c r="AG27" i="8"/>
  <c r="AF29" i="8"/>
  <c r="AG29" i="8"/>
  <c r="AH29" i="14"/>
  <c r="AF36" i="8"/>
  <c r="AG36" i="8"/>
  <c r="AF43" i="7"/>
  <c r="AG9" i="8"/>
  <c r="AF9" i="8"/>
  <c r="AG30" i="5"/>
  <c r="AF30" i="5"/>
  <c r="AF34" i="7"/>
  <c r="AG37" i="5"/>
  <c r="AF37" i="5"/>
  <c r="AF41" i="7"/>
  <c r="AF33" i="5"/>
  <c r="AG33" i="5"/>
  <c r="AF40" i="8"/>
  <c r="AG40" i="8"/>
  <c r="AG11" i="5"/>
  <c r="AF11" i="5"/>
  <c r="AF13" i="8"/>
  <c r="AG13" i="8"/>
  <c r="AG22" i="5"/>
  <c r="AF24" i="7"/>
  <c r="AG30" i="8"/>
  <c r="AF30" i="8"/>
  <c r="AF37" i="8"/>
  <c r="AG37" i="8"/>
  <c r="AG46" i="5"/>
  <c r="AF14" i="8"/>
  <c r="AG14" i="8"/>
  <c r="AG10" i="5"/>
  <c r="AF10" i="5"/>
  <c r="AF22" i="8"/>
  <c r="AG22" i="8"/>
  <c r="AG32" i="5"/>
  <c r="AF32" i="5"/>
  <c r="AF35" i="7"/>
  <c r="AG39" i="5"/>
  <c r="AF42" i="7"/>
  <c r="AG49" i="5"/>
  <c r="AG20" i="5"/>
  <c r="AH33" i="14"/>
  <c r="AF43" i="4"/>
  <c r="AH26" i="14"/>
  <c r="AH35" i="14"/>
  <c r="AF49" i="4"/>
  <c r="AF41" i="4"/>
  <c r="AH32" i="14"/>
  <c r="AF48" i="4"/>
  <c r="AF40" i="4"/>
  <c r="AH37" i="14"/>
  <c r="AF47" i="4"/>
  <c r="AF39" i="4"/>
  <c r="AF42" i="4"/>
  <c r="AH24" i="14"/>
  <c r="AH34" i="14"/>
  <c r="AF46" i="4"/>
  <c r="AF9" i="4"/>
  <c r="AG9" i="14"/>
  <c r="AH9" i="14"/>
  <c r="AH27" i="14"/>
  <c r="AH30" i="14"/>
  <c r="AF45" i="4"/>
  <c r="AH36" i="14"/>
  <c r="AF44" i="4"/>
  <c r="AG64" i="14"/>
  <c r="AG65" i="14"/>
  <c r="AG66" i="14"/>
  <c r="AG67" i="14"/>
  <c r="AG68" i="14"/>
  <c r="AH50" i="14"/>
  <c r="AH51" i="14"/>
  <c r="AH52" i="14"/>
  <c r="AH53" i="14"/>
  <c r="AH54" i="14"/>
  <c r="AH55" i="14"/>
  <c r="AH56" i="14"/>
  <c r="AH57" i="14"/>
  <c r="AH58" i="14"/>
  <c r="AG50" i="14"/>
  <c r="AG51" i="14"/>
  <c r="AG52" i="14"/>
  <c r="AG53" i="14"/>
  <c r="AG54" i="14"/>
  <c r="AG55" i="14"/>
  <c r="AG56" i="14"/>
  <c r="AG57" i="14"/>
  <c r="AG58" i="14"/>
  <c r="AG59" i="14"/>
  <c r="AG60" i="14"/>
  <c r="AG61" i="14"/>
  <c r="AG62" i="14"/>
  <c r="AG63" i="14"/>
  <c r="AF72" i="14" l="1"/>
  <c r="AG72" i="14"/>
  <c r="AH72" i="14"/>
  <c r="AG71" i="14"/>
  <c r="AG69" i="14" l="1"/>
  <c r="AG70" i="14"/>
  <c r="AG30" i="9" l="1"/>
  <c r="AF30" i="9"/>
  <c r="AF30" i="15"/>
  <c r="AG7" i="6"/>
  <c r="AF13" i="7"/>
  <c r="AF21" i="7"/>
  <c r="AG6" i="15"/>
  <c r="AF6" i="15"/>
  <c r="AF8" i="12"/>
  <c r="AG8" i="12"/>
  <c r="AG15" i="14"/>
  <c r="AH15" i="14"/>
  <c r="AG16" i="12"/>
  <c r="AF23" i="7"/>
  <c r="AG49" i="14"/>
  <c r="AH49" i="14"/>
  <c r="AF48" i="15"/>
  <c r="AG48" i="15"/>
  <c r="AG46" i="12"/>
  <c r="AF46" i="12"/>
  <c r="AF27" i="15"/>
  <c r="AG27" i="15"/>
  <c r="AF27" i="12"/>
  <c r="AG27" i="12"/>
  <c r="AG35" i="14"/>
  <c r="AG44" i="14"/>
  <c r="AH44" i="14"/>
  <c r="AG16" i="14"/>
  <c r="AH16" i="14"/>
  <c r="AG11" i="6"/>
  <c r="AF15" i="15"/>
  <c r="AG15" i="15"/>
  <c r="AF20" i="7"/>
  <c r="AF49" i="15"/>
  <c r="AG49" i="15"/>
  <c r="AF47" i="12"/>
  <c r="AG47" i="12"/>
  <c r="AG46" i="8"/>
  <c r="AF46" i="8"/>
  <c r="AG45" i="6"/>
  <c r="AH22" i="14"/>
  <c r="AG22" i="14"/>
  <c r="AF26" i="15"/>
  <c r="AF26" i="12"/>
  <c r="AG26" i="12"/>
  <c r="AG34" i="14"/>
  <c r="AG43" i="14"/>
  <c r="AH43" i="14"/>
  <c r="AF44" i="15"/>
  <c r="AG44" i="15"/>
  <c r="AF17" i="15"/>
  <c r="AF18" i="12"/>
  <c r="AG7" i="14"/>
  <c r="AH7" i="14"/>
  <c r="AF7" i="15"/>
  <c r="AG7" i="15"/>
  <c r="AF8" i="8"/>
  <c r="AG8" i="8"/>
  <c r="AG10" i="6"/>
  <c r="AG13" i="14"/>
  <c r="AH13" i="14"/>
  <c r="AG14" i="12"/>
  <c r="AF48" i="12"/>
  <c r="AG48" i="12"/>
  <c r="AF47" i="8"/>
  <c r="AG47" i="8"/>
  <c r="AF46" i="7"/>
  <c r="AG21" i="14"/>
  <c r="AH21" i="14"/>
  <c r="AG22" i="15"/>
  <c r="AF22" i="15"/>
  <c r="AF25" i="12"/>
  <c r="AG25" i="12"/>
  <c r="AG33" i="14"/>
  <c r="AF34" i="12"/>
  <c r="AG34" i="12"/>
  <c r="AG42" i="14"/>
  <c r="AH42" i="14"/>
  <c r="AG43" i="15"/>
  <c r="AF43" i="15"/>
  <c r="AF43" i="12"/>
  <c r="AF43" i="6"/>
  <c r="AG43" i="6"/>
  <c r="AF7" i="12"/>
  <c r="AG7" i="12"/>
  <c r="AF6" i="8"/>
  <c r="AG6" i="8"/>
  <c r="AF8" i="7"/>
  <c r="AG9" i="6"/>
  <c r="AH11" i="14"/>
  <c r="AG11" i="14"/>
  <c r="AG13" i="15"/>
  <c r="AF13" i="15"/>
  <c r="AF17" i="7"/>
  <c r="AG23" i="14"/>
  <c r="AH23" i="14"/>
  <c r="AF48" i="8"/>
  <c r="AG48" i="8"/>
  <c r="AF47" i="7"/>
  <c r="AG46" i="6"/>
  <c r="AF21" i="15"/>
  <c r="AG21" i="15"/>
  <c r="AF21" i="12"/>
  <c r="AG21" i="12"/>
  <c r="AF28" i="7"/>
  <c r="AG32" i="14"/>
  <c r="AF33" i="12"/>
  <c r="AG33" i="12"/>
  <c r="AG41" i="14"/>
  <c r="AH41" i="14"/>
  <c r="AG42" i="15"/>
  <c r="AF42" i="15"/>
  <c r="AF42" i="12"/>
  <c r="AG6" i="14"/>
  <c r="AH6" i="14"/>
  <c r="AF6" i="7"/>
  <c r="AG8" i="6"/>
  <c r="AG10" i="14"/>
  <c r="AH10" i="14"/>
  <c r="AG11" i="15"/>
  <c r="AF11" i="15"/>
  <c r="AG13" i="12"/>
  <c r="AF16" i="7"/>
  <c r="AG20" i="14"/>
  <c r="AH20" i="14"/>
  <c r="AF23" i="15"/>
  <c r="AG23" i="15"/>
  <c r="AF49" i="8"/>
  <c r="AG49" i="8"/>
  <c r="AG47" i="6"/>
  <c r="AH46" i="14"/>
  <c r="AG46" i="14"/>
  <c r="AF20" i="12"/>
  <c r="AG20" i="12"/>
  <c r="AF27" i="7"/>
  <c r="AG32" i="12"/>
  <c r="AF32" i="12"/>
  <c r="AG40" i="14"/>
  <c r="AH40" i="14"/>
  <c r="AG41" i="15"/>
  <c r="AF41" i="15"/>
  <c r="AF41" i="12"/>
  <c r="AF44" i="8"/>
  <c r="AG44" i="8"/>
  <c r="AF8" i="15"/>
  <c r="AG8" i="15"/>
  <c r="AG48" i="14"/>
  <c r="AH48" i="14"/>
  <c r="AG7" i="8"/>
  <c r="AF7" i="8"/>
  <c r="AG6" i="6"/>
  <c r="AF10" i="15"/>
  <c r="AG10" i="15"/>
  <c r="AG11" i="12"/>
  <c r="AF15" i="7"/>
  <c r="AG19" i="14"/>
  <c r="AH19" i="14"/>
  <c r="AG20" i="15"/>
  <c r="AF20" i="15"/>
  <c r="AF22" i="12"/>
  <c r="AG22" i="12"/>
  <c r="AF49" i="7"/>
  <c r="AF48" i="6"/>
  <c r="AG48" i="6"/>
  <c r="AG46" i="15"/>
  <c r="AF46" i="15"/>
  <c r="AG39" i="14"/>
  <c r="AH39" i="14"/>
  <c r="AF40" i="15"/>
  <c r="AG40" i="15"/>
  <c r="AF40" i="12"/>
  <c r="AF43" i="8"/>
  <c r="AF44" i="7"/>
  <c r="AF47" i="15"/>
  <c r="AG47" i="15"/>
  <c r="AF7" i="7"/>
  <c r="AG8" i="14"/>
  <c r="AH8" i="14"/>
  <c r="AG10" i="12"/>
  <c r="AG17" i="14"/>
  <c r="AH17" i="14"/>
  <c r="AF19" i="15"/>
  <c r="AG19" i="15"/>
  <c r="AF19" i="12"/>
  <c r="AG19" i="12"/>
  <c r="AG49" i="6"/>
  <c r="AG47" i="14"/>
  <c r="AH47" i="14"/>
  <c r="AF22" i="7"/>
  <c r="AF39" i="15"/>
  <c r="AG39" i="15"/>
  <c r="AF42" i="8"/>
  <c r="AG44" i="6"/>
  <c r="AF7" i="9"/>
  <c r="AG7" i="9"/>
  <c r="AF8" i="6"/>
  <c r="AF6" i="9"/>
  <c r="AG6" i="9"/>
  <c r="AF6" i="6"/>
  <c r="AF11" i="9"/>
  <c r="AF28" i="9"/>
  <c r="AG28" i="9"/>
  <c r="AF7" i="6"/>
  <c r="AF10" i="9"/>
  <c r="AF27" i="9"/>
  <c r="AG27" i="9"/>
  <c r="AG49" i="9"/>
  <c r="AF46" i="6"/>
  <c r="AF26" i="9"/>
  <c r="AG26" i="9"/>
  <c r="AF49" i="6"/>
  <c r="AF8" i="9"/>
  <c r="AG8" i="9"/>
  <c r="AF47" i="6"/>
  <c r="AF44" i="6"/>
  <c r="AF20" i="4"/>
  <c r="B50" i="15"/>
  <c r="AF7" i="4"/>
  <c r="AF13" i="4"/>
  <c r="AF20" i="5"/>
  <c r="AF23" i="4"/>
  <c r="AF47" i="5"/>
  <c r="AF11" i="4"/>
  <c r="AF49" i="5"/>
  <c r="AF34" i="5"/>
  <c r="AF42" i="5"/>
  <c r="AF10" i="4"/>
  <c r="AF22" i="5"/>
  <c r="AF41" i="5"/>
  <c r="AF8" i="5"/>
  <c r="AF17" i="4"/>
  <c r="AF21" i="5"/>
  <c r="AF22" i="4"/>
  <c r="AF40" i="5"/>
  <c r="AF6" i="5"/>
  <c r="AF8" i="4"/>
  <c r="AF16" i="4"/>
  <c r="AF21" i="4"/>
  <c r="AF39" i="5"/>
  <c r="AF48" i="5"/>
  <c r="AF6" i="4"/>
  <c r="AF15" i="4"/>
  <c r="AF35" i="5"/>
  <c r="AF7" i="5"/>
  <c r="AF23" i="5"/>
  <c r="AF46" i="5"/>
  <c r="AF44" i="5"/>
  <c r="AF43" i="5"/>
  <c r="AF5" i="7" l="1"/>
  <c r="AG5" i="8"/>
  <c r="AF5" i="9"/>
  <c r="AF5" i="12"/>
  <c r="AF49" i="12" s="1"/>
  <c r="AF5" i="15"/>
  <c r="AF50" i="15" s="1"/>
  <c r="AG5" i="5"/>
  <c r="AF5" i="6"/>
  <c r="AF50" i="6" s="1"/>
  <c r="AF5" i="8"/>
  <c r="AF50" i="8" s="1"/>
  <c r="AG5" i="9"/>
  <c r="AG5" i="12"/>
  <c r="AG5" i="15"/>
  <c r="AG5" i="6"/>
  <c r="AF5" i="5"/>
  <c r="AF50" i="5" s="1"/>
  <c r="AG5" i="14"/>
  <c r="AH5" i="14"/>
  <c r="AF5" i="4" l="1"/>
  <c r="AE50" i="6" l="1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AE49" i="12"/>
  <c r="B49" i="12"/>
  <c r="M49" i="12"/>
  <c r="AC49" i="12"/>
  <c r="AA49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49" i="12"/>
  <c r="AB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L49" i="12"/>
  <c r="K49" i="12"/>
  <c r="J49" i="12"/>
  <c r="I49" i="12"/>
  <c r="H49" i="12"/>
  <c r="G49" i="12"/>
  <c r="F49" i="12"/>
  <c r="E49" i="12"/>
  <c r="D49" i="12"/>
  <c r="C49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G50" i="6" l="1"/>
  <c r="AF50" i="7"/>
  <c r="AG50" i="8"/>
  <c r="AF50" i="9"/>
  <c r="AG50" i="15"/>
  <c r="AG49" i="12"/>
  <c r="AG50" i="9"/>
  <c r="AG50" i="5"/>
  <c r="AD50" i="4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F50" i="4" l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<sst xmlns="http://schemas.openxmlformats.org/spreadsheetml/2006/main" count="1678" uniqueCount="239">
  <si>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</si>
  <si>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</si>
  <si>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</si>
  <si>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</si>
  <si>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</si>
  <si>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</si>
  <si>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</si>
  <si>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</si>
  <si>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</si>
  <si>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</si>
  <si>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</si>
  <si>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</si>
  <si>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</si>
  <si>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</si>
  <si>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</si>
  <si>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</si>
  <si>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</si>
  <si>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</si>
  <si>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</si>
  <si>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</si>
  <si>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</si>
  <si>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</si>
  <si>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</si>
  <si>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</si>
  <si>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</si>
  <si>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</si>
  <si>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</si>
  <si>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</si>
  <si>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</si>
  <si>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</si>
  <si>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</si>
  <si>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</si>
  <si>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</si>
  <si>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</si>
  <si>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</si>
  <si>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</si>
  <si>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</si>
  <si>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</si>
  <si>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</si>
  <si>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</si>
  <si>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</si>
  <si>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</si>
  <si>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</si>
  <si>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</si>
  <si>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</si>
  <si>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</si>
  <si>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</si>
  <si>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</si>
  <si>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</si>
  <si>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</si>
  <si>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</si>
  <si>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</si>
  <si>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</si>
  <si>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</si>
  <si>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</si>
  <si>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</si>
  <si>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</si>
  <si>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</si>
  <si>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</si>
  <si>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</si>
  <si>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</si>
  <si>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</si>
  <si>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</si>
  <si>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</si>
  <si>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</si>
  <si>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</si>
  <si>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</si>
  <si>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</si>
  <si>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</si>
  <si>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</si>
  <si>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</si>
  <si>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</si>
  <si>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</si>
  <si>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</si>
  <si>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</si>
  <si>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</si>
  <si>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</si>
  <si>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</si>
  <si>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</si>
  <si>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</si>
  <si>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</si>
  <si>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</si>
  <si>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</si>
  <si>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</si>
  <si>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</si>
  <si>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</si>
  <si>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</si>
  <si>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</si>
  <si>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</si>
  <si>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</si>
  <si>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</si>
  <si>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</si>
  <si>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</si>
  <si>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</si>
  <si>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</si>
  <si>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</si>
  <si>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</si>
  <si>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</si>
  <si>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</si>
  <si>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</si>
  <si>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</si>
  <si>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</si>
  <si>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</si>
  <si>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</si>
  <si>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</si>
  <si>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</si>
  <si>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</si>
  <si>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</si>
  <si>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</si>
  <si>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</si>
  <si>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</si>
  <si>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</si>
  <si>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</si>
  <si>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</si>
  <si>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</si>
  <si>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</si>
  <si>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</si>
  <si>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</si>
  <si>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</si>
  <si>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</si>
  <si>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</si>
  <si>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</si>
  <si>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</si>
  <si>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</si>
  <si>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</si>
  <si>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</si>
  <si>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</si>
  <si>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</si>
  <si>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</si>
  <si>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</si>
  <si>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</si>
  <si>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</si>
  <si>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</si>
  <si>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</si>
  <si>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</si>
  <si>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</si>
  <si>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</si>
  <si>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</si>
  <si>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</si>
  <si>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</si>
  <si>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</si>
  <si>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</si>
  <si>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</si>
  <si>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</si>
  <si>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</si>
  <si>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</si>
  <si>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</si>
  <si>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</si>
  <si>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</si>
  <si>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</si>
  <si>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</si>
  <si>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</si>
  <si>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</si>
  <si>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</si>
  <si>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</si>
  <si>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</si>
  <si>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</si>
  <si>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</si>
  <si>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</si>
  <si>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</si>
  <si>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</si>
  <si>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</si>
  <si>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</si>
  <si>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</si>
  <si>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</si>
  <si>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</si>
  <si>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</si>
  <si>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</si>
  <si>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</si>
  <si>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</si>
  <si>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</si>
  <si>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</si>
  <si>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</si>
  <si>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</si>
  <si>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</si>
  <si>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</si>
  <si>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</si>
  <si>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</si>
  <si>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</si>
  <si>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</si>
  <si>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</si>
  <si>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</si>
  <si>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</si>
  <si>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</si>
  <si>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</si>
  <si>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</si>
  <si>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</si>
  <si>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</si>
  <si>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</si>
  <si>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</si>
  <si>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</si>
  <si>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</si>
  <si>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</si>
  <si>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</si>
  <si>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</si>
  <si>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</si>
  <si>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</si>
  <si>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</si>
  <si>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</si>
  <si>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</si>
  <si>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</si>
  <si>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</si>
  <si>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</si>
  <si>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*</t>
  </si>
  <si>
    <t>Média Registrada</t>
  </si>
  <si>
    <t>Mínima Registrada</t>
  </si>
  <si>
    <t xml:space="preserve">  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</si>
  <si>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</si>
  <si>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</si>
  <si>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</si>
  <si>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</si>
  <si>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Temperatura Máxima (°C)</t>
  </si>
  <si>
    <t>Temperatura Instantânea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</si>
  <si>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</si>
  <si>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</si>
  <si>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</si>
  <si>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</si>
  <si>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</si>
  <si>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</si>
  <si>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</si>
  <si>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Dias sem chuva</t>
  </si>
  <si>
    <t>Dourados (EMBRAPA)</t>
  </si>
  <si>
    <t>Dourados (EMBRAPA/UFGD)</t>
  </si>
  <si>
    <t>Ivinhema (EMBRAPA/ADECOAGRO)</t>
  </si>
  <si>
    <t>Rio Brilhante (EMBRAPA/Prefeitura)</t>
  </si>
  <si>
    <t>Campo Grande (UPA GONÇALVES)</t>
  </si>
  <si>
    <t>Campo Grande (Vila Sta.Luzia)</t>
  </si>
  <si>
    <t>Corguinho</t>
  </si>
  <si>
    <t>Dois Irmãos do Burití</t>
  </si>
  <si>
    <t>Itaquiraí</t>
  </si>
  <si>
    <t>Mundo Novo</t>
  </si>
  <si>
    <t>Rio Verde de Mato Grosso</t>
  </si>
  <si>
    <t>Rochedo</t>
  </si>
  <si>
    <t>Tres Lagoas (São Carlos)</t>
  </si>
  <si>
    <t>Nova Alvorada do Sul</t>
  </si>
  <si>
    <t>Nhumirim - Nhecolândia</t>
  </si>
  <si>
    <t>Corumbá (Cravo Vermelho)</t>
  </si>
  <si>
    <t>Corumbá (Fortaleza)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</si>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</sst>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8" fillId="0" borderId="13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3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4" fontId="3" fillId="0" borderId="24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4" fontId="16" fillId="0" borderId="1" xfId="0" applyNumberFormat="1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left"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17" fontId="19" fillId="3" borderId="2" xfId="0" applyNumberFormat="1" applyFont="1" applyFill="1" applyBorder="1" applyAlignment="1">
      <alignment horizontal="center" vertical="center"/>
    </xf>
    <xf numFmtId="17" fontId="19" fillId="3" borderId="3" xfId="0" applyNumberFormat="1" applyFont="1" applyFill="1" applyBorder="1" applyAlignment="1">
      <alignment horizontal="center" vertical="center"/>
    </xf>
    <xf numFmtId="17" fontId="19" fillId="3" borderId="12" xfId="0" applyNumberFormat="1" applyFont="1" applyFill="1" applyBorder="1" applyAlignment="1">
      <alignment horizontal="center" vertical="center"/>
    </xf>
    <xf numFmtId="17" fontId="19" fillId="3" borderId="1" xfId="0" applyNumberFormat="1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14" fontId="22" fillId="3" borderId="18" xfId="0" applyNumberFormat="1" applyFont="1" applyFill="1" applyBorder="1" applyAlignment="1">
      <alignment horizontal="center" vertical="center" wrapText="1"/>
    </xf>
    <xf numFmtId="14" fontId="22" fillId="3" borderId="17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1" fontId="22" fillId="3" borderId="19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customXml" Target="../customXml/item1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306916</xdr:colOff>
      <xdr:row>50</xdr:row>
      <xdr:rowOff>95250</xdr:rowOff>
    </xdr:from>
    <xdr:to>
      <xdr:col>31</xdr:col>
      <xdr:colOff>228972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434917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21166</xdr:colOff>
      <xdr:row>50</xdr:row>
      <xdr:rowOff>127000</xdr:rowOff>
    </xdr:from>
    <xdr:to>
      <xdr:col>31</xdr:col>
      <xdr:colOff>398305</xdr:colOff>
      <xdr:row>56</xdr:row>
      <xdr:rowOff>102752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6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50</xdr:row>
      <xdr:rowOff>95250</xdr:rowOff>
    </xdr:from>
    <xdr:to>
      <xdr:col>28</xdr:col>
      <xdr:colOff>129753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296333</xdr:colOff>
      <xdr:row>50</xdr:row>
      <xdr:rowOff>95250</xdr:rowOff>
    </xdr:from>
    <xdr:to>
      <xdr:col>26</xdr:col>
      <xdr:colOff>345388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10583</xdr:colOff>
      <xdr:row>50</xdr:row>
      <xdr:rowOff>127000</xdr:rowOff>
    </xdr:from>
    <xdr:to>
      <xdr:col>26</xdr:col>
      <xdr:colOff>303055</xdr:colOff>
      <xdr:row>56</xdr:row>
      <xdr:rowOff>102751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</xdr:colOff>
      <xdr:row>50</xdr:row>
      <xdr:rowOff>84667</xdr:rowOff>
    </xdr:from>
    <xdr:to>
      <xdr:col>30</xdr:col>
      <xdr:colOff>345389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253999</xdr:colOff>
      <xdr:row>49</xdr:row>
      <xdr:rowOff>105833</xdr:rowOff>
    </xdr:from>
    <xdr:to>
      <xdr:col>30</xdr:col>
      <xdr:colOff>176054</xdr:colOff>
      <xdr:row>55</xdr:row>
      <xdr:rowOff>81584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6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306917</xdr:colOff>
      <xdr:row>50</xdr:row>
      <xdr:rowOff>116417</xdr:rowOff>
    </xdr:from>
    <xdr:to>
      <xdr:col>30</xdr:col>
      <xdr:colOff>38472</xdr:colOff>
      <xdr:row>56</xdr:row>
      <xdr:rowOff>92168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7" y="8445500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179916</xdr:colOff>
      <xdr:row>72</xdr:row>
      <xdr:rowOff>84667</xdr:rowOff>
    </xdr:from>
    <xdr:to>
      <xdr:col>33</xdr:col>
      <xdr:colOff>218388</xdr:colOff>
      <xdr:row>78</xdr:row>
      <xdr:rowOff>60419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9" y="8413750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lv&#237;ria_2024%20(DEPREDADA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rasil&#226;ndia_2024%20(DEPRED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24.900000000000002</v>
          </cell>
          <cell r="C5">
            <v>38</v>
          </cell>
          <cell r="D5">
            <v>13.6</v>
          </cell>
          <cell r="E5">
            <v>52.875</v>
          </cell>
          <cell r="F5">
            <v>95</v>
          </cell>
          <cell r="G5">
            <v>13</v>
          </cell>
          <cell r="H5">
            <v>8.2799999999999994</v>
          </cell>
          <cell r="J5">
            <v>19.079999999999998</v>
          </cell>
          <cell r="K5">
            <v>0</v>
          </cell>
        </row>
        <row r="6">
          <cell r="B6">
            <v>24.416666666666668</v>
          </cell>
          <cell r="C6">
            <v>36.299999999999997</v>
          </cell>
          <cell r="D6">
            <v>13.8</v>
          </cell>
          <cell r="E6">
            <v>53</v>
          </cell>
          <cell r="F6">
            <v>91</v>
          </cell>
          <cell r="G6">
            <v>15</v>
          </cell>
          <cell r="H6">
            <v>5.7600000000000007</v>
          </cell>
          <cell r="J6">
            <v>15.48</v>
          </cell>
          <cell r="K6">
            <v>0</v>
          </cell>
        </row>
        <row r="7">
          <cell r="B7">
            <v>25.275000000000002</v>
          </cell>
          <cell r="C7">
            <v>40</v>
          </cell>
          <cell r="D7">
            <v>13.8</v>
          </cell>
          <cell r="E7">
            <v>51.791666666666664</v>
          </cell>
          <cell r="F7">
            <v>93</v>
          </cell>
          <cell r="G7">
            <v>8</v>
          </cell>
          <cell r="H7">
            <v>12.6</v>
          </cell>
          <cell r="J7">
            <v>28.44</v>
          </cell>
          <cell r="K7">
            <v>0</v>
          </cell>
        </row>
        <row r="8">
          <cell r="B8">
            <v>25.645833333333339</v>
          </cell>
          <cell r="C8">
            <v>40.9</v>
          </cell>
          <cell r="D8">
            <v>13</v>
          </cell>
          <cell r="E8">
            <v>44.458333333333336</v>
          </cell>
          <cell r="F8">
            <v>88</v>
          </cell>
          <cell r="G8">
            <v>8</v>
          </cell>
          <cell r="H8">
            <v>11.879999999999999</v>
          </cell>
          <cell r="J8">
            <v>30.240000000000002</v>
          </cell>
          <cell r="K8">
            <v>0</v>
          </cell>
        </row>
        <row r="9">
          <cell r="B9">
            <v>22.708333333333332</v>
          </cell>
          <cell r="C9">
            <v>29</v>
          </cell>
          <cell r="D9">
            <v>17.399999999999999</v>
          </cell>
          <cell r="E9">
            <v>55.916666666666664</v>
          </cell>
          <cell r="F9">
            <v>79</v>
          </cell>
          <cell r="G9">
            <v>29</v>
          </cell>
          <cell r="H9">
            <v>9.7200000000000006</v>
          </cell>
          <cell r="J9">
            <v>22.32</v>
          </cell>
          <cell r="K9">
            <v>0</v>
          </cell>
        </row>
        <row r="10">
          <cell r="B10">
            <v>22.170833333333331</v>
          </cell>
          <cell r="C10">
            <v>36.4</v>
          </cell>
          <cell r="D10">
            <v>13.1</v>
          </cell>
          <cell r="E10">
            <v>66.125</v>
          </cell>
          <cell r="F10">
            <v>98</v>
          </cell>
          <cell r="G10">
            <v>22</v>
          </cell>
          <cell r="H10">
            <v>7.9200000000000008</v>
          </cell>
          <cell r="J10">
            <v>20.52</v>
          </cell>
          <cell r="K10">
            <v>0</v>
          </cell>
        </row>
        <row r="11">
          <cell r="B11">
            <v>26.245833333333334</v>
          </cell>
          <cell r="C11">
            <v>40.9</v>
          </cell>
          <cell r="D11">
            <v>15.6</v>
          </cell>
          <cell r="E11">
            <v>54.916666666666664</v>
          </cell>
          <cell r="F11">
            <v>95</v>
          </cell>
          <cell r="G11">
            <v>11</v>
          </cell>
          <cell r="H11">
            <v>11.520000000000001</v>
          </cell>
          <cell r="J11">
            <v>29.880000000000003</v>
          </cell>
          <cell r="K11">
            <v>0</v>
          </cell>
        </row>
        <row r="12">
          <cell r="B12">
            <v>28.029166666666665</v>
          </cell>
          <cell r="C12">
            <v>40.1</v>
          </cell>
          <cell r="D12">
            <v>16</v>
          </cell>
          <cell r="E12">
            <v>41.208333333333336</v>
          </cell>
          <cell r="F12">
            <v>83</v>
          </cell>
          <cell r="G12">
            <v>11</v>
          </cell>
          <cell r="H12">
            <v>13.68</v>
          </cell>
          <cell r="J12">
            <v>35.28</v>
          </cell>
          <cell r="K12">
            <v>0</v>
          </cell>
        </row>
        <row r="13">
          <cell r="B13">
            <v>26.933333333333337</v>
          </cell>
          <cell r="C13">
            <v>38.9</v>
          </cell>
          <cell r="D13">
            <v>15.4</v>
          </cell>
          <cell r="E13">
            <v>38.208333333333336</v>
          </cell>
          <cell r="F13">
            <v>81</v>
          </cell>
          <cell r="G13">
            <v>12</v>
          </cell>
          <cell r="H13">
            <v>16.920000000000002</v>
          </cell>
          <cell r="J13">
            <v>38.159999999999997</v>
          </cell>
          <cell r="K13">
            <v>0</v>
          </cell>
        </row>
        <row r="14">
          <cell r="B14">
            <v>25.275000000000002</v>
          </cell>
          <cell r="C14">
            <v>38.299999999999997</v>
          </cell>
          <cell r="D14">
            <v>14.6</v>
          </cell>
          <cell r="E14">
            <v>42.208333333333336</v>
          </cell>
          <cell r="F14">
            <v>87</v>
          </cell>
          <cell r="G14">
            <v>10</v>
          </cell>
          <cell r="H14">
            <v>11.879999999999999</v>
          </cell>
          <cell r="J14">
            <v>24.12</v>
          </cell>
          <cell r="K14">
            <v>0</v>
          </cell>
        </row>
        <row r="15">
          <cell r="B15">
            <v>26.262499999999992</v>
          </cell>
          <cell r="C15">
            <v>40</v>
          </cell>
          <cell r="D15">
            <v>13.4</v>
          </cell>
          <cell r="E15">
            <v>39.291666666666664</v>
          </cell>
          <cell r="F15">
            <v>84</v>
          </cell>
          <cell r="G15">
            <v>8</v>
          </cell>
          <cell r="H15">
            <v>16.920000000000002</v>
          </cell>
          <cell r="J15">
            <v>34.56</v>
          </cell>
          <cell r="K15">
            <v>0</v>
          </cell>
        </row>
        <row r="16">
          <cell r="B16">
            <v>27.279166666666669</v>
          </cell>
          <cell r="C16">
            <v>40.700000000000003</v>
          </cell>
          <cell r="D16">
            <v>16</v>
          </cell>
          <cell r="E16">
            <v>37.083333333333336</v>
          </cell>
          <cell r="F16">
            <v>77</v>
          </cell>
          <cell r="G16">
            <v>10</v>
          </cell>
          <cell r="H16">
            <v>14.04</v>
          </cell>
          <cell r="J16">
            <v>34.200000000000003</v>
          </cell>
          <cell r="K16">
            <v>0</v>
          </cell>
        </row>
        <row r="17">
          <cell r="B17">
            <v>27.045833333333338</v>
          </cell>
          <cell r="C17">
            <v>40.700000000000003</v>
          </cell>
          <cell r="D17">
            <v>16.3</v>
          </cell>
          <cell r="E17">
            <v>42.583333333333336</v>
          </cell>
          <cell r="F17">
            <v>84</v>
          </cell>
          <cell r="G17">
            <v>11</v>
          </cell>
          <cell r="H17">
            <v>8.64</v>
          </cell>
          <cell r="J17">
            <v>25.2</v>
          </cell>
          <cell r="K17">
            <v>0</v>
          </cell>
        </row>
        <row r="18">
          <cell r="B18">
            <v>24.479166666666668</v>
          </cell>
          <cell r="C18">
            <v>30.2</v>
          </cell>
          <cell r="D18">
            <v>19.3</v>
          </cell>
          <cell r="E18">
            <v>54.666666666666664</v>
          </cell>
          <cell r="F18">
            <v>67</v>
          </cell>
          <cell r="G18">
            <v>29</v>
          </cell>
          <cell r="H18">
            <v>16.559999999999999</v>
          </cell>
          <cell r="J18">
            <v>39.24</v>
          </cell>
          <cell r="K18">
            <v>0</v>
          </cell>
        </row>
        <row r="19">
          <cell r="B19">
            <v>24.345833333333342</v>
          </cell>
          <cell r="C19">
            <v>31.4</v>
          </cell>
          <cell r="D19">
            <v>20.9</v>
          </cell>
          <cell r="E19">
            <v>64.041666666666671</v>
          </cell>
          <cell r="F19">
            <v>79</v>
          </cell>
          <cell r="G19">
            <v>39</v>
          </cell>
          <cell r="H19">
            <v>18.720000000000002</v>
          </cell>
          <cell r="J19">
            <v>38.519999999999996</v>
          </cell>
          <cell r="K19">
            <v>0</v>
          </cell>
        </row>
        <row r="20">
          <cell r="B20">
            <v>20.791666666666661</v>
          </cell>
          <cell r="C20">
            <v>25</v>
          </cell>
          <cell r="D20">
            <v>18.5</v>
          </cell>
          <cell r="E20">
            <v>85.666666666666671</v>
          </cell>
          <cell r="F20">
            <v>100</v>
          </cell>
          <cell r="G20">
            <v>65</v>
          </cell>
          <cell r="H20">
            <v>7.9200000000000008</v>
          </cell>
          <cell r="J20">
            <v>24.840000000000003</v>
          </cell>
          <cell r="K20">
            <v>7.3999999999999995</v>
          </cell>
        </row>
        <row r="21">
          <cell r="B21">
            <v>21.729166666666668</v>
          </cell>
          <cell r="C21">
            <v>31.2</v>
          </cell>
          <cell r="D21">
            <v>15.4</v>
          </cell>
          <cell r="E21">
            <v>75.791666666666671</v>
          </cell>
          <cell r="F21">
            <v>100</v>
          </cell>
          <cell r="G21">
            <v>32</v>
          </cell>
          <cell r="H21">
            <v>10.44</v>
          </cell>
          <cell r="J21">
            <v>21.96</v>
          </cell>
          <cell r="K21">
            <v>0.2</v>
          </cell>
        </row>
        <row r="22">
          <cell r="B22">
            <v>23.966666666666669</v>
          </cell>
          <cell r="C22">
            <v>34.5</v>
          </cell>
          <cell r="D22">
            <v>16.600000000000001</v>
          </cell>
          <cell r="E22">
            <v>60.75</v>
          </cell>
          <cell r="F22">
            <v>87</v>
          </cell>
          <cell r="G22">
            <v>29</v>
          </cell>
          <cell r="H22">
            <v>9.3600000000000012</v>
          </cell>
          <cell r="J22">
            <v>23.400000000000002</v>
          </cell>
          <cell r="K22">
            <v>0</v>
          </cell>
        </row>
        <row r="23">
          <cell r="B23">
            <v>28.162499999999994</v>
          </cell>
          <cell r="C23">
            <v>41.2</v>
          </cell>
          <cell r="D23">
            <v>18.100000000000001</v>
          </cell>
          <cell r="E23">
            <v>51.958333333333336</v>
          </cell>
          <cell r="F23">
            <v>93</v>
          </cell>
          <cell r="G23">
            <v>15</v>
          </cell>
          <cell r="H23">
            <v>20.16</v>
          </cell>
          <cell r="J23">
            <v>39.24</v>
          </cell>
          <cell r="K23">
            <v>0</v>
          </cell>
        </row>
        <row r="24">
          <cell r="B24">
            <v>29.712499999999995</v>
          </cell>
          <cell r="C24">
            <v>41.1</v>
          </cell>
          <cell r="D24">
            <v>20.399999999999999</v>
          </cell>
          <cell r="E24">
            <v>42.5</v>
          </cell>
          <cell r="F24">
            <v>80</v>
          </cell>
          <cell r="G24">
            <v>15</v>
          </cell>
          <cell r="H24">
            <v>15.120000000000001</v>
          </cell>
          <cell r="J24">
            <v>49.680000000000007</v>
          </cell>
          <cell r="K24">
            <v>0</v>
          </cell>
        </row>
        <row r="25">
          <cell r="B25">
            <v>24.033333333333335</v>
          </cell>
          <cell r="C25">
            <v>31.2</v>
          </cell>
          <cell r="D25">
            <v>20.100000000000001</v>
          </cell>
          <cell r="E25">
            <v>79.333333333333329</v>
          </cell>
          <cell r="F25">
            <v>100</v>
          </cell>
          <cell r="G25">
            <v>41</v>
          </cell>
          <cell r="H25">
            <v>19.8</v>
          </cell>
          <cell r="J25">
            <v>42.84</v>
          </cell>
          <cell r="K25">
            <v>14.599999999999998</v>
          </cell>
        </row>
        <row r="26">
          <cell r="B26">
            <v>27.204166666666666</v>
          </cell>
          <cell r="C26">
            <v>37.1</v>
          </cell>
          <cell r="D26">
            <v>20.8</v>
          </cell>
          <cell r="E26">
            <v>67.666666666666671</v>
          </cell>
          <cell r="F26">
            <v>97</v>
          </cell>
          <cell r="G26">
            <v>23</v>
          </cell>
          <cell r="H26">
            <v>10.44</v>
          </cell>
          <cell r="J26">
            <v>21.6</v>
          </cell>
          <cell r="K26">
            <v>0</v>
          </cell>
        </row>
        <row r="27">
          <cell r="B27">
            <v>29.370833333333334</v>
          </cell>
          <cell r="C27">
            <v>39.5</v>
          </cell>
          <cell r="D27">
            <v>21.9</v>
          </cell>
          <cell r="E27">
            <v>57.583333333333336</v>
          </cell>
          <cell r="F27">
            <v>90</v>
          </cell>
          <cell r="G27">
            <v>16</v>
          </cell>
          <cell r="H27">
            <v>8.64</v>
          </cell>
          <cell r="J27">
            <v>21.6</v>
          </cell>
          <cell r="K27">
            <v>0</v>
          </cell>
        </row>
        <row r="28">
          <cell r="B28">
            <v>29.537499999999994</v>
          </cell>
          <cell r="C28">
            <v>42.1</v>
          </cell>
          <cell r="D28">
            <v>19.899999999999999</v>
          </cell>
          <cell r="E28">
            <v>53.541666666666664</v>
          </cell>
          <cell r="F28">
            <v>94</v>
          </cell>
          <cell r="G28">
            <v>11</v>
          </cell>
          <cell r="H28">
            <v>9</v>
          </cell>
          <cell r="J28">
            <v>25.2</v>
          </cell>
          <cell r="K28">
            <v>0</v>
          </cell>
        </row>
        <row r="29">
          <cell r="B29">
            <v>29.941666666666666</v>
          </cell>
          <cell r="C29">
            <v>43.1</v>
          </cell>
          <cell r="D29">
            <v>18.100000000000001</v>
          </cell>
          <cell r="E29">
            <v>43.291666666666664</v>
          </cell>
          <cell r="F29">
            <v>87</v>
          </cell>
          <cell r="G29">
            <v>11</v>
          </cell>
          <cell r="H29">
            <v>10.44</v>
          </cell>
          <cell r="J29">
            <v>31.319999999999997</v>
          </cell>
          <cell r="K29">
            <v>0</v>
          </cell>
        </row>
        <row r="30">
          <cell r="B30">
            <v>29.362500000000001</v>
          </cell>
          <cell r="C30">
            <v>38.1</v>
          </cell>
          <cell r="D30">
            <v>22.3</v>
          </cell>
          <cell r="E30">
            <v>52.208333333333336</v>
          </cell>
          <cell r="F30">
            <v>81</v>
          </cell>
          <cell r="G30">
            <v>26</v>
          </cell>
          <cell r="H30">
            <v>13.68</v>
          </cell>
          <cell r="J30">
            <v>38.519999999999996</v>
          </cell>
          <cell r="K30">
            <v>0</v>
          </cell>
        </row>
        <row r="31">
          <cell r="B31">
            <v>25.579166666666666</v>
          </cell>
          <cell r="C31">
            <v>31</v>
          </cell>
          <cell r="D31">
            <v>21.8</v>
          </cell>
          <cell r="E31">
            <v>63.833333333333336</v>
          </cell>
          <cell r="F31">
            <v>82</v>
          </cell>
          <cell r="G31">
            <v>36</v>
          </cell>
          <cell r="H31">
            <v>14.04</v>
          </cell>
          <cell r="J31">
            <v>30.6</v>
          </cell>
          <cell r="K31">
            <v>0</v>
          </cell>
        </row>
        <row r="32">
          <cell r="B32">
            <v>24.745833333333334</v>
          </cell>
          <cell r="C32">
            <v>34.6</v>
          </cell>
          <cell r="D32">
            <v>15.9</v>
          </cell>
          <cell r="E32">
            <v>53.541666666666664</v>
          </cell>
          <cell r="F32">
            <v>89</v>
          </cell>
          <cell r="G32">
            <v>26</v>
          </cell>
          <cell r="H32">
            <v>9.7200000000000006</v>
          </cell>
          <cell r="J32">
            <v>20.52</v>
          </cell>
          <cell r="K32">
            <v>0</v>
          </cell>
        </row>
        <row r="33">
          <cell r="B33">
            <v>27.466666666666669</v>
          </cell>
          <cell r="C33">
            <v>38.4</v>
          </cell>
          <cell r="D33">
            <v>18.5</v>
          </cell>
          <cell r="E33">
            <v>49.875</v>
          </cell>
          <cell r="F33">
            <v>76</v>
          </cell>
          <cell r="G33">
            <v>20</v>
          </cell>
          <cell r="H33">
            <v>9</v>
          </cell>
          <cell r="J33">
            <v>21.6</v>
          </cell>
          <cell r="K33">
            <v>0</v>
          </cell>
        </row>
        <row r="34">
          <cell r="B34">
            <v>29.445833333333329</v>
          </cell>
          <cell r="C34">
            <v>41.8</v>
          </cell>
          <cell r="D34">
            <v>18.899999999999999</v>
          </cell>
          <cell r="E34">
            <v>47.916666666666664</v>
          </cell>
          <cell r="F34">
            <v>88</v>
          </cell>
          <cell r="G34">
            <v>12</v>
          </cell>
          <cell r="H34">
            <v>15.120000000000001</v>
          </cell>
          <cell r="J34">
            <v>32.4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19.429166666666664</v>
          </cell>
          <cell r="C5">
            <v>26.7</v>
          </cell>
          <cell r="D5">
            <v>15.4</v>
          </cell>
          <cell r="E5">
            <v>69.5</v>
          </cell>
          <cell r="F5">
            <v>96</v>
          </cell>
          <cell r="G5">
            <v>42</v>
          </cell>
          <cell r="H5">
            <v>20.52</v>
          </cell>
          <cell r="J5">
            <v>35.64</v>
          </cell>
          <cell r="K5">
            <v>0</v>
          </cell>
        </row>
        <row r="6">
          <cell r="B6">
            <v>19.970833333333331</v>
          </cell>
          <cell r="C6">
            <v>32.6</v>
          </cell>
          <cell r="D6">
            <v>10.4</v>
          </cell>
          <cell r="E6">
            <v>58.458333333333336</v>
          </cell>
          <cell r="F6">
            <v>91</v>
          </cell>
          <cell r="G6">
            <v>26</v>
          </cell>
          <cell r="H6">
            <v>9.3600000000000012</v>
          </cell>
          <cell r="J6">
            <v>22.32</v>
          </cell>
          <cell r="K6">
            <v>0</v>
          </cell>
        </row>
        <row r="7">
          <cell r="B7">
            <v>26.416666666666668</v>
          </cell>
          <cell r="C7">
            <v>37.299999999999997</v>
          </cell>
          <cell r="D7">
            <v>16</v>
          </cell>
          <cell r="E7">
            <v>41.125</v>
          </cell>
          <cell r="F7">
            <v>75</v>
          </cell>
          <cell r="G7">
            <v>15</v>
          </cell>
          <cell r="H7">
            <v>14.4</v>
          </cell>
          <cell r="J7">
            <v>32.04</v>
          </cell>
          <cell r="K7">
            <v>0</v>
          </cell>
        </row>
        <row r="8">
          <cell r="B8">
            <v>28.704166666666666</v>
          </cell>
          <cell r="C8">
            <v>37.1</v>
          </cell>
          <cell r="D8">
            <v>22.7</v>
          </cell>
          <cell r="E8">
            <v>27.708333333333332</v>
          </cell>
          <cell r="F8">
            <v>37</v>
          </cell>
          <cell r="G8">
            <v>17</v>
          </cell>
          <cell r="H8">
            <v>16.559999999999999</v>
          </cell>
          <cell r="J8">
            <v>43.92</v>
          </cell>
          <cell r="K8">
            <v>0</v>
          </cell>
        </row>
        <row r="9">
          <cell r="B9">
            <v>17.987500000000004</v>
          </cell>
          <cell r="C9">
            <v>28.3</v>
          </cell>
          <cell r="D9">
            <v>14.3</v>
          </cell>
          <cell r="E9">
            <v>75.25</v>
          </cell>
          <cell r="F9">
            <v>96</v>
          </cell>
          <cell r="G9">
            <v>33</v>
          </cell>
          <cell r="H9">
            <v>25.56</v>
          </cell>
          <cell r="J9">
            <v>48.96</v>
          </cell>
          <cell r="K9">
            <v>1</v>
          </cell>
        </row>
        <row r="10">
          <cell r="B10">
            <v>18.212500000000002</v>
          </cell>
          <cell r="C10">
            <v>28.2</v>
          </cell>
          <cell r="D10">
            <v>10.6</v>
          </cell>
          <cell r="E10">
            <v>68.083333333333329</v>
          </cell>
          <cell r="F10">
            <v>90</v>
          </cell>
          <cell r="G10">
            <v>41</v>
          </cell>
          <cell r="H10">
            <v>16.2</v>
          </cell>
          <cell r="J10">
            <v>28.08</v>
          </cell>
          <cell r="K10">
            <v>0</v>
          </cell>
        </row>
        <row r="11">
          <cell r="B11">
            <v>26.054166666666664</v>
          </cell>
          <cell r="C11">
            <v>37</v>
          </cell>
          <cell r="D11">
            <v>18</v>
          </cell>
          <cell r="E11">
            <v>52.25</v>
          </cell>
          <cell r="F11">
            <v>79</v>
          </cell>
          <cell r="G11">
            <v>20</v>
          </cell>
          <cell r="H11">
            <v>18.720000000000002</v>
          </cell>
          <cell r="J11">
            <v>35.28</v>
          </cell>
          <cell r="K11">
            <v>0</v>
          </cell>
        </row>
        <row r="12">
          <cell r="B12">
            <v>29.391666666666662</v>
          </cell>
          <cell r="C12">
            <v>38.299999999999997</v>
          </cell>
          <cell r="D12">
            <v>18.899999999999999</v>
          </cell>
          <cell r="E12">
            <v>35.833333333333336</v>
          </cell>
          <cell r="F12">
            <v>69</v>
          </cell>
          <cell r="G12">
            <v>15</v>
          </cell>
          <cell r="H12">
            <v>20.16</v>
          </cell>
          <cell r="J12">
            <v>39.96</v>
          </cell>
          <cell r="K12">
            <v>0</v>
          </cell>
        </row>
        <row r="13">
          <cell r="B13">
            <v>30.387500000000003</v>
          </cell>
          <cell r="C13">
            <v>37.6</v>
          </cell>
          <cell r="D13">
            <v>23.8</v>
          </cell>
          <cell r="E13">
            <v>24.416666666666668</v>
          </cell>
          <cell r="F13">
            <v>35</v>
          </cell>
          <cell r="G13">
            <v>14</v>
          </cell>
          <cell r="H13">
            <v>18.720000000000002</v>
          </cell>
          <cell r="J13">
            <v>41.76</v>
          </cell>
          <cell r="K13">
            <v>0</v>
          </cell>
        </row>
        <row r="14">
          <cell r="B14">
            <v>29.195833333333329</v>
          </cell>
          <cell r="C14">
            <v>36.299999999999997</v>
          </cell>
          <cell r="D14">
            <v>23.8</v>
          </cell>
          <cell r="E14">
            <v>25.75</v>
          </cell>
          <cell r="F14">
            <v>36</v>
          </cell>
          <cell r="G14">
            <v>12</v>
          </cell>
          <cell r="H14">
            <v>14.76</v>
          </cell>
          <cell r="J14">
            <v>32.76</v>
          </cell>
          <cell r="K14">
            <v>0</v>
          </cell>
        </row>
        <row r="15">
          <cell r="B15">
            <v>29.229166666666668</v>
          </cell>
          <cell r="C15">
            <v>38.6</v>
          </cell>
          <cell r="D15">
            <v>22.4</v>
          </cell>
          <cell r="E15">
            <v>24.583333333333332</v>
          </cell>
          <cell r="F15">
            <v>34</v>
          </cell>
          <cell r="G15">
            <v>13</v>
          </cell>
          <cell r="H15">
            <v>18.720000000000002</v>
          </cell>
          <cell r="J15">
            <v>46.080000000000005</v>
          </cell>
          <cell r="K15">
            <v>0</v>
          </cell>
        </row>
        <row r="16">
          <cell r="B16">
            <v>29.324999999999999</v>
          </cell>
          <cell r="C16">
            <v>36.9</v>
          </cell>
          <cell r="D16">
            <v>23.8</v>
          </cell>
          <cell r="E16">
            <v>27.875</v>
          </cell>
          <cell r="F16">
            <v>56</v>
          </cell>
          <cell r="G16">
            <v>16</v>
          </cell>
          <cell r="H16">
            <v>19.440000000000001</v>
          </cell>
          <cell r="J16">
            <v>42.84</v>
          </cell>
          <cell r="K16">
            <v>0</v>
          </cell>
        </row>
        <row r="17">
          <cell r="B17">
            <v>25.625000000000004</v>
          </cell>
          <cell r="C17">
            <v>35.4</v>
          </cell>
          <cell r="D17">
            <v>17.399999999999999</v>
          </cell>
          <cell r="E17">
            <v>62.541666666666664</v>
          </cell>
          <cell r="F17">
            <v>97</v>
          </cell>
          <cell r="G17">
            <v>26</v>
          </cell>
          <cell r="H17">
            <v>14.04</v>
          </cell>
          <cell r="J17">
            <v>29.52</v>
          </cell>
          <cell r="K17">
            <v>0</v>
          </cell>
        </row>
        <row r="18">
          <cell r="B18">
            <v>21.441666666666663</v>
          </cell>
          <cell r="C18">
            <v>29.2</v>
          </cell>
          <cell r="D18">
            <v>18</v>
          </cell>
          <cell r="E18">
            <v>78.666666666666671</v>
          </cell>
          <cell r="F18">
            <v>98</v>
          </cell>
          <cell r="G18">
            <v>41</v>
          </cell>
          <cell r="H18">
            <v>21.96</v>
          </cell>
          <cell r="J18">
            <v>36</v>
          </cell>
          <cell r="K18">
            <v>1.4</v>
          </cell>
        </row>
        <row r="19">
          <cell r="B19">
            <v>17.875</v>
          </cell>
          <cell r="C19">
            <v>20.3</v>
          </cell>
          <cell r="D19">
            <v>15.2</v>
          </cell>
          <cell r="E19">
            <v>97.75</v>
          </cell>
          <cell r="F19">
            <v>100</v>
          </cell>
          <cell r="G19">
            <v>85</v>
          </cell>
          <cell r="H19">
            <v>20.88</v>
          </cell>
          <cell r="J19">
            <v>41.4</v>
          </cell>
          <cell r="K19">
            <v>33.400000000000006</v>
          </cell>
        </row>
        <row r="20">
          <cell r="B20">
            <v>18.37916666666667</v>
          </cell>
          <cell r="C20">
            <v>26.9</v>
          </cell>
          <cell r="D20">
            <v>14.2</v>
          </cell>
          <cell r="E20">
            <v>81.166666666666671</v>
          </cell>
          <cell r="F20">
            <v>100</v>
          </cell>
          <cell r="G20">
            <v>37</v>
          </cell>
          <cell r="H20">
            <v>22.32</v>
          </cell>
          <cell r="J20">
            <v>37.080000000000005</v>
          </cell>
          <cell r="K20">
            <v>4.6000000000000005</v>
          </cell>
        </row>
        <row r="21">
          <cell r="B21">
            <v>20.908333333333335</v>
          </cell>
          <cell r="C21">
            <v>27.9</v>
          </cell>
          <cell r="D21">
            <v>15.9</v>
          </cell>
          <cell r="E21">
            <v>70.708333333333329</v>
          </cell>
          <cell r="F21">
            <v>98</v>
          </cell>
          <cell r="G21">
            <v>41</v>
          </cell>
          <cell r="H21">
            <v>22.32</v>
          </cell>
          <cell r="J21">
            <v>39.24</v>
          </cell>
          <cell r="K21">
            <v>0</v>
          </cell>
        </row>
        <row r="22">
          <cell r="B22">
            <v>22.420833333333331</v>
          </cell>
          <cell r="C22">
            <v>29</v>
          </cell>
          <cell r="D22">
            <v>16.899999999999999</v>
          </cell>
          <cell r="E22">
            <v>60.75</v>
          </cell>
          <cell r="F22">
            <v>83</v>
          </cell>
          <cell r="G22">
            <v>43</v>
          </cell>
          <cell r="H22">
            <v>20.52</v>
          </cell>
          <cell r="J22">
            <v>39.96</v>
          </cell>
          <cell r="K22">
            <v>0</v>
          </cell>
        </row>
        <row r="23">
          <cell r="B23">
            <v>27.158333333333328</v>
          </cell>
          <cell r="C23">
            <v>37.799999999999997</v>
          </cell>
          <cell r="D23">
            <v>19.100000000000001</v>
          </cell>
          <cell r="E23">
            <v>53.625</v>
          </cell>
          <cell r="F23">
            <v>83</v>
          </cell>
          <cell r="G23">
            <v>24</v>
          </cell>
          <cell r="H23">
            <v>19.440000000000001</v>
          </cell>
          <cell r="J23">
            <v>43.2</v>
          </cell>
          <cell r="K23">
            <v>0</v>
          </cell>
        </row>
        <row r="24">
          <cell r="B24">
            <v>25.5</v>
          </cell>
          <cell r="C24">
            <v>34.700000000000003</v>
          </cell>
          <cell r="D24">
            <v>19.100000000000001</v>
          </cell>
          <cell r="E24">
            <v>61.416666666666664</v>
          </cell>
          <cell r="F24">
            <v>100</v>
          </cell>
          <cell r="G24">
            <v>37</v>
          </cell>
          <cell r="H24">
            <v>34.92</v>
          </cell>
          <cell r="J24">
            <v>69.84</v>
          </cell>
          <cell r="K24">
            <v>9.7999999999999989</v>
          </cell>
        </row>
        <row r="25">
          <cell r="B25">
            <v>21.112499999999994</v>
          </cell>
          <cell r="C25">
            <v>26.5</v>
          </cell>
          <cell r="D25">
            <v>17.399999999999999</v>
          </cell>
          <cell r="E25">
            <v>86.625</v>
          </cell>
          <cell r="F25">
            <v>100</v>
          </cell>
          <cell r="G25">
            <v>67</v>
          </cell>
          <cell r="H25">
            <v>46.080000000000005</v>
          </cell>
          <cell r="J25">
            <v>81.360000000000014</v>
          </cell>
          <cell r="K25">
            <v>17</v>
          </cell>
        </row>
        <row r="26">
          <cell r="B26">
            <v>26.1875</v>
          </cell>
          <cell r="C26">
            <v>34.200000000000003</v>
          </cell>
          <cell r="D26">
            <v>21.2</v>
          </cell>
          <cell r="E26">
            <v>64.458333333333329</v>
          </cell>
          <cell r="F26">
            <v>86</v>
          </cell>
          <cell r="G26">
            <v>37</v>
          </cell>
          <cell r="H26">
            <v>19.079999999999998</v>
          </cell>
          <cell r="J26">
            <v>38.159999999999997</v>
          </cell>
          <cell r="K26">
            <v>0</v>
          </cell>
        </row>
        <row r="27">
          <cell r="B27">
            <v>29.479166666666671</v>
          </cell>
          <cell r="C27">
            <v>37.5</v>
          </cell>
          <cell r="D27">
            <v>24.2</v>
          </cell>
          <cell r="E27">
            <v>51.75</v>
          </cell>
          <cell r="F27">
            <v>74</v>
          </cell>
          <cell r="G27">
            <v>27</v>
          </cell>
          <cell r="H27">
            <v>18.36</v>
          </cell>
          <cell r="J27">
            <v>34.92</v>
          </cell>
          <cell r="K27">
            <v>0</v>
          </cell>
        </row>
        <row r="28">
          <cell r="B28">
            <v>30.900000000000006</v>
          </cell>
          <cell r="C28">
            <v>38.1</v>
          </cell>
          <cell r="D28">
            <v>21.6</v>
          </cell>
          <cell r="E28">
            <v>41.75</v>
          </cell>
          <cell r="F28">
            <v>80</v>
          </cell>
          <cell r="G28">
            <v>22</v>
          </cell>
          <cell r="H28">
            <v>17.28</v>
          </cell>
          <cell r="J28">
            <v>39.96</v>
          </cell>
          <cell r="K28">
            <v>0</v>
          </cell>
        </row>
        <row r="29">
          <cell r="B29">
            <v>32.416666666666671</v>
          </cell>
          <cell r="C29">
            <v>39.6</v>
          </cell>
          <cell r="D29">
            <v>26.7</v>
          </cell>
          <cell r="E29">
            <v>28.5</v>
          </cell>
          <cell r="F29">
            <v>41</v>
          </cell>
          <cell r="G29">
            <v>14</v>
          </cell>
          <cell r="H29">
            <v>17.28</v>
          </cell>
          <cell r="J29">
            <v>40.32</v>
          </cell>
          <cell r="K29">
            <v>0</v>
          </cell>
        </row>
        <row r="30">
          <cell r="B30">
            <v>26.974999999999998</v>
          </cell>
          <cell r="C30">
            <v>33</v>
          </cell>
          <cell r="D30">
            <v>20.5</v>
          </cell>
          <cell r="E30">
            <v>61.083333333333336</v>
          </cell>
          <cell r="F30">
            <v>100</v>
          </cell>
          <cell r="G30">
            <v>30</v>
          </cell>
          <cell r="H30">
            <v>25.92</v>
          </cell>
          <cell r="J30">
            <v>43.56</v>
          </cell>
          <cell r="K30">
            <v>6</v>
          </cell>
        </row>
        <row r="31">
          <cell r="B31">
            <v>20.695833333333329</v>
          </cell>
          <cell r="C31">
            <v>28.9</v>
          </cell>
          <cell r="D31">
            <v>15</v>
          </cell>
          <cell r="E31">
            <v>70.458333333333329</v>
          </cell>
          <cell r="F31">
            <v>95</v>
          </cell>
          <cell r="G31">
            <v>29</v>
          </cell>
          <cell r="H31">
            <v>23.040000000000003</v>
          </cell>
          <cell r="J31">
            <v>42.480000000000004</v>
          </cell>
          <cell r="K31">
            <v>0</v>
          </cell>
        </row>
        <row r="32">
          <cell r="B32">
            <v>21.516666666666666</v>
          </cell>
          <cell r="C32">
            <v>32.299999999999997</v>
          </cell>
          <cell r="D32">
            <v>12.7</v>
          </cell>
          <cell r="E32">
            <v>58.166666666666664</v>
          </cell>
          <cell r="F32">
            <v>95</v>
          </cell>
          <cell r="G32">
            <v>21</v>
          </cell>
          <cell r="H32">
            <v>9.3600000000000012</v>
          </cell>
          <cell r="J32">
            <v>23.400000000000002</v>
          </cell>
          <cell r="K32">
            <v>0</v>
          </cell>
        </row>
        <row r="33">
          <cell r="B33">
            <v>25.916666666666668</v>
          </cell>
          <cell r="C33">
            <v>33.799999999999997</v>
          </cell>
          <cell r="D33">
            <v>18.7</v>
          </cell>
          <cell r="E33">
            <v>48.916666666666664</v>
          </cell>
          <cell r="F33">
            <v>75</v>
          </cell>
          <cell r="G33">
            <v>29</v>
          </cell>
          <cell r="H33">
            <v>21.240000000000002</v>
          </cell>
          <cell r="J33">
            <v>36</v>
          </cell>
          <cell r="K33">
            <v>0</v>
          </cell>
        </row>
        <row r="34">
          <cell r="B34">
            <v>29.608333333333338</v>
          </cell>
          <cell r="C34">
            <v>38.6</v>
          </cell>
          <cell r="D34">
            <v>22.9</v>
          </cell>
          <cell r="E34">
            <v>43.458333333333336</v>
          </cell>
          <cell r="F34">
            <v>64</v>
          </cell>
          <cell r="G34">
            <v>21</v>
          </cell>
          <cell r="H34">
            <v>21.6</v>
          </cell>
          <cell r="J34">
            <v>42.84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27.245833333333326</v>
          </cell>
          <cell r="C5">
            <v>37.200000000000003</v>
          </cell>
          <cell r="D5">
            <v>14.8</v>
          </cell>
          <cell r="E5">
            <v>35.75</v>
          </cell>
          <cell r="F5">
            <v>78</v>
          </cell>
          <cell r="G5">
            <v>15</v>
          </cell>
          <cell r="H5">
            <v>20.52</v>
          </cell>
          <cell r="J5">
            <v>28.8</v>
          </cell>
          <cell r="K5">
            <v>0</v>
          </cell>
        </row>
        <row r="6">
          <cell r="B6">
            <v>24.866666666666671</v>
          </cell>
          <cell r="C6">
            <v>36.200000000000003</v>
          </cell>
          <cell r="D6">
            <v>14.5</v>
          </cell>
          <cell r="E6">
            <v>48.708333333333336</v>
          </cell>
          <cell r="F6">
            <v>90</v>
          </cell>
          <cell r="G6">
            <v>14</v>
          </cell>
          <cell r="H6">
            <v>23.400000000000002</v>
          </cell>
          <cell r="J6">
            <v>40.32</v>
          </cell>
          <cell r="K6">
            <v>0</v>
          </cell>
        </row>
        <row r="7">
          <cell r="B7">
            <v>26.137500000000003</v>
          </cell>
          <cell r="C7">
            <v>37.799999999999997</v>
          </cell>
          <cell r="D7">
            <v>14.1</v>
          </cell>
          <cell r="E7">
            <v>36.75</v>
          </cell>
          <cell r="F7">
            <v>80</v>
          </cell>
          <cell r="G7">
            <v>10</v>
          </cell>
          <cell r="H7">
            <v>19.440000000000001</v>
          </cell>
          <cell r="J7">
            <v>44.64</v>
          </cell>
          <cell r="K7">
            <v>0</v>
          </cell>
        </row>
        <row r="8">
          <cell r="B8">
            <v>26.349999999999998</v>
          </cell>
          <cell r="C8">
            <v>37.700000000000003</v>
          </cell>
          <cell r="D8">
            <v>15.6</v>
          </cell>
          <cell r="E8">
            <v>32.833333333333336</v>
          </cell>
          <cell r="F8">
            <v>63</v>
          </cell>
          <cell r="G8">
            <v>13</v>
          </cell>
          <cell r="H8">
            <v>19.079999999999998</v>
          </cell>
          <cell r="J8">
            <v>33.840000000000003</v>
          </cell>
          <cell r="K8">
            <v>0</v>
          </cell>
        </row>
        <row r="9">
          <cell r="B9">
            <v>23.565217391304351</v>
          </cell>
          <cell r="C9">
            <v>28.3</v>
          </cell>
          <cell r="D9">
            <v>18.100000000000001</v>
          </cell>
          <cell r="E9">
            <v>52.608695652173914</v>
          </cell>
          <cell r="F9">
            <v>71</v>
          </cell>
          <cell r="G9">
            <v>30</v>
          </cell>
          <cell r="H9">
            <v>21.96</v>
          </cell>
          <cell r="J9">
            <v>34.200000000000003</v>
          </cell>
          <cell r="K9">
            <v>0</v>
          </cell>
        </row>
        <row r="10">
          <cell r="B10">
            <v>23.780952380952378</v>
          </cell>
          <cell r="C10">
            <v>36.799999999999997</v>
          </cell>
          <cell r="D10">
            <v>12.9</v>
          </cell>
          <cell r="E10">
            <v>46.93333333333333</v>
          </cell>
          <cell r="F10">
            <v>100</v>
          </cell>
          <cell r="G10">
            <v>18</v>
          </cell>
          <cell r="H10">
            <v>24.48</v>
          </cell>
          <cell r="J10">
            <v>42.12</v>
          </cell>
          <cell r="K10">
            <v>0</v>
          </cell>
        </row>
        <row r="11">
          <cell r="B11">
            <v>27.169565217391302</v>
          </cell>
          <cell r="C11">
            <v>39.1</v>
          </cell>
          <cell r="D11">
            <v>16.600000000000001</v>
          </cell>
          <cell r="E11">
            <v>47.913043478260867</v>
          </cell>
          <cell r="F11">
            <v>100</v>
          </cell>
          <cell r="G11">
            <v>13</v>
          </cell>
          <cell r="H11">
            <v>14.76</v>
          </cell>
          <cell r="J11">
            <v>37.440000000000005</v>
          </cell>
          <cell r="K11">
            <v>0</v>
          </cell>
        </row>
        <row r="12">
          <cell r="B12">
            <v>30.645454545454541</v>
          </cell>
          <cell r="C12">
            <v>39</v>
          </cell>
          <cell r="D12">
            <v>18.899999999999999</v>
          </cell>
          <cell r="E12">
            <v>23.863636363636363</v>
          </cell>
          <cell r="F12">
            <v>62</v>
          </cell>
          <cell r="G12">
            <v>12</v>
          </cell>
          <cell r="H12">
            <v>21.240000000000002</v>
          </cell>
          <cell r="J12">
            <v>42.480000000000004</v>
          </cell>
          <cell r="K12">
            <v>0</v>
          </cell>
        </row>
        <row r="13">
          <cell r="B13">
            <v>28.772727272727273</v>
          </cell>
          <cell r="C13">
            <v>38.1</v>
          </cell>
          <cell r="D13">
            <v>17.600000000000001</v>
          </cell>
          <cell r="E13">
            <v>24.181818181818183</v>
          </cell>
          <cell r="F13">
            <v>51</v>
          </cell>
          <cell r="G13">
            <v>11</v>
          </cell>
          <cell r="H13">
            <v>20.16</v>
          </cell>
          <cell r="J13">
            <v>40.32</v>
          </cell>
          <cell r="K13">
            <v>0</v>
          </cell>
        </row>
        <row r="14">
          <cell r="B14">
            <v>26.133333333333336</v>
          </cell>
          <cell r="C14">
            <v>38</v>
          </cell>
          <cell r="D14">
            <v>13.6</v>
          </cell>
          <cell r="E14">
            <v>30.291666666666668</v>
          </cell>
          <cell r="F14">
            <v>68</v>
          </cell>
          <cell r="G14">
            <v>9</v>
          </cell>
          <cell r="H14">
            <v>15.840000000000002</v>
          </cell>
          <cell r="J14">
            <v>35.28</v>
          </cell>
          <cell r="K14">
            <v>0</v>
          </cell>
        </row>
        <row r="15">
          <cell r="B15">
            <v>25.554166666666664</v>
          </cell>
          <cell r="C15">
            <v>37.4</v>
          </cell>
          <cell r="D15">
            <v>14.4</v>
          </cell>
          <cell r="E15">
            <v>33.958333333333336</v>
          </cell>
          <cell r="F15">
            <v>66</v>
          </cell>
          <cell r="G15">
            <v>14</v>
          </cell>
          <cell r="H15">
            <v>20.52</v>
          </cell>
          <cell r="J15">
            <v>38.880000000000003</v>
          </cell>
          <cell r="K15">
            <v>0</v>
          </cell>
        </row>
        <row r="16">
          <cell r="B16">
            <v>26.839130434782611</v>
          </cell>
          <cell r="C16">
            <v>37.799999999999997</v>
          </cell>
          <cell r="D16">
            <v>15.1</v>
          </cell>
          <cell r="E16">
            <v>34.956521739130437</v>
          </cell>
          <cell r="F16">
            <v>67</v>
          </cell>
          <cell r="G16">
            <v>15</v>
          </cell>
          <cell r="H16">
            <v>24.12</v>
          </cell>
          <cell r="J16">
            <v>37.440000000000005</v>
          </cell>
          <cell r="K16">
            <v>0</v>
          </cell>
        </row>
        <row r="17">
          <cell r="B17">
            <v>27.216666666666665</v>
          </cell>
          <cell r="C17">
            <v>37.9</v>
          </cell>
          <cell r="D17">
            <v>16.8</v>
          </cell>
          <cell r="E17">
            <v>37.666666666666664</v>
          </cell>
          <cell r="F17">
            <v>74</v>
          </cell>
          <cell r="G17">
            <v>16</v>
          </cell>
          <cell r="H17">
            <v>23.040000000000003</v>
          </cell>
          <cell r="J17">
            <v>40.680000000000007</v>
          </cell>
          <cell r="K17">
            <v>0</v>
          </cell>
        </row>
        <row r="18">
          <cell r="B18">
            <v>24.433333333333334</v>
          </cell>
          <cell r="C18">
            <v>29.3</v>
          </cell>
          <cell r="D18">
            <v>18.7</v>
          </cell>
          <cell r="E18">
            <v>51.916666666666664</v>
          </cell>
          <cell r="F18">
            <v>71</v>
          </cell>
          <cell r="G18">
            <v>28</v>
          </cell>
          <cell r="H18">
            <v>30.96</v>
          </cell>
          <cell r="J18">
            <v>55.440000000000005</v>
          </cell>
          <cell r="K18">
            <v>0</v>
          </cell>
        </row>
        <row r="19">
          <cell r="B19">
            <v>24.362500000000001</v>
          </cell>
          <cell r="C19">
            <v>32.299999999999997</v>
          </cell>
          <cell r="D19">
            <v>20.100000000000001</v>
          </cell>
          <cell r="E19">
            <v>63.041666666666664</v>
          </cell>
          <cell r="F19">
            <v>84</v>
          </cell>
          <cell r="G19">
            <v>35</v>
          </cell>
          <cell r="H19">
            <v>29.16</v>
          </cell>
          <cell r="J19">
            <v>54</v>
          </cell>
          <cell r="K19">
            <v>0</v>
          </cell>
        </row>
        <row r="20">
          <cell r="B20">
            <v>21.045833333333331</v>
          </cell>
          <cell r="C20">
            <v>25.4</v>
          </cell>
          <cell r="D20">
            <v>18.100000000000001</v>
          </cell>
          <cell r="E20">
            <v>87.15</v>
          </cell>
          <cell r="F20">
            <v>100</v>
          </cell>
          <cell r="G20">
            <v>65</v>
          </cell>
          <cell r="H20">
            <v>22.68</v>
          </cell>
          <cell r="J20">
            <v>45.36</v>
          </cell>
          <cell r="K20">
            <v>4.4000000000000004</v>
          </cell>
        </row>
        <row r="21">
          <cell r="B21">
            <v>21.665217391304349</v>
          </cell>
          <cell r="C21">
            <v>30.6</v>
          </cell>
          <cell r="D21">
            <v>15.6</v>
          </cell>
          <cell r="E21">
            <v>77.476190476190482</v>
          </cell>
          <cell r="F21">
            <v>100</v>
          </cell>
          <cell r="G21">
            <v>39</v>
          </cell>
          <cell r="H21">
            <v>19.440000000000001</v>
          </cell>
          <cell r="J21">
            <v>36.36</v>
          </cell>
          <cell r="K21">
            <v>0</v>
          </cell>
        </row>
        <row r="22">
          <cell r="B22">
            <v>27.30869565217391</v>
          </cell>
          <cell r="C22">
            <v>37.700000000000003</v>
          </cell>
          <cell r="D22">
            <v>21</v>
          </cell>
          <cell r="E22">
            <v>45.913043478260867</v>
          </cell>
          <cell r="F22">
            <v>76</v>
          </cell>
          <cell r="G22">
            <v>22</v>
          </cell>
          <cell r="H22">
            <v>16.2</v>
          </cell>
          <cell r="J22">
            <v>34.200000000000003</v>
          </cell>
          <cell r="K22">
            <v>0</v>
          </cell>
        </row>
        <row r="23">
          <cell r="B23">
            <v>30.472727272727266</v>
          </cell>
          <cell r="C23">
            <v>39</v>
          </cell>
          <cell r="D23">
            <v>22.7</v>
          </cell>
          <cell r="E23">
            <v>39.363636363636367</v>
          </cell>
          <cell r="F23">
            <v>62</v>
          </cell>
          <cell r="G23">
            <v>19</v>
          </cell>
          <cell r="H23">
            <v>31.680000000000003</v>
          </cell>
          <cell r="J23">
            <v>52.2</v>
          </cell>
          <cell r="K23">
            <v>0</v>
          </cell>
        </row>
        <row r="24">
          <cell r="B24">
            <v>26.195833333333326</v>
          </cell>
          <cell r="C24">
            <v>35.6</v>
          </cell>
          <cell r="D24">
            <v>20.2</v>
          </cell>
          <cell r="E24">
            <v>54.083333333333336</v>
          </cell>
          <cell r="F24">
            <v>100</v>
          </cell>
          <cell r="G24">
            <v>32</v>
          </cell>
          <cell r="H24">
            <v>24.840000000000003</v>
          </cell>
          <cell r="J24">
            <v>45.72</v>
          </cell>
          <cell r="K24">
            <v>10</v>
          </cell>
        </row>
        <row r="25">
          <cell r="B25">
            <v>23.40454545454546</v>
          </cell>
          <cell r="C25">
            <v>31.4</v>
          </cell>
          <cell r="D25">
            <v>18.7</v>
          </cell>
          <cell r="E25">
            <v>72.833333333333329</v>
          </cell>
          <cell r="F25">
            <v>100</v>
          </cell>
          <cell r="G25">
            <v>39</v>
          </cell>
          <cell r="H25">
            <v>31.680000000000003</v>
          </cell>
          <cell r="J25">
            <v>73.08</v>
          </cell>
          <cell r="K25">
            <v>11.999999999999998</v>
          </cell>
        </row>
        <row r="26">
          <cell r="B26">
            <v>27.50454545454545</v>
          </cell>
          <cell r="C26">
            <v>37.9</v>
          </cell>
          <cell r="D26">
            <v>19.2</v>
          </cell>
          <cell r="E26">
            <v>61.81818181818182</v>
          </cell>
          <cell r="F26">
            <v>100</v>
          </cell>
          <cell r="G26">
            <v>20</v>
          </cell>
          <cell r="H26">
            <v>15.48</v>
          </cell>
          <cell r="J26">
            <v>33.119999999999997</v>
          </cell>
          <cell r="K26">
            <v>0</v>
          </cell>
        </row>
        <row r="27">
          <cell r="B27">
            <v>29.622727272727271</v>
          </cell>
          <cell r="C27">
            <v>39.4</v>
          </cell>
          <cell r="D27">
            <v>20.399999999999999</v>
          </cell>
          <cell r="E27">
            <v>45.68181818181818</v>
          </cell>
          <cell r="F27">
            <v>83</v>
          </cell>
          <cell r="G27">
            <v>19</v>
          </cell>
          <cell r="H27">
            <v>16.559999999999999</v>
          </cell>
          <cell r="J27">
            <v>33.840000000000003</v>
          </cell>
          <cell r="K27">
            <v>0</v>
          </cell>
        </row>
        <row r="28">
          <cell r="B28">
            <v>31.630434782608685</v>
          </cell>
          <cell r="C28">
            <v>40.799999999999997</v>
          </cell>
          <cell r="D28">
            <v>24</v>
          </cell>
          <cell r="E28">
            <v>37.782608695652172</v>
          </cell>
          <cell r="F28">
            <v>65</v>
          </cell>
          <cell r="G28">
            <v>14</v>
          </cell>
          <cell r="H28">
            <v>20.16</v>
          </cell>
          <cell r="J28">
            <v>37.800000000000004</v>
          </cell>
          <cell r="K28">
            <v>0</v>
          </cell>
        </row>
        <row r="29">
          <cell r="B29">
            <v>30.633333333333336</v>
          </cell>
          <cell r="C29">
            <v>39.4</v>
          </cell>
          <cell r="D29">
            <v>22.9</v>
          </cell>
          <cell r="E29">
            <v>45</v>
          </cell>
          <cell r="F29">
            <v>81</v>
          </cell>
          <cell r="G29">
            <v>20</v>
          </cell>
          <cell r="H29">
            <v>13.68</v>
          </cell>
          <cell r="J29">
            <v>30.96</v>
          </cell>
          <cell r="K29">
            <v>0</v>
          </cell>
        </row>
        <row r="30">
          <cell r="B30">
            <v>28.412499999999994</v>
          </cell>
          <cell r="C30">
            <v>35.9</v>
          </cell>
          <cell r="D30">
            <v>23.8</v>
          </cell>
          <cell r="E30">
            <v>52.75</v>
          </cell>
          <cell r="F30">
            <v>73</v>
          </cell>
          <cell r="G30">
            <v>31</v>
          </cell>
          <cell r="H30">
            <v>21.96</v>
          </cell>
          <cell r="J30">
            <v>42.12</v>
          </cell>
          <cell r="K30">
            <v>0</v>
          </cell>
        </row>
        <row r="31">
          <cell r="B31">
            <v>23.169565217391309</v>
          </cell>
          <cell r="C31">
            <v>29</v>
          </cell>
          <cell r="D31">
            <v>20.2</v>
          </cell>
          <cell r="E31">
            <v>78.434782608695656</v>
          </cell>
          <cell r="F31">
            <v>100</v>
          </cell>
          <cell r="G31">
            <v>44</v>
          </cell>
          <cell r="H31">
            <v>18.36</v>
          </cell>
          <cell r="J31">
            <v>33.840000000000003</v>
          </cell>
          <cell r="K31">
            <v>0</v>
          </cell>
        </row>
        <row r="32">
          <cell r="B32">
            <v>24.247826086956518</v>
          </cell>
          <cell r="C32">
            <v>34.5</v>
          </cell>
          <cell r="D32">
            <v>16.8</v>
          </cell>
          <cell r="E32">
            <v>60.869565217391305</v>
          </cell>
          <cell r="F32">
            <v>97</v>
          </cell>
          <cell r="G32">
            <v>28</v>
          </cell>
          <cell r="H32">
            <v>18.720000000000002</v>
          </cell>
          <cell r="J32">
            <v>33.480000000000004</v>
          </cell>
          <cell r="K32">
            <v>0</v>
          </cell>
        </row>
        <row r="33">
          <cell r="B33">
            <v>29.004761904761907</v>
          </cell>
          <cell r="C33">
            <v>37.6</v>
          </cell>
          <cell r="D33">
            <v>21.8</v>
          </cell>
          <cell r="E33">
            <v>42.952380952380949</v>
          </cell>
          <cell r="F33">
            <v>65</v>
          </cell>
          <cell r="G33">
            <v>26</v>
          </cell>
          <cell r="H33">
            <v>18</v>
          </cell>
          <cell r="J33">
            <v>29.880000000000003</v>
          </cell>
          <cell r="K33">
            <v>0</v>
          </cell>
        </row>
        <row r="34">
          <cell r="B34">
            <v>31.273913043478263</v>
          </cell>
          <cell r="C34">
            <v>40.1</v>
          </cell>
          <cell r="D34">
            <v>22.8</v>
          </cell>
          <cell r="E34">
            <v>37.739130434782609</v>
          </cell>
          <cell r="F34">
            <v>64</v>
          </cell>
          <cell r="G34">
            <v>18</v>
          </cell>
          <cell r="H34">
            <v>26.64</v>
          </cell>
          <cell r="J34">
            <v>48.24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25.125</v>
          </cell>
          <cell r="C5">
            <v>34.1</v>
          </cell>
          <cell r="D5">
            <v>16.3</v>
          </cell>
          <cell r="E5">
            <v>45.791666666666664</v>
          </cell>
          <cell r="F5">
            <v>86</v>
          </cell>
          <cell r="G5">
            <v>20</v>
          </cell>
          <cell r="H5">
            <v>19.079999999999998</v>
          </cell>
          <cell r="J5">
            <v>32.04</v>
          </cell>
          <cell r="K5">
            <v>0</v>
          </cell>
        </row>
        <row r="6">
          <cell r="B6">
            <v>24.724999999999998</v>
          </cell>
          <cell r="C6">
            <v>35.6</v>
          </cell>
          <cell r="D6">
            <v>16</v>
          </cell>
          <cell r="E6">
            <v>39.875</v>
          </cell>
          <cell r="F6">
            <v>62</v>
          </cell>
          <cell r="G6">
            <v>12</v>
          </cell>
          <cell r="H6">
            <v>18.720000000000002</v>
          </cell>
          <cell r="J6">
            <v>35.64</v>
          </cell>
          <cell r="K6">
            <v>0</v>
          </cell>
        </row>
        <row r="7">
          <cell r="B7">
            <v>29.291666666666671</v>
          </cell>
          <cell r="C7">
            <v>37.1</v>
          </cell>
          <cell r="D7">
            <v>20.3</v>
          </cell>
          <cell r="E7">
            <v>23.666666666666668</v>
          </cell>
          <cell r="F7">
            <v>49</v>
          </cell>
          <cell r="G7">
            <v>10</v>
          </cell>
          <cell r="H7">
            <v>18</v>
          </cell>
          <cell r="J7">
            <v>37.080000000000005</v>
          </cell>
          <cell r="K7">
            <v>0</v>
          </cell>
        </row>
        <row r="8">
          <cell r="B8">
            <v>29.779166666666669</v>
          </cell>
          <cell r="C8">
            <v>37</v>
          </cell>
          <cell r="D8">
            <v>21.8</v>
          </cell>
          <cell r="E8">
            <v>21.291666666666668</v>
          </cell>
          <cell r="F8">
            <v>35</v>
          </cell>
          <cell r="G8">
            <v>12</v>
          </cell>
          <cell r="H8">
            <v>20.16</v>
          </cell>
          <cell r="J8">
            <v>43.56</v>
          </cell>
          <cell r="K8">
            <v>0</v>
          </cell>
        </row>
        <row r="9">
          <cell r="B9">
            <v>21.620833333333326</v>
          </cell>
          <cell r="C9">
            <v>28.9</v>
          </cell>
          <cell r="D9">
            <v>17.100000000000001</v>
          </cell>
          <cell r="E9">
            <v>58</v>
          </cell>
          <cell r="F9">
            <v>82</v>
          </cell>
          <cell r="G9">
            <v>28</v>
          </cell>
          <cell r="H9">
            <v>19.8</v>
          </cell>
          <cell r="J9">
            <v>36.36</v>
          </cell>
          <cell r="K9">
            <v>0</v>
          </cell>
        </row>
        <row r="10">
          <cell r="B10">
            <v>22.779166666666669</v>
          </cell>
          <cell r="C10">
            <v>34.200000000000003</v>
          </cell>
          <cell r="D10">
            <v>16</v>
          </cell>
          <cell r="E10">
            <v>57.041666666666664</v>
          </cell>
          <cell r="F10">
            <v>80</v>
          </cell>
          <cell r="G10">
            <v>24</v>
          </cell>
          <cell r="H10">
            <v>19.079999999999998</v>
          </cell>
          <cell r="J10">
            <v>33.480000000000004</v>
          </cell>
          <cell r="K10">
            <v>0</v>
          </cell>
        </row>
        <row r="11">
          <cell r="B11">
            <v>29.470833333333331</v>
          </cell>
          <cell r="C11">
            <v>38.200000000000003</v>
          </cell>
          <cell r="D11">
            <v>23.3</v>
          </cell>
          <cell r="E11">
            <v>34.708333333333336</v>
          </cell>
          <cell r="F11">
            <v>55</v>
          </cell>
          <cell r="G11">
            <v>13</v>
          </cell>
          <cell r="H11">
            <v>18</v>
          </cell>
          <cell r="J11">
            <v>33.119999999999997</v>
          </cell>
          <cell r="K11">
            <v>0</v>
          </cell>
        </row>
        <row r="12">
          <cell r="B12">
            <v>31.433333333333337</v>
          </cell>
          <cell r="C12">
            <v>38.700000000000003</v>
          </cell>
          <cell r="D12">
            <v>24.8</v>
          </cell>
          <cell r="E12">
            <v>19.666666666666668</v>
          </cell>
          <cell r="F12">
            <v>33</v>
          </cell>
          <cell r="G12">
            <v>11</v>
          </cell>
          <cell r="H12">
            <v>21.6</v>
          </cell>
          <cell r="J12">
            <v>38.159999999999997</v>
          </cell>
          <cell r="K12">
            <v>0</v>
          </cell>
        </row>
        <row r="13">
          <cell r="B13">
            <v>31.162499999999998</v>
          </cell>
          <cell r="C13">
            <v>37.299999999999997</v>
          </cell>
          <cell r="D13">
            <v>25.3</v>
          </cell>
          <cell r="E13">
            <v>16.916666666666668</v>
          </cell>
          <cell r="F13">
            <v>25</v>
          </cell>
          <cell r="G13">
            <v>11</v>
          </cell>
          <cell r="H13">
            <v>27.36</v>
          </cell>
          <cell r="J13">
            <v>42.84</v>
          </cell>
          <cell r="K13">
            <v>0</v>
          </cell>
        </row>
        <row r="14">
          <cell r="B14">
            <v>30.275000000000006</v>
          </cell>
          <cell r="C14">
            <v>36.799999999999997</v>
          </cell>
          <cell r="D14">
            <v>25.2</v>
          </cell>
          <cell r="E14">
            <v>17</v>
          </cell>
          <cell r="F14">
            <v>24</v>
          </cell>
          <cell r="G14">
            <v>10</v>
          </cell>
          <cell r="H14">
            <v>17.64</v>
          </cell>
          <cell r="J14">
            <v>34.92</v>
          </cell>
          <cell r="K14">
            <v>0</v>
          </cell>
        </row>
        <row r="15">
          <cell r="B15">
            <v>29.629166666666666</v>
          </cell>
          <cell r="C15">
            <v>37.799999999999997</v>
          </cell>
          <cell r="D15">
            <v>21.9</v>
          </cell>
          <cell r="E15">
            <v>19.208333333333332</v>
          </cell>
          <cell r="F15">
            <v>32</v>
          </cell>
          <cell r="G15">
            <v>12</v>
          </cell>
          <cell r="H15">
            <v>23.040000000000003</v>
          </cell>
          <cell r="J15">
            <v>47.16</v>
          </cell>
          <cell r="K15">
            <v>0</v>
          </cell>
        </row>
        <row r="16">
          <cell r="B16">
            <v>29.729166666666668</v>
          </cell>
          <cell r="C16">
            <v>36.5</v>
          </cell>
          <cell r="D16">
            <v>24.2</v>
          </cell>
          <cell r="E16">
            <v>21.958333333333332</v>
          </cell>
          <cell r="F16">
            <v>29</v>
          </cell>
          <cell r="G16">
            <v>14</v>
          </cell>
          <cell r="H16">
            <v>24.840000000000003</v>
          </cell>
          <cell r="J16">
            <v>42.84</v>
          </cell>
          <cell r="K16">
            <v>0</v>
          </cell>
        </row>
        <row r="17">
          <cell r="B17">
            <v>28.416666666666668</v>
          </cell>
          <cell r="C17">
            <v>36.5</v>
          </cell>
          <cell r="D17">
            <v>19.7</v>
          </cell>
          <cell r="E17">
            <v>33.5</v>
          </cell>
          <cell r="F17">
            <v>61</v>
          </cell>
          <cell r="G17">
            <v>14</v>
          </cell>
          <cell r="H17">
            <v>18.36</v>
          </cell>
          <cell r="J17">
            <v>39.24</v>
          </cell>
          <cell r="K17">
            <v>0</v>
          </cell>
        </row>
        <row r="18">
          <cell r="B18">
            <v>24.454166666666669</v>
          </cell>
          <cell r="C18">
            <v>29.1</v>
          </cell>
          <cell r="D18">
            <v>21.2</v>
          </cell>
          <cell r="E18">
            <v>50.833333333333336</v>
          </cell>
          <cell r="F18">
            <v>73</v>
          </cell>
          <cell r="G18">
            <v>27</v>
          </cell>
          <cell r="H18">
            <v>22.68</v>
          </cell>
          <cell r="J18">
            <v>43.56</v>
          </cell>
          <cell r="K18">
            <v>0</v>
          </cell>
        </row>
        <row r="19">
          <cell r="B19">
            <v>21.116666666666667</v>
          </cell>
          <cell r="C19">
            <v>24.6</v>
          </cell>
          <cell r="D19">
            <v>19.3</v>
          </cell>
          <cell r="E19">
            <v>74.375</v>
          </cell>
          <cell r="F19">
            <v>87</v>
          </cell>
          <cell r="G19">
            <v>56</v>
          </cell>
          <cell r="H19">
            <v>25.2</v>
          </cell>
          <cell r="J19">
            <v>42.12</v>
          </cell>
          <cell r="K19">
            <v>0</v>
          </cell>
        </row>
        <row r="20">
          <cell r="B20">
            <v>19.562499999999996</v>
          </cell>
          <cell r="C20">
            <v>25.6</v>
          </cell>
          <cell r="D20">
            <v>16.899999999999999</v>
          </cell>
          <cell r="E20">
            <v>80.25</v>
          </cell>
          <cell r="F20">
            <v>93</v>
          </cell>
          <cell r="G20">
            <v>50</v>
          </cell>
          <cell r="H20">
            <v>17.28</v>
          </cell>
          <cell r="J20">
            <v>37.800000000000004</v>
          </cell>
          <cell r="K20">
            <v>5.2</v>
          </cell>
        </row>
        <row r="21">
          <cell r="B21">
            <v>21.845833333333335</v>
          </cell>
          <cell r="C21">
            <v>29.5</v>
          </cell>
          <cell r="D21">
            <v>16.7</v>
          </cell>
          <cell r="E21">
            <v>63.291666666666664</v>
          </cell>
          <cell r="F21">
            <v>88</v>
          </cell>
          <cell r="G21">
            <v>30</v>
          </cell>
          <cell r="H21">
            <v>25.92</v>
          </cell>
          <cell r="J21">
            <v>43.56</v>
          </cell>
          <cell r="K21">
            <v>0</v>
          </cell>
        </row>
        <row r="22">
          <cell r="B22">
            <v>27.404166666666669</v>
          </cell>
          <cell r="C22">
            <v>36.299999999999997</v>
          </cell>
          <cell r="D22">
            <v>21.5</v>
          </cell>
          <cell r="E22">
            <v>42.041666666666664</v>
          </cell>
          <cell r="F22">
            <v>55</v>
          </cell>
          <cell r="G22">
            <v>22</v>
          </cell>
          <cell r="H22">
            <v>24.840000000000003</v>
          </cell>
          <cell r="J22">
            <v>45.36</v>
          </cell>
          <cell r="K22">
            <v>0</v>
          </cell>
        </row>
        <row r="23">
          <cell r="B23">
            <v>30.687500000000011</v>
          </cell>
          <cell r="C23">
            <v>38.700000000000003</v>
          </cell>
          <cell r="D23">
            <v>24.8</v>
          </cell>
          <cell r="E23">
            <v>35.125</v>
          </cell>
          <cell r="F23">
            <v>51</v>
          </cell>
          <cell r="G23">
            <v>16</v>
          </cell>
          <cell r="H23">
            <v>24.840000000000003</v>
          </cell>
          <cell r="J23">
            <v>46.080000000000005</v>
          </cell>
          <cell r="K23">
            <v>0</v>
          </cell>
        </row>
        <row r="24">
          <cell r="B24">
            <v>30.166666666666661</v>
          </cell>
          <cell r="C24">
            <v>35.6</v>
          </cell>
          <cell r="D24">
            <v>22.9</v>
          </cell>
          <cell r="E24">
            <v>36.875</v>
          </cell>
          <cell r="F24">
            <v>72</v>
          </cell>
          <cell r="G24">
            <v>30</v>
          </cell>
          <cell r="H24">
            <v>20.52</v>
          </cell>
          <cell r="J24">
            <v>45.72</v>
          </cell>
          <cell r="K24">
            <v>0.6</v>
          </cell>
        </row>
        <row r="25">
          <cell r="B25">
            <v>23.429166666666664</v>
          </cell>
          <cell r="C25">
            <v>31.3</v>
          </cell>
          <cell r="D25">
            <v>17.5</v>
          </cell>
          <cell r="E25">
            <v>67.666666666666671</v>
          </cell>
          <cell r="F25">
            <v>94</v>
          </cell>
          <cell r="G25">
            <v>31</v>
          </cell>
          <cell r="H25">
            <v>36.72</v>
          </cell>
          <cell r="J25">
            <v>68.400000000000006</v>
          </cell>
          <cell r="K25">
            <v>46.6</v>
          </cell>
        </row>
        <row r="26">
          <cell r="B26">
            <v>28.791666666666675</v>
          </cell>
          <cell r="C26">
            <v>36.799999999999997</v>
          </cell>
          <cell r="D26">
            <v>22.1</v>
          </cell>
          <cell r="E26">
            <v>42.833333333333336</v>
          </cell>
          <cell r="F26">
            <v>67</v>
          </cell>
          <cell r="G26">
            <v>19</v>
          </cell>
          <cell r="H26">
            <v>22.32</v>
          </cell>
          <cell r="J26">
            <v>33.840000000000003</v>
          </cell>
          <cell r="K26">
            <v>0</v>
          </cell>
        </row>
        <row r="27">
          <cell r="B27">
            <v>31.662499999999994</v>
          </cell>
          <cell r="C27">
            <v>37.9</v>
          </cell>
          <cell r="D27">
            <v>26.5</v>
          </cell>
          <cell r="E27">
            <v>29.875</v>
          </cell>
          <cell r="F27">
            <v>40</v>
          </cell>
          <cell r="G27">
            <v>17</v>
          </cell>
          <cell r="H27">
            <v>23.400000000000002</v>
          </cell>
          <cell r="J27">
            <v>39.96</v>
          </cell>
          <cell r="K27">
            <v>0</v>
          </cell>
        </row>
        <row r="28">
          <cell r="B28">
            <v>32.633333333333333</v>
          </cell>
          <cell r="C28">
            <v>39.799999999999997</v>
          </cell>
          <cell r="D28">
            <v>28</v>
          </cell>
          <cell r="E28">
            <v>28.166666666666668</v>
          </cell>
          <cell r="F28">
            <v>43</v>
          </cell>
          <cell r="G28">
            <v>13</v>
          </cell>
          <cell r="H28">
            <v>23.759999999999998</v>
          </cell>
          <cell r="J28">
            <v>45.72</v>
          </cell>
          <cell r="K28">
            <v>0</v>
          </cell>
        </row>
        <row r="29">
          <cell r="B29">
            <v>31.416666666666661</v>
          </cell>
          <cell r="C29">
            <v>38.200000000000003</v>
          </cell>
          <cell r="D29">
            <v>25.5</v>
          </cell>
          <cell r="E29">
            <v>31.125</v>
          </cell>
          <cell r="F29">
            <v>43</v>
          </cell>
          <cell r="G29">
            <v>19</v>
          </cell>
          <cell r="H29">
            <v>18.36</v>
          </cell>
          <cell r="J29">
            <v>31.680000000000003</v>
          </cell>
          <cell r="K29">
            <v>0</v>
          </cell>
        </row>
        <row r="30">
          <cell r="B30">
            <v>27.67916666666666</v>
          </cell>
          <cell r="C30">
            <v>35.299999999999997</v>
          </cell>
          <cell r="D30">
            <v>22.5</v>
          </cell>
          <cell r="E30">
            <v>50.625</v>
          </cell>
          <cell r="F30">
            <v>84</v>
          </cell>
          <cell r="G30">
            <v>28</v>
          </cell>
          <cell r="H30">
            <v>19.440000000000001</v>
          </cell>
          <cell r="J30">
            <v>46.440000000000005</v>
          </cell>
          <cell r="K30">
            <v>0.4</v>
          </cell>
        </row>
        <row r="31">
          <cell r="B31">
            <v>22.408333333333331</v>
          </cell>
          <cell r="C31">
            <v>28.6</v>
          </cell>
          <cell r="D31">
            <v>18</v>
          </cell>
          <cell r="E31">
            <v>64.125</v>
          </cell>
          <cell r="F31">
            <v>86</v>
          </cell>
          <cell r="G31">
            <v>34</v>
          </cell>
          <cell r="H31">
            <v>22.68</v>
          </cell>
          <cell r="J31">
            <v>42.480000000000004</v>
          </cell>
          <cell r="K31">
            <v>0</v>
          </cell>
        </row>
        <row r="32">
          <cell r="B32">
            <v>25.525000000000002</v>
          </cell>
          <cell r="C32">
            <v>33.1</v>
          </cell>
          <cell r="D32">
            <v>19.100000000000001</v>
          </cell>
          <cell r="E32">
            <v>37.875</v>
          </cell>
          <cell r="F32">
            <v>59</v>
          </cell>
          <cell r="G32">
            <v>20</v>
          </cell>
          <cell r="H32">
            <v>15.48</v>
          </cell>
          <cell r="J32">
            <v>27.36</v>
          </cell>
          <cell r="K32">
            <v>0</v>
          </cell>
        </row>
        <row r="33">
          <cell r="B33">
            <v>28.816666666666663</v>
          </cell>
          <cell r="C33">
            <v>36.5</v>
          </cell>
          <cell r="D33">
            <v>22.7</v>
          </cell>
          <cell r="E33">
            <v>36.333333333333336</v>
          </cell>
          <cell r="F33">
            <v>50</v>
          </cell>
          <cell r="G33">
            <v>22</v>
          </cell>
          <cell r="H33">
            <v>24.840000000000003</v>
          </cell>
          <cell r="J33">
            <v>42.84</v>
          </cell>
          <cell r="K33">
            <v>0</v>
          </cell>
        </row>
        <row r="34">
          <cell r="B34">
            <v>30.924999999999997</v>
          </cell>
          <cell r="C34">
            <v>38.299999999999997</v>
          </cell>
          <cell r="D34">
            <v>25.8</v>
          </cell>
          <cell r="E34">
            <v>34.666666666666664</v>
          </cell>
          <cell r="F34">
            <v>49</v>
          </cell>
          <cell r="G34">
            <v>18</v>
          </cell>
          <cell r="H34">
            <v>24.12</v>
          </cell>
          <cell r="J34">
            <v>43.2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25.520833333333329</v>
          </cell>
          <cell r="C5">
            <v>37</v>
          </cell>
          <cell r="D5">
            <v>13</v>
          </cell>
          <cell r="E5">
            <v>32.416666666666664</v>
          </cell>
          <cell r="F5">
            <v>70</v>
          </cell>
          <cell r="G5">
            <v>11</v>
          </cell>
          <cell r="J5">
            <v>21.240000000000002</v>
          </cell>
          <cell r="K5">
            <v>0</v>
          </cell>
        </row>
        <row r="6">
          <cell r="B6">
            <v>24.841666666666669</v>
          </cell>
          <cell r="C6">
            <v>36.6</v>
          </cell>
          <cell r="D6">
            <v>14.4</v>
          </cell>
          <cell r="E6">
            <v>35.708333333333336</v>
          </cell>
          <cell r="F6">
            <v>67</v>
          </cell>
          <cell r="G6">
            <v>11</v>
          </cell>
          <cell r="J6">
            <v>21.240000000000002</v>
          </cell>
          <cell r="K6">
            <v>0</v>
          </cell>
        </row>
        <row r="7">
          <cell r="B7">
            <v>25.779166666666669</v>
          </cell>
          <cell r="C7">
            <v>38.4</v>
          </cell>
          <cell r="D7">
            <v>12.6</v>
          </cell>
          <cell r="E7">
            <v>31</v>
          </cell>
          <cell r="F7">
            <v>70</v>
          </cell>
          <cell r="G7">
            <v>8</v>
          </cell>
          <cell r="J7">
            <v>27.720000000000002</v>
          </cell>
          <cell r="K7">
            <v>0</v>
          </cell>
        </row>
        <row r="8">
          <cell r="B8">
            <v>26.304166666666664</v>
          </cell>
          <cell r="C8">
            <v>38.700000000000003</v>
          </cell>
          <cell r="D8">
            <v>15</v>
          </cell>
          <cell r="E8">
            <v>29.5</v>
          </cell>
          <cell r="F8">
            <v>61</v>
          </cell>
          <cell r="G8">
            <v>8</v>
          </cell>
          <cell r="J8">
            <v>34.92</v>
          </cell>
          <cell r="K8">
            <v>0</v>
          </cell>
        </row>
        <row r="9">
          <cell r="B9">
            <v>25.908333333333335</v>
          </cell>
          <cell r="C9">
            <v>36.6</v>
          </cell>
          <cell r="D9">
            <v>17.2</v>
          </cell>
          <cell r="E9">
            <v>33.375</v>
          </cell>
          <cell r="F9">
            <v>52</v>
          </cell>
          <cell r="G9">
            <v>20</v>
          </cell>
          <cell r="J9">
            <v>27.36</v>
          </cell>
          <cell r="K9">
            <v>0</v>
          </cell>
        </row>
        <row r="10">
          <cell r="B10">
            <v>25.370833333333334</v>
          </cell>
          <cell r="C10">
            <v>37.200000000000003</v>
          </cell>
          <cell r="D10">
            <v>15.1</v>
          </cell>
          <cell r="E10">
            <v>50.958333333333336</v>
          </cell>
          <cell r="F10">
            <v>94</v>
          </cell>
          <cell r="G10">
            <v>12</v>
          </cell>
          <cell r="J10">
            <v>25.92</v>
          </cell>
          <cell r="K10">
            <v>0</v>
          </cell>
        </row>
        <row r="11">
          <cell r="B11">
            <v>27.595833333333335</v>
          </cell>
          <cell r="C11">
            <v>38.200000000000003</v>
          </cell>
          <cell r="D11">
            <v>17.899999999999999</v>
          </cell>
          <cell r="E11">
            <v>33.875</v>
          </cell>
          <cell r="F11">
            <v>66</v>
          </cell>
          <cell r="G11">
            <v>13</v>
          </cell>
          <cell r="J11">
            <v>35.64</v>
          </cell>
          <cell r="K11">
            <v>0</v>
          </cell>
        </row>
        <row r="12">
          <cell r="B12">
            <v>27.595833333333335</v>
          </cell>
          <cell r="C12">
            <v>38.200000000000003</v>
          </cell>
          <cell r="D12">
            <v>17.899999999999999</v>
          </cell>
          <cell r="E12">
            <v>33.875</v>
          </cell>
          <cell r="F12">
            <v>66</v>
          </cell>
          <cell r="G12">
            <v>13</v>
          </cell>
          <cell r="J12">
            <v>35.64</v>
          </cell>
          <cell r="K12">
            <v>0</v>
          </cell>
        </row>
        <row r="13">
          <cell r="B13">
            <v>27.479166666666668</v>
          </cell>
          <cell r="C13">
            <v>36.5</v>
          </cell>
          <cell r="D13">
            <v>16.3</v>
          </cell>
          <cell r="E13">
            <v>26</v>
          </cell>
          <cell r="F13">
            <v>58</v>
          </cell>
          <cell r="G13">
            <v>11</v>
          </cell>
          <cell r="J13">
            <v>45.72</v>
          </cell>
          <cell r="K13">
            <v>0</v>
          </cell>
        </row>
        <row r="14">
          <cell r="B14">
            <v>26.200000000000003</v>
          </cell>
          <cell r="C14">
            <v>36.5</v>
          </cell>
          <cell r="D14">
            <v>16.399999999999999</v>
          </cell>
          <cell r="E14">
            <v>29.125</v>
          </cell>
          <cell r="F14">
            <v>55</v>
          </cell>
          <cell r="G14">
            <v>11</v>
          </cell>
          <cell r="J14">
            <v>32.4</v>
          </cell>
          <cell r="K14">
            <v>0</v>
          </cell>
        </row>
        <row r="15">
          <cell r="B15">
            <v>26.754166666666666</v>
          </cell>
          <cell r="C15">
            <v>37.6</v>
          </cell>
          <cell r="D15">
            <v>15</v>
          </cell>
          <cell r="E15">
            <v>29.666666666666668</v>
          </cell>
          <cell r="F15">
            <v>60</v>
          </cell>
          <cell r="G15">
            <v>12</v>
          </cell>
          <cell r="J15">
            <v>38.159999999999997</v>
          </cell>
          <cell r="K15">
            <v>0</v>
          </cell>
        </row>
        <row r="16">
          <cell r="B16">
            <v>28.187499999999996</v>
          </cell>
          <cell r="C16">
            <v>38.4</v>
          </cell>
          <cell r="D16">
            <v>17.600000000000001</v>
          </cell>
          <cell r="E16">
            <v>26.875</v>
          </cell>
          <cell r="F16">
            <v>52</v>
          </cell>
          <cell r="G16">
            <v>11</v>
          </cell>
          <cell r="J16">
            <v>31.319999999999997</v>
          </cell>
          <cell r="K16">
            <v>0</v>
          </cell>
        </row>
        <row r="17">
          <cell r="B17">
            <v>28.037499999999998</v>
          </cell>
          <cell r="C17">
            <v>38.6</v>
          </cell>
          <cell r="D17">
            <v>17.2</v>
          </cell>
          <cell r="E17">
            <v>29.875</v>
          </cell>
          <cell r="F17">
            <v>57</v>
          </cell>
          <cell r="G17">
            <v>11</v>
          </cell>
          <cell r="J17">
            <v>32.4</v>
          </cell>
          <cell r="K17">
            <v>0</v>
          </cell>
        </row>
        <row r="18">
          <cell r="B18">
            <v>27.029166666666669</v>
          </cell>
          <cell r="C18">
            <v>37</v>
          </cell>
          <cell r="D18">
            <v>17.899999999999999</v>
          </cell>
          <cell r="E18">
            <v>35.875</v>
          </cell>
          <cell r="F18">
            <v>60</v>
          </cell>
          <cell r="G18">
            <v>16</v>
          </cell>
          <cell r="J18">
            <v>28.8</v>
          </cell>
          <cell r="K18">
            <v>0</v>
          </cell>
        </row>
        <row r="19">
          <cell r="B19">
            <v>28.016666666666669</v>
          </cell>
          <cell r="C19">
            <v>37.1</v>
          </cell>
          <cell r="D19">
            <v>19.600000000000001</v>
          </cell>
          <cell r="E19">
            <v>43.708333333333336</v>
          </cell>
          <cell r="F19">
            <v>73</v>
          </cell>
          <cell r="G19">
            <v>19</v>
          </cell>
          <cell r="J19">
            <v>38.880000000000003</v>
          </cell>
          <cell r="K19">
            <v>0</v>
          </cell>
        </row>
        <row r="20">
          <cell r="B20">
            <v>23.1875</v>
          </cell>
          <cell r="C20">
            <v>29.1</v>
          </cell>
          <cell r="D20">
            <v>20.6</v>
          </cell>
          <cell r="E20">
            <v>63.208333333333336</v>
          </cell>
          <cell r="F20">
            <v>85</v>
          </cell>
          <cell r="G20">
            <v>41</v>
          </cell>
          <cell r="J20">
            <v>37.800000000000004</v>
          </cell>
          <cell r="K20">
            <v>0.8</v>
          </cell>
        </row>
        <row r="21">
          <cell r="B21">
            <v>23.74166666666666</v>
          </cell>
          <cell r="C21">
            <v>31.7</v>
          </cell>
          <cell r="D21">
            <v>18.600000000000001</v>
          </cell>
          <cell r="E21">
            <v>67.125</v>
          </cell>
          <cell r="F21">
            <v>100</v>
          </cell>
          <cell r="G21">
            <v>34</v>
          </cell>
          <cell r="J21">
            <v>28.08</v>
          </cell>
          <cell r="K21">
            <v>0</v>
          </cell>
        </row>
        <row r="22">
          <cell r="B22">
            <v>26.091666666666669</v>
          </cell>
          <cell r="C22">
            <v>36.700000000000003</v>
          </cell>
          <cell r="D22">
            <v>18.100000000000001</v>
          </cell>
          <cell r="E22">
            <v>45.75</v>
          </cell>
          <cell r="F22">
            <v>70</v>
          </cell>
          <cell r="G22">
            <v>19</v>
          </cell>
          <cell r="J22">
            <v>23.400000000000002</v>
          </cell>
          <cell r="K22">
            <v>0</v>
          </cell>
        </row>
        <row r="23">
          <cell r="B23">
            <v>28.916666666666668</v>
          </cell>
          <cell r="C23">
            <v>39.5</v>
          </cell>
          <cell r="D23">
            <v>20.399999999999999</v>
          </cell>
          <cell r="E23">
            <v>38.5</v>
          </cell>
          <cell r="F23">
            <v>66</v>
          </cell>
          <cell r="G23">
            <v>14</v>
          </cell>
          <cell r="J23">
            <v>38.880000000000003</v>
          </cell>
          <cell r="K23">
            <v>0</v>
          </cell>
        </row>
        <row r="24">
          <cell r="B24">
            <v>28.974999999999998</v>
          </cell>
          <cell r="C24">
            <v>38.6</v>
          </cell>
          <cell r="D24">
            <v>20.3</v>
          </cell>
          <cell r="E24">
            <v>44.708333333333336</v>
          </cell>
          <cell r="F24">
            <v>83</v>
          </cell>
          <cell r="G24">
            <v>14</v>
          </cell>
          <cell r="J24">
            <v>36</v>
          </cell>
          <cell r="K24">
            <v>6.2</v>
          </cell>
        </row>
        <row r="25">
          <cell r="B25">
            <v>25.837500000000006</v>
          </cell>
          <cell r="C25">
            <v>30.6</v>
          </cell>
          <cell r="D25">
            <v>22</v>
          </cell>
          <cell r="E25">
            <v>52.75</v>
          </cell>
          <cell r="F25">
            <v>70</v>
          </cell>
          <cell r="G25">
            <v>32</v>
          </cell>
          <cell r="J25">
            <v>34.56</v>
          </cell>
          <cell r="K25">
            <v>0</v>
          </cell>
        </row>
        <row r="26">
          <cell r="B26">
            <v>27.499999999999996</v>
          </cell>
          <cell r="C26">
            <v>37.200000000000003</v>
          </cell>
          <cell r="D26">
            <v>19</v>
          </cell>
          <cell r="E26">
            <v>48.208333333333336</v>
          </cell>
          <cell r="F26">
            <v>80</v>
          </cell>
          <cell r="G26">
            <v>18</v>
          </cell>
          <cell r="J26">
            <v>24.840000000000003</v>
          </cell>
          <cell r="K26">
            <v>0</v>
          </cell>
        </row>
        <row r="27">
          <cell r="B27">
            <v>29.345833333333331</v>
          </cell>
          <cell r="C27">
            <v>39.9</v>
          </cell>
          <cell r="D27">
            <v>19.899999999999999</v>
          </cell>
          <cell r="E27">
            <v>38.416666666666664</v>
          </cell>
          <cell r="F27">
            <v>71</v>
          </cell>
          <cell r="G27">
            <v>12</v>
          </cell>
          <cell r="J27">
            <v>26.28</v>
          </cell>
          <cell r="K27">
            <v>0</v>
          </cell>
        </row>
        <row r="28">
          <cell r="B28">
            <v>30.741666666666674</v>
          </cell>
          <cell r="C28">
            <v>41</v>
          </cell>
          <cell r="D28">
            <v>19.5</v>
          </cell>
          <cell r="E28">
            <v>28.833333333333332</v>
          </cell>
          <cell r="F28">
            <v>60</v>
          </cell>
          <cell r="G28">
            <v>10</v>
          </cell>
          <cell r="J28">
            <v>25.92</v>
          </cell>
          <cell r="K28">
            <v>0</v>
          </cell>
        </row>
        <row r="29">
          <cell r="B29">
            <v>30.791666666666668</v>
          </cell>
          <cell r="C29">
            <v>40.799999999999997</v>
          </cell>
          <cell r="D29">
            <v>20.3</v>
          </cell>
          <cell r="E29">
            <v>27.833333333333332</v>
          </cell>
          <cell r="F29">
            <v>55</v>
          </cell>
          <cell r="G29">
            <v>12</v>
          </cell>
          <cell r="J29">
            <v>34.56</v>
          </cell>
          <cell r="K29">
            <v>0</v>
          </cell>
        </row>
        <row r="30">
          <cell r="B30">
            <v>30.487499999999997</v>
          </cell>
          <cell r="C30">
            <v>40.700000000000003</v>
          </cell>
          <cell r="D30">
            <v>21.6</v>
          </cell>
          <cell r="E30">
            <v>33.25</v>
          </cell>
          <cell r="F30">
            <v>56</v>
          </cell>
          <cell r="G30">
            <v>14</v>
          </cell>
          <cell r="J30">
            <v>51.12</v>
          </cell>
          <cell r="K30">
            <v>0</v>
          </cell>
        </row>
        <row r="31">
          <cell r="B31">
            <v>26.316666666666666</v>
          </cell>
          <cell r="C31">
            <v>30.9</v>
          </cell>
          <cell r="D31">
            <v>22.9</v>
          </cell>
          <cell r="E31">
            <v>61.5</v>
          </cell>
          <cell r="F31">
            <v>80</v>
          </cell>
          <cell r="G31">
            <v>34</v>
          </cell>
          <cell r="J31">
            <v>43.2</v>
          </cell>
          <cell r="K31">
            <v>0</v>
          </cell>
        </row>
        <row r="32">
          <cell r="B32">
            <v>25.904166666666665</v>
          </cell>
          <cell r="C32">
            <v>35.6</v>
          </cell>
          <cell r="D32">
            <v>18.3</v>
          </cell>
          <cell r="E32">
            <v>57.875</v>
          </cell>
          <cell r="F32">
            <v>98</v>
          </cell>
          <cell r="G32">
            <v>25</v>
          </cell>
          <cell r="J32">
            <v>28.08</v>
          </cell>
          <cell r="K32">
            <v>0</v>
          </cell>
        </row>
        <row r="33">
          <cell r="B33">
            <v>28.979166666666671</v>
          </cell>
          <cell r="C33">
            <v>38</v>
          </cell>
          <cell r="D33">
            <v>20.3</v>
          </cell>
          <cell r="E33">
            <v>39.25</v>
          </cell>
          <cell r="F33">
            <v>64</v>
          </cell>
          <cell r="G33">
            <v>18</v>
          </cell>
          <cell r="J33">
            <v>32.4</v>
          </cell>
          <cell r="K33">
            <v>0</v>
          </cell>
        </row>
        <row r="34">
          <cell r="B34">
            <v>30.216666666666665</v>
          </cell>
          <cell r="C34">
            <v>39.1</v>
          </cell>
          <cell r="D34">
            <v>21.2</v>
          </cell>
          <cell r="E34">
            <v>33.958333333333336</v>
          </cell>
          <cell r="F34">
            <v>61</v>
          </cell>
          <cell r="G34">
            <v>17</v>
          </cell>
          <cell r="J34">
            <v>46.080000000000005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27.595833333333331</v>
          </cell>
          <cell r="C5">
            <v>35.4</v>
          </cell>
          <cell r="D5">
            <v>20.3</v>
          </cell>
          <cell r="E5">
            <v>21.5</v>
          </cell>
          <cell r="F5">
            <v>32</v>
          </cell>
          <cell r="G5">
            <v>11</v>
          </cell>
          <cell r="H5">
            <v>12.24</v>
          </cell>
          <cell r="J5">
            <v>24.12</v>
          </cell>
          <cell r="K5">
            <v>0</v>
          </cell>
        </row>
        <row r="6">
          <cell r="B6">
            <v>26.149999999999995</v>
          </cell>
          <cell r="C6">
            <v>34.9</v>
          </cell>
          <cell r="D6">
            <v>16.600000000000001</v>
          </cell>
          <cell r="E6">
            <v>30.208333333333332</v>
          </cell>
          <cell r="F6">
            <v>71</v>
          </cell>
          <cell r="G6">
            <v>10</v>
          </cell>
          <cell r="H6">
            <v>16.559999999999999</v>
          </cell>
          <cell r="J6">
            <v>44.28</v>
          </cell>
          <cell r="K6">
            <v>0</v>
          </cell>
        </row>
        <row r="7">
          <cell r="B7">
            <v>27.852173913043469</v>
          </cell>
          <cell r="C7">
            <v>36</v>
          </cell>
          <cell r="D7">
            <v>19.7</v>
          </cell>
          <cell r="E7">
            <v>17.086956521739129</v>
          </cell>
          <cell r="F7">
            <v>27</v>
          </cell>
          <cell r="G7">
            <v>9</v>
          </cell>
          <cell r="H7">
            <v>16.559999999999999</v>
          </cell>
          <cell r="J7">
            <v>32.76</v>
          </cell>
          <cell r="K7">
            <v>0</v>
          </cell>
        </row>
        <row r="8">
          <cell r="B8">
            <v>28.879166666666674</v>
          </cell>
          <cell r="C8">
            <v>36.5</v>
          </cell>
          <cell r="D8">
            <v>22.3</v>
          </cell>
          <cell r="E8">
            <v>16.666666666666668</v>
          </cell>
          <cell r="F8">
            <v>27</v>
          </cell>
          <cell r="G8">
            <v>8</v>
          </cell>
          <cell r="H8">
            <v>20.16</v>
          </cell>
          <cell r="J8">
            <v>48.96</v>
          </cell>
          <cell r="K8">
            <v>0</v>
          </cell>
        </row>
        <row r="9">
          <cell r="B9">
            <v>26.341666666666665</v>
          </cell>
          <cell r="C9">
            <v>33.5</v>
          </cell>
          <cell r="D9">
            <v>21.8</v>
          </cell>
          <cell r="E9">
            <v>27</v>
          </cell>
          <cell r="F9">
            <v>52</v>
          </cell>
          <cell r="G9">
            <v>15</v>
          </cell>
          <cell r="H9">
            <v>15.48</v>
          </cell>
          <cell r="J9">
            <v>33.119999999999997</v>
          </cell>
          <cell r="K9">
            <v>0</v>
          </cell>
        </row>
        <row r="10">
          <cell r="B10">
            <v>23.877272727272725</v>
          </cell>
          <cell r="C10">
            <v>35.799999999999997</v>
          </cell>
          <cell r="D10">
            <v>15.2</v>
          </cell>
          <cell r="E10">
            <v>52.68181818181818</v>
          </cell>
          <cell r="F10">
            <v>87</v>
          </cell>
          <cell r="G10">
            <v>12</v>
          </cell>
          <cell r="H10">
            <v>18.720000000000002</v>
          </cell>
          <cell r="J10">
            <v>35.28</v>
          </cell>
          <cell r="K10">
            <v>0</v>
          </cell>
        </row>
        <row r="11">
          <cell r="B11">
            <v>28.57826086956522</v>
          </cell>
          <cell r="C11">
            <v>36.4</v>
          </cell>
          <cell r="D11">
            <v>19.3</v>
          </cell>
          <cell r="E11">
            <v>23</v>
          </cell>
          <cell r="F11">
            <v>43</v>
          </cell>
          <cell r="G11">
            <v>12</v>
          </cell>
          <cell r="H11">
            <v>14.4</v>
          </cell>
          <cell r="J11">
            <v>35.64</v>
          </cell>
          <cell r="K11">
            <v>0</v>
          </cell>
        </row>
        <row r="12">
          <cell r="B12">
            <v>28.079166666666666</v>
          </cell>
          <cell r="C12">
            <v>35.6</v>
          </cell>
          <cell r="D12">
            <v>21</v>
          </cell>
          <cell r="E12">
            <v>21.875</v>
          </cell>
          <cell r="F12">
            <v>34</v>
          </cell>
          <cell r="G12">
            <v>11</v>
          </cell>
          <cell r="H12">
            <v>24.12</v>
          </cell>
          <cell r="J12">
            <v>48.96</v>
          </cell>
          <cell r="K12">
            <v>0</v>
          </cell>
        </row>
        <row r="13">
          <cell r="B13">
            <v>26.872727272727271</v>
          </cell>
          <cell r="C13">
            <v>34</v>
          </cell>
          <cell r="D13">
            <v>19.899999999999999</v>
          </cell>
          <cell r="E13">
            <v>22.318181818181817</v>
          </cell>
          <cell r="F13">
            <v>35</v>
          </cell>
          <cell r="G13">
            <v>11</v>
          </cell>
          <cell r="H13">
            <v>18</v>
          </cell>
          <cell r="J13">
            <v>43.56</v>
          </cell>
          <cell r="K13">
            <v>0</v>
          </cell>
        </row>
        <row r="14">
          <cell r="B14">
            <v>27.147826086956517</v>
          </cell>
          <cell r="C14">
            <v>34.5</v>
          </cell>
          <cell r="D14">
            <v>19.399999999999999</v>
          </cell>
          <cell r="E14">
            <v>20.347826086956523</v>
          </cell>
          <cell r="F14">
            <v>35</v>
          </cell>
          <cell r="G14">
            <v>10</v>
          </cell>
          <cell r="H14">
            <v>17.64</v>
          </cell>
          <cell r="J14">
            <v>37.440000000000005</v>
          </cell>
          <cell r="K14">
            <v>0</v>
          </cell>
        </row>
        <row r="15">
          <cell r="B15">
            <v>27.704166666666666</v>
          </cell>
          <cell r="C15">
            <v>36</v>
          </cell>
          <cell r="D15">
            <v>21.1</v>
          </cell>
          <cell r="E15">
            <v>20.083333333333332</v>
          </cell>
          <cell r="F15">
            <v>32</v>
          </cell>
          <cell r="G15">
            <v>10</v>
          </cell>
          <cell r="H15">
            <v>14.4</v>
          </cell>
          <cell r="J15">
            <v>38.880000000000003</v>
          </cell>
          <cell r="K15">
            <v>0</v>
          </cell>
        </row>
        <row r="16">
          <cell r="B16">
            <v>27.995833333333334</v>
          </cell>
          <cell r="C16">
            <v>35.799999999999997</v>
          </cell>
          <cell r="D16">
            <v>19.3</v>
          </cell>
          <cell r="E16">
            <v>21.333333333333332</v>
          </cell>
          <cell r="F16">
            <v>36</v>
          </cell>
          <cell r="G16">
            <v>12</v>
          </cell>
          <cell r="H16">
            <v>14.76</v>
          </cell>
          <cell r="J16">
            <v>29.16</v>
          </cell>
          <cell r="K16">
            <v>0</v>
          </cell>
        </row>
        <row r="17">
          <cell r="B17">
            <v>28.88695652173913</v>
          </cell>
          <cell r="C17">
            <v>36.4</v>
          </cell>
          <cell r="D17">
            <v>22.4</v>
          </cell>
          <cell r="E17">
            <v>21.652173913043477</v>
          </cell>
          <cell r="F17">
            <v>33</v>
          </cell>
          <cell r="G17">
            <v>12</v>
          </cell>
          <cell r="H17">
            <v>16.2</v>
          </cell>
          <cell r="J17">
            <v>33.119999999999997</v>
          </cell>
          <cell r="K17">
            <v>0</v>
          </cell>
        </row>
        <row r="18">
          <cell r="B18">
            <v>27.7304347826087</v>
          </cell>
          <cell r="C18">
            <v>34.799999999999997</v>
          </cell>
          <cell r="D18">
            <v>22.8</v>
          </cell>
          <cell r="E18">
            <v>30.521739130434781</v>
          </cell>
          <cell r="F18">
            <v>62</v>
          </cell>
          <cell r="G18">
            <v>16</v>
          </cell>
          <cell r="H18">
            <v>22.32</v>
          </cell>
          <cell r="J18">
            <v>42.12</v>
          </cell>
          <cell r="K18">
            <v>0</v>
          </cell>
        </row>
        <row r="19">
          <cell r="B19">
            <v>25.537500000000005</v>
          </cell>
          <cell r="C19">
            <v>35.1</v>
          </cell>
          <cell r="D19">
            <v>19.100000000000001</v>
          </cell>
          <cell r="E19">
            <v>50.541666666666664</v>
          </cell>
          <cell r="F19">
            <v>74</v>
          </cell>
          <cell r="G19">
            <v>19</v>
          </cell>
          <cell r="H19">
            <v>22.32</v>
          </cell>
          <cell r="J19">
            <v>42.84</v>
          </cell>
          <cell r="K19">
            <v>0</v>
          </cell>
        </row>
        <row r="20">
          <cell r="B20">
            <v>19.829166666666669</v>
          </cell>
          <cell r="C20">
            <v>24.1</v>
          </cell>
          <cell r="D20">
            <v>16.8</v>
          </cell>
          <cell r="E20">
            <v>78.166666666666671</v>
          </cell>
          <cell r="F20">
            <v>88</v>
          </cell>
          <cell r="G20">
            <v>60</v>
          </cell>
          <cell r="H20">
            <v>22.32</v>
          </cell>
          <cell r="J20">
            <v>38.159999999999997</v>
          </cell>
          <cell r="K20">
            <v>2</v>
          </cell>
        </row>
        <row r="21">
          <cell r="B21">
            <v>21.982608695652171</v>
          </cell>
          <cell r="C21">
            <v>30.6</v>
          </cell>
          <cell r="D21">
            <v>16.899999999999999</v>
          </cell>
          <cell r="E21">
            <v>71.826086956521735</v>
          </cell>
          <cell r="F21">
            <v>93</v>
          </cell>
          <cell r="G21">
            <v>39</v>
          </cell>
          <cell r="H21">
            <v>16.920000000000002</v>
          </cell>
          <cell r="J21">
            <v>29.52</v>
          </cell>
          <cell r="K21">
            <v>0</v>
          </cell>
        </row>
        <row r="22">
          <cell r="B22">
            <v>26.637500000000003</v>
          </cell>
          <cell r="C22">
            <v>35.700000000000003</v>
          </cell>
          <cell r="D22">
            <v>18.399999999999999</v>
          </cell>
          <cell r="E22">
            <v>42.291666666666664</v>
          </cell>
          <cell r="F22">
            <v>68</v>
          </cell>
          <cell r="G22">
            <v>18</v>
          </cell>
          <cell r="H22">
            <v>16.2</v>
          </cell>
          <cell r="J22">
            <v>34.56</v>
          </cell>
          <cell r="K22">
            <v>0</v>
          </cell>
        </row>
        <row r="23">
          <cell r="B23">
            <v>28.404347826086966</v>
          </cell>
          <cell r="C23">
            <v>36</v>
          </cell>
          <cell r="D23">
            <v>21.3</v>
          </cell>
          <cell r="E23">
            <v>34.478260869565219</v>
          </cell>
          <cell r="F23">
            <v>53</v>
          </cell>
          <cell r="G23">
            <v>20</v>
          </cell>
          <cell r="H23">
            <v>23.400000000000002</v>
          </cell>
          <cell r="J23">
            <v>51.84</v>
          </cell>
          <cell r="K23">
            <v>0</v>
          </cell>
        </row>
        <row r="24">
          <cell r="B24">
            <v>28.345454545454547</v>
          </cell>
          <cell r="C24">
            <v>36.299999999999997</v>
          </cell>
          <cell r="D24">
            <v>23</v>
          </cell>
          <cell r="E24">
            <v>36.636363636363633</v>
          </cell>
          <cell r="F24">
            <v>51</v>
          </cell>
          <cell r="G24">
            <v>20</v>
          </cell>
          <cell r="H24">
            <v>21.240000000000002</v>
          </cell>
          <cell r="J24">
            <v>42.480000000000004</v>
          </cell>
          <cell r="K24">
            <v>0</v>
          </cell>
        </row>
        <row r="25">
          <cell r="B25">
            <v>22.75</v>
          </cell>
          <cell r="C25">
            <v>31.4</v>
          </cell>
          <cell r="D25">
            <v>17.7</v>
          </cell>
          <cell r="E25">
            <v>68.681818181818187</v>
          </cell>
          <cell r="F25">
            <v>92</v>
          </cell>
          <cell r="G25">
            <v>28</v>
          </cell>
          <cell r="H25">
            <v>15.840000000000002</v>
          </cell>
          <cell r="J25">
            <v>39.96</v>
          </cell>
          <cell r="K25">
            <v>0.8</v>
          </cell>
        </row>
        <row r="26">
          <cell r="B26">
            <v>26.245833333333341</v>
          </cell>
          <cell r="C26">
            <v>34.200000000000003</v>
          </cell>
          <cell r="D26">
            <v>21.5</v>
          </cell>
          <cell r="E26">
            <v>43.166666666666664</v>
          </cell>
          <cell r="F26">
            <v>62</v>
          </cell>
          <cell r="G26">
            <v>18</v>
          </cell>
          <cell r="H26">
            <v>16.2</v>
          </cell>
          <cell r="J26">
            <v>29.880000000000003</v>
          </cell>
          <cell r="K26">
            <v>0</v>
          </cell>
        </row>
        <row r="27">
          <cell r="B27">
            <v>30.631818181818186</v>
          </cell>
          <cell r="C27">
            <v>37.4</v>
          </cell>
          <cell r="D27">
            <v>23.9</v>
          </cell>
          <cell r="E27">
            <v>26.681818181818183</v>
          </cell>
          <cell r="F27">
            <v>42</v>
          </cell>
          <cell r="G27">
            <v>13</v>
          </cell>
          <cell r="H27">
            <v>17.64</v>
          </cell>
          <cell r="J27">
            <v>36.72</v>
          </cell>
          <cell r="K27">
            <v>0</v>
          </cell>
        </row>
        <row r="28">
          <cell r="B28">
            <v>31.404347826086951</v>
          </cell>
          <cell r="C28">
            <v>39.1</v>
          </cell>
          <cell r="D28">
            <v>25</v>
          </cell>
          <cell r="E28">
            <v>21.478260869565219</v>
          </cell>
          <cell r="F28">
            <v>31</v>
          </cell>
          <cell r="G28">
            <v>13</v>
          </cell>
          <cell r="H28">
            <v>16.2</v>
          </cell>
          <cell r="J28">
            <v>26.64</v>
          </cell>
          <cell r="K28">
            <v>0</v>
          </cell>
        </row>
        <row r="29">
          <cell r="B29">
            <v>30.982608695652171</v>
          </cell>
          <cell r="C29">
            <v>38</v>
          </cell>
          <cell r="D29">
            <v>23.9</v>
          </cell>
          <cell r="E29">
            <v>25.304347826086957</v>
          </cell>
          <cell r="F29">
            <v>42</v>
          </cell>
          <cell r="G29">
            <v>14</v>
          </cell>
          <cell r="H29">
            <v>17.64</v>
          </cell>
          <cell r="J29">
            <v>32.04</v>
          </cell>
          <cell r="K29">
            <v>0</v>
          </cell>
        </row>
        <row r="30">
          <cell r="B30">
            <v>30.625000000000004</v>
          </cell>
          <cell r="C30">
            <v>37.799999999999997</v>
          </cell>
          <cell r="D30">
            <v>22</v>
          </cell>
          <cell r="E30">
            <v>32.333333333333336</v>
          </cell>
          <cell r="F30">
            <v>78</v>
          </cell>
          <cell r="G30">
            <v>18</v>
          </cell>
          <cell r="H30">
            <v>23.040000000000003</v>
          </cell>
          <cell r="J30">
            <v>43.2</v>
          </cell>
          <cell r="K30">
            <v>1.4</v>
          </cell>
        </row>
        <row r="31">
          <cell r="B31">
            <v>22.568181818181817</v>
          </cell>
          <cell r="C31">
            <v>26.8</v>
          </cell>
          <cell r="D31">
            <v>19.899999999999999</v>
          </cell>
          <cell r="E31">
            <v>76.227272727272734</v>
          </cell>
          <cell r="F31">
            <v>91</v>
          </cell>
          <cell r="G31">
            <v>60</v>
          </cell>
          <cell r="H31">
            <v>16.2</v>
          </cell>
          <cell r="J31">
            <v>32.76</v>
          </cell>
          <cell r="K31">
            <v>0.2</v>
          </cell>
        </row>
        <row r="32">
          <cell r="B32">
            <v>25</v>
          </cell>
          <cell r="C32">
            <v>33.799999999999997</v>
          </cell>
          <cell r="D32">
            <v>18</v>
          </cell>
          <cell r="E32">
            <v>52.571428571428569</v>
          </cell>
          <cell r="F32">
            <v>83</v>
          </cell>
          <cell r="G32">
            <v>28</v>
          </cell>
          <cell r="H32">
            <v>12.24</v>
          </cell>
          <cell r="J32">
            <v>28.08</v>
          </cell>
          <cell r="K32">
            <v>0</v>
          </cell>
        </row>
        <row r="33">
          <cell r="B33">
            <v>28.213043478260875</v>
          </cell>
          <cell r="C33">
            <v>36.6</v>
          </cell>
          <cell r="D33">
            <v>19.399999999999999</v>
          </cell>
          <cell r="E33">
            <v>40.826086956521742</v>
          </cell>
          <cell r="F33">
            <v>69</v>
          </cell>
          <cell r="G33">
            <v>14</v>
          </cell>
          <cell r="H33">
            <v>16.559999999999999</v>
          </cell>
          <cell r="J33">
            <v>40.32</v>
          </cell>
          <cell r="K33">
            <v>0</v>
          </cell>
        </row>
        <row r="34">
          <cell r="B34">
            <v>29.513043478260872</v>
          </cell>
          <cell r="C34">
            <v>37.1</v>
          </cell>
          <cell r="D34">
            <v>21.7</v>
          </cell>
          <cell r="E34">
            <v>32.478260869565219</v>
          </cell>
          <cell r="F34">
            <v>55</v>
          </cell>
          <cell r="G34">
            <v>15</v>
          </cell>
          <cell r="H34">
            <v>21.96</v>
          </cell>
          <cell r="J34">
            <v>46.080000000000005</v>
          </cell>
          <cell r="K34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23.416666666666668</v>
          </cell>
          <cell r="C5">
            <v>28.2</v>
          </cell>
          <cell r="D5">
            <v>18.899999999999999</v>
          </cell>
          <cell r="E5">
            <v>45.291666666666664</v>
          </cell>
          <cell r="F5">
            <v>61</v>
          </cell>
          <cell r="G5">
            <v>31</v>
          </cell>
          <cell r="H5">
            <v>20.88</v>
          </cell>
          <cell r="J5">
            <v>52.2</v>
          </cell>
          <cell r="K5">
            <v>0</v>
          </cell>
        </row>
        <row r="6">
          <cell r="B6">
            <v>25.262499999999992</v>
          </cell>
          <cell r="C6">
            <v>36.700000000000003</v>
          </cell>
          <cell r="D6">
            <v>14.7</v>
          </cell>
          <cell r="E6">
            <v>34.583333333333336</v>
          </cell>
          <cell r="F6">
            <v>70</v>
          </cell>
          <cell r="G6">
            <v>17</v>
          </cell>
          <cell r="H6">
            <v>13.32</v>
          </cell>
          <cell r="J6">
            <v>36</v>
          </cell>
          <cell r="K6">
            <v>0</v>
          </cell>
        </row>
        <row r="7">
          <cell r="B7">
            <v>30.154166666666669</v>
          </cell>
          <cell r="C7">
            <v>39.4</v>
          </cell>
          <cell r="D7">
            <v>19.600000000000001</v>
          </cell>
          <cell r="E7">
            <v>32</v>
          </cell>
          <cell r="F7">
            <v>69</v>
          </cell>
          <cell r="G7">
            <v>14</v>
          </cell>
          <cell r="H7">
            <v>13.68</v>
          </cell>
          <cell r="J7">
            <v>34.56</v>
          </cell>
          <cell r="K7">
            <v>0</v>
          </cell>
        </row>
        <row r="8">
          <cell r="B8">
            <v>31.375000000000011</v>
          </cell>
          <cell r="C8">
            <v>35.700000000000003</v>
          </cell>
          <cell r="D8">
            <v>23.8</v>
          </cell>
          <cell r="E8">
            <v>26.333333333333332</v>
          </cell>
          <cell r="F8">
            <v>59</v>
          </cell>
          <cell r="G8">
            <v>20</v>
          </cell>
          <cell r="H8">
            <v>16.559999999999999</v>
          </cell>
          <cell r="J8">
            <v>43.56</v>
          </cell>
          <cell r="K8">
            <v>0</v>
          </cell>
        </row>
        <row r="9">
          <cell r="B9">
            <v>23.958333333333329</v>
          </cell>
          <cell r="C9">
            <v>30.7</v>
          </cell>
          <cell r="D9">
            <v>19.3</v>
          </cell>
          <cell r="E9">
            <v>45.833333333333336</v>
          </cell>
          <cell r="F9">
            <v>60</v>
          </cell>
          <cell r="G9">
            <v>28</v>
          </cell>
          <cell r="H9">
            <v>26.64</v>
          </cell>
          <cell r="J9">
            <v>75.239999999999995</v>
          </cell>
          <cell r="K9">
            <v>0</v>
          </cell>
        </row>
        <row r="10">
          <cell r="B10">
            <v>23.879166666666666</v>
          </cell>
          <cell r="C10">
            <v>33.9</v>
          </cell>
          <cell r="D10">
            <v>15.6</v>
          </cell>
          <cell r="E10">
            <v>52.166666666666664</v>
          </cell>
          <cell r="F10">
            <v>82</v>
          </cell>
          <cell r="G10">
            <v>27</v>
          </cell>
          <cell r="H10">
            <v>10.08</v>
          </cell>
          <cell r="J10">
            <v>22.32</v>
          </cell>
          <cell r="K10">
            <v>0</v>
          </cell>
        </row>
        <row r="11">
          <cell r="B11">
            <v>30.429166666666664</v>
          </cell>
          <cell r="C11">
            <v>40.299999999999997</v>
          </cell>
          <cell r="D11">
            <v>19.8</v>
          </cell>
          <cell r="E11">
            <v>37.375</v>
          </cell>
          <cell r="F11">
            <v>78</v>
          </cell>
          <cell r="G11">
            <v>13</v>
          </cell>
          <cell r="H11">
            <v>13.32</v>
          </cell>
          <cell r="J11">
            <v>34.200000000000003</v>
          </cell>
          <cell r="K11">
            <v>0</v>
          </cell>
        </row>
        <row r="12">
          <cell r="B12">
            <v>32.729166666666664</v>
          </cell>
          <cell r="C12">
            <v>41</v>
          </cell>
          <cell r="D12">
            <v>22.9</v>
          </cell>
          <cell r="E12">
            <v>23.875</v>
          </cell>
          <cell r="F12">
            <v>55</v>
          </cell>
          <cell r="G12">
            <v>11</v>
          </cell>
          <cell r="H12">
            <v>16.920000000000002</v>
          </cell>
          <cell r="J12">
            <v>36.72</v>
          </cell>
          <cell r="K12">
            <v>0</v>
          </cell>
        </row>
        <row r="13">
          <cell r="B13">
            <v>32.35</v>
          </cell>
          <cell r="C13">
            <v>39.9</v>
          </cell>
          <cell r="D13">
            <v>21.8</v>
          </cell>
          <cell r="E13">
            <v>18.375</v>
          </cell>
          <cell r="F13">
            <v>53</v>
          </cell>
          <cell r="G13">
            <v>10</v>
          </cell>
          <cell r="H13">
            <v>19.440000000000001</v>
          </cell>
          <cell r="J13">
            <v>41.4</v>
          </cell>
          <cell r="K13">
            <v>0</v>
          </cell>
        </row>
        <row r="14">
          <cell r="B14">
            <v>32.370833333333337</v>
          </cell>
          <cell r="C14">
            <v>38.4</v>
          </cell>
          <cell r="D14">
            <v>27.7</v>
          </cell>
          <cell r="E14">
            <v>18.25</v>
          </cell>
          <cell r="F14">
            <v>27</v>
          </cell>
          <cell r="G14">
            <v>12</v>
          </cell>
          <cell r="H14">
            <v>10.8</v>
          </cell>
          <cell r="J14">
            <v>25.56</v>
          </cell>
          <cell r="K14">
            <v>0</v>
          </cell>
        </row>
        <row r="15">
          <cell r="B15">
            <v>32.029166666666669</v>
          </cell>
          <cell r="C15">
            <v>38.9</v>
          </cell>
          <cell r="D15">
            <v>25.5</v>
          </cell>
          <cell r="E15">
            <v>22.666666666666668</v>
          </cell>
          <cell r="F15">
            <v>34</v>
          </cell>
          <cell r="G15">
            <v>14</v>
          </cell>
          <cell r="H15">
            <v>16.559999999999999</v>
          </cell>
          <cell r="J15">
            <v>39.96</v>
          </cell>
          <cell r="K15">
            <v>0</v>
          </cell>
        </row>
        <row r="16">
          <cell r="B16">
            <v>30.17916666666666</v>
          </cell>
          <cell r="C16">
            <v>32.6</v>
          </cell>
          <cell r="D16">
            <v>26.2</v>
          </cell>
          <cell r="E16">
            <v>31.75</v>
          </cell>
          <cell r="F16">
            <v>53</v>
          </cell>
          <cell r="G16">
            <v>23</v>
          </cell>
          <cell r="H16">
            <v>11.879999999999999</v>
          </cell>
          <cell r="J16">
            <v>28.44</v>
          </cell>
          <cell r="K16">
            <v>0</v>
          </cell>
        </row>
        <row r="17">
          <cell r="B17">
            <v>28.895833333333329</v>
          </cell>
          <cell r="C17">
            <v>37.200000000000003</v>
          </cell>
          <cell r="D17">
            <v>22.4</v>
          </cell>
          <cell r="E17">
            <v>47.958333333333336</v>
          </cell>
          <cell r="F17">
            <v>74</v>
          </cell>
          <cell r="G17">
            <v>27</v>
          </cell>
          <cell r="H17">
            <v>8.2799999999999994</v>
          </cell>
          <cell r="J17">
            <v>15.48</v>
          </cell>
          <cell r="K17">
            <v>0</v>
          </cell>
        </row>
        <row r="18">
          <cell r="B18">
            <v>26.783333333333331</v>
          </cell>
          <cell r="C18">
            <v>33.1</v>
          </cell>
          <cell r="D18">
            <v>21.6</v>
          </cell>
          <cell r="E18">
            <v>65.958333333333329</v>
          </cell>
          <cell r="F18">
            <v>89</v>
          </cell>
          <cell r="G18">
            <v>36</v>
          </cell>
          <cell r="H18">
            <v>13.68</v>
          </cell>
          <cell r="J18">
            <v>49.680000000000007</v>
          </cell>
          <cell r="K18">
            <v>8.4</v>
          </cell>
        </row>
        <row r="19">
          <cell r="B19">
            <v>20.370833333333326</v>
          </cell>
          <cell r="C19">
            <v>22.7</v>
          </cell>
          <cell r="D19">
            <v>19.100000000000001</v>
          </cell>
          <cell r="E19">
            <v>84.041666666666671</v>
          </cell>
          <cell r="F19">
            <v>91</v>
          </cell>
          <cell r="G19">
            <v>71</v>
          </cell>
          <cell r="H19">
            <v>15.840000000000002</v>
          </cell>
          <cell r="J19">
            <v>37.800000000000004</v>
          </cell>
          <cell r="K19">
            <v>2</v>
          </cell>
        </row>
        <row r="20">
          <cell r="B20">
            <v>21.733333333333334</v>
          </cell>
          <cell r="C20">
            <v>25.7</v>
          </cell>
          <cell r="D20">
            <v>19.3</v>
          </cell>
          <cell r="E20">
            <v>77.083333333333329</v>
          </cell>
          <cell r="F20">
            <v>88</v>
          </cell>
          <cell r="G20">
            <v>57</v>
          </cell>
          <cell r="H20">
            <v>12.6</v>
          </cell>
          <cell r="J20">
            <v>25.56</v>
          </cell>
          <cell r="K20">
            <v>0.6</v>
          </cell>
        </row>
        <row r="21">
          <cell r="B21">
            <v>24.612499999999997</v>
          </cell>
          <cell r="C21">
            <v>32.1</v>
          </cell>
          <cell r="D21">
            <v>18.3</v>
          </cell>
          <cell r="E21">
            <v>65.333333333333329</v>
          </cell>
          <cell r="F21">
            <v>90</v>
          </cell>
          <cell r="G21">
            <v>38</v>
          </cell>
          <cell r="H21">
            <v>13.68</v>
          </cell>
          <cell r="J21">
            <v>24.840000000000003</v>
          </cell>
          <cell r="K21">
            <v>0</v>
          </cell>
        </row>
        <row r="22">
          <cell r="B22">
            <v>30.950000000000003</v>
          </cell>
          <cell r="C22">
            <v>39.1</v>
          </cell>
          <cell r="D22">
            <v>25.1</v>
          </cell>
          <cell r="E22">
            <v>42.333333333333336</v>
          </cell>
          <cell r="F22">
            <v>62</v>
          </cell>
          <cell r="G22">
            <v>21</v>
          </cell>
          <cell r="H22">
            <v>15.120000000000001</v>
          </cell>
          <cell r="J22">
            <v>25.56</v>
          </cell>
          <cell r="K22">
            <v>0</v>
          </cell>
        </row>
        <row r="23">
          <cell r="B23">
            <v>33.4</v>
          </cell>
          <cell r="C23">
            <v>39.799999999999997</v>
          </cell>
          <cell r="D23">
            <v>28.6</v>
          </cell>
          <cell r="E23">
            <v>35.416666666666664</v>
          </cell>
          <cell r="F23">
            <v>54</v>
          </cell>
          <cell r="G23">
            <v>22</v>
          </cell>
          <cell r="H23">
            <v>11.16</v>
          </cell>
          <cell r="J23">
            <v>29.880000000000003</v>
          </cell>
          <cell r="K23">
            <v>0</v>
          </cell>
        </row>
        <row r="24">
          <cell r="B24">
            <v>33.320833333333333</v>
          </cell>
          <cell r="C24">
            <v>41.1</v>
          </cell>
          <cell r="D24">
            <v>27.6</v>
          </cell>
          <cell r="E24">
            <v>38.083333333333336</v>
          </cell>
          <cell r="F24">
            <v>56</v>
          </cell>
          <cell r="G24">
            <v>17</v>
          </cell>
          <cell r="H24">
            <v>15.840000000000002</v>
          </cell>
          <cell r="J24">
            <v>43.92</v>
          </cell>
          <cell r="K24">
            <v>0</v>
          </cell>
        </row>
        <row r="25">
          <cell r="B25">
            <v>30.954166666666666</v>
          </cell>
          <cell r="C25">
            <v>35.5</v>
          </cell>
          <cell r="D25">
            <v>25.7</v>
          </cell>
          <cell r="E25">
            <v>40.708333333333336</v>
          </cell>
          <cell r="F25">
            <v>59</v>
          </cell>
          <cell r="G25">
            <v>31</v>
          </cell>
          <cell r="H25">
            <v>21.96</v>
          </cell>
          <cell r="J25">
            <v>46.440000000000005</v>
          </cell>
          <cell r="K25">
            <v>0</v>
          </cell>
        </row>
        <row r="26">
          <cell r="B26">
            <v>33.612499999999997</v>
          </cell>
          <cell r="C26">
            <v>42.2</v>
          </cell>
          <cell r="D26">
            <v>27.6</v>
          </cell>
          <cell r="E26">
            <v>32.375</v>
          </cell>
          <cell r="F26">
            <v>47</v>
          </cell>
          <cell r="G26">
            <v>16</v>
          </cell>
          <cell r="H26">
            <v>11.16</v>
          </cell>
          <cell r="J26">
            <v>26.64</v>
          </cell>
          <cell r="K26">
            <v>0</v>
          </cell>
        </row>
        <row r="27">
          <cell r="B27">
            <v>34.541666666666671</v>
          </cell>
          <cell r="C27">
            <v>42.5</v>
          </cell>
          <cell r="D27">
            <v>28.1</v>
          </cell>
          <cell r="E27">
            <v>31.791666666666668</v>
          </cell>
          <cell r="F27">
            <v>55</v>
          </cell>
          <cell r="G27">
            <v>18</v>
          </cell>
          <cell r="H27">
            <v>10.08</v>
          </cell>
          <cell r="J27">
            <v>26.64</v>
          </cell>
          <cell r="K27">
            <v>0</v>
          </cell>
        </row>
        <row r="28">
          <cell r="B28">
            <v>34.00416666666667</v>
          </cell>
          <cell r="C28">
            <v>40</v>
          </cell>
          <cell r="D28">
            <v>27.9</v>
          </cell>
          <cell r="E28">
            <v>36.541666666666664</v>
          </cell>
          <cell r="F28">
            <v>68</v>
          </cell>
          <cell r="G28">
            <v>23</v>
          </cell>
          <cell r="H28">
            <v>8.64</v>
          </cell>
          <cell r="J28">
            <v>19.440000000000001</v>
          </cell>
          <cell r="K28">
            <v>0</v>
          </cell>
        </row>
        <row r="29">
          <cell r="B29">
            <v>34.820833333333333</v>
          </cell>
          <cell r="C29">
            <v>41.4</v>
          </cell>
          <cell r="D29">
            <v>26.8</v>
          </cell>
          <cell r="E29">
            <v>36.083333333333336</v>
          </cell>
          <cell r="F29">
            <v>71</v>
          </cell>
          <cell r="G29">
            <v>18</v>
          </cell>
          <cell r="H29">
            <v>9.7200000000000006</v>
          </cell>
          <cell r="J29">
            <v>24.48</v>
          </cell>
          <cell r="K29">
            <v>0</v>
          </cell>
        </row>
        <row r="30">
          <cell r="B30">
            <v>30.225000000000005</v>
          </cell>
          <cell r="C30">
            <v>36.799999999999997</v>
          </cell>
          <cell r="D30">
            <v>25.1</v>
          </cell>
          <cell r="E30">
            <v>47.333333333333336</v>
          </cell>
          <cell r="F30">
            <v>81</v>
          </cell>
          <cell r="G30">
            <v>28</v>
          </cell>
          <cell r="H30">
            <v>20.16</v>
          </cell>
          <cell r="J30">
            <v>48.6</v>
          </cell>
          <cell r="K30">
            <v>1</v>
          </cell>
        </row>
        <row r="31">
          <cell r="B31">
            <v>24.05</v>
          </cell>
          <cell r="C31">
            <v>26.9</v>
          </cell>
          <cell r="D31">
            <v>21.1</v>
          </cell>
          <cell r="E31">
            <v>55.291666666666664</v>
          </cell>
          <cell r="F31">
            <v>67</v>
          </cell>
          <cell r="G31">
            <v>45</v>
          </cell>
          <cell r="H31">
            <v>19.440000000000001</v>
          </cell>
          <cell r="J31">
            <v>47.519999999999996</v>
          </cell>
          <cell r="K31">
            <v>0</v>
          </cell>
        </row>
        <row r="32">
          <cell r="B32">
            <v>26.379166666666674</v>
          </cell>
          <cell r="C32">
            <v>35.299999999999997</v>
          </cell>
          <cell r="D32">
            <v>19.5</v>
          </cell>
          <cell r="E32">
            <v>51.458333333333336</v>
          </cell>
          <cell r="F32">
            <v>78</v>
          </cell>
          <cell r="G32">
            <v>26</v>
          </cell>
          <cell r="H32">
            <v>10.44</v>
          </cell>
          <cell r="J32">
            <v>20.16</v>
          </cell>
          <cell r="K32">
            <v>0</v>
          </cell>
        </row>
        <row r="33">
          <cell r="B33">
            <v>31.770833333333339</v>
          </cell>
          <cell r="C33">
            <v>40.700000000000003</v>
          </cell>
          <cell r="D33">
            <v>23</v>
          </cell>
          <cell r="E33">
            <v>36.708333333333336</v>
          </cell>
          <cell r="F33">
            <v>71</v>
          </cell>
          <cell r="G33">
            <v>18</v>
          </cell>
          <cell r="H33">
            <v>17.64</v>
          </cell>
          <cell r="J33">
            <v>36.36</v>
          </cell>
          <cell r="K33">
            <v>0</v>
          </cell>
        </row>
        <row r="34">
          <cell r="B34">
            <v>34.133333333333333</v>
          </cell>
          <cell r="C34">
            <v>42.8</v>
          </cell>
          <cell r="D34">
            <v>25.2</v>
          </cell>
          <cell r="E34">
            <v>34.416666666666664</v>
          </cell>
          <cell r="F34">
            <v>67</v>
          </cell>
          <cell r="G34">
            <v>15</v>
          </cell>
          <cell r="H34">
            <v>16.559999999999999</v>
          </cell>
          <cell r="J34">
            <v>43.56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27.216666666666669</v>
          </cell>
          <cell r="C5">
            <v>37.299999999999997</v>
          </cell>
          <cell r="D5">
            <v>17.600000000000001</v>
          </cell>
          <cell r="E5">
            <v>24.625</v>
          </cell>
          <cell r="F5">
            <v>45</v>
          </cell>
          <cell r="G5">
            <v>11</v>
          </cell>
          <cell r="H5">
            <v>20.16</v>
          </cell>
          <cell r="J5">
            <v>28.8</v>
          </cell>
          <cell r="K5">
            <v>0</v>
          </cell>
        </row>
        <row r="6">
          <cell r="B6">
            <v>26.112500000000001</v>
          </cell>
          <cell r="C6">
            <v>36.5</v>
          </cell>
          <cell r="D6">
            <v>16.600000000000001</v>
          </cell>
          <cell r="E6">
            <v>30.875</v>
          </cell>
          <cell r="F6">
            <v>71</v>
          </cell>
          <cell r="G6">
            <v>9</v>
          </cell>
          <cell r="H6">
            <v>17.64</v>
          </cell>
          <cell r="J6">
            <v>34.56</v>
          </cell>
          <cell r="K6">
            <v>0</v>
          </cell>
        </row>
        <row r="7">
          <cell r="B7">
            <v>27.574999999999992</v>
          </cell>
          <cell r="C7">
            <v>37.299999999999997</v>
          </cell>
          <cell r="D7">
            <v>19.2</v>
          </cell>
          <cell r="E7">
            <v>19.208333333333332</v>
          </cell>
          <cell r="F7">
            <v>34</v>
          </cell>
          <cell r="G7">
            <v>9</v>
          </cell>
          <cell r="H7">
            <v>20.16</v>
          </cell>
          <cell r="J7">
            <v>42.12</v>
          </cell>
          <cell r="K7">
            <v>0</v>
          </cell>
        </row>
        <row r="8">
          <cell r="B8">
            <v>28.737499999999997</v>
          </cell>
          <cell r="C8">
            <v>37.700000000000003</v>
          </cell>
          <cell r="D8">
            <v>21</v>
          </cell>
          <cell r="E8">
            <v>18.458333333333332</v>
          </cell>
          <cell r="F8">
            <v>29</v>
          </cell>
          <cell r="G8">
            <v>8</v>
          </cell>
          <cell r="H8">
            <v>20.52</v>
          </cell>
          <cell r="J8">
            <v>40.680000000000007</v>
          </cell>
          <cell r="K8">
            <v>0</v>
          </cell>
        </row>
        <row r="9">
          <cell r="B9">
            <v>27.020833333333329</v>
          </cell>
          <cell r="C9">
            <v>35.299999999999997</v>
          </cell>
          <cell r="D9">
            <v>20.2</v>
          </cell>
          <cell r="E9">
            <v>25.291666666666668</v>
          </cell>
          <cell r="F9">
            <v>45</v>
          </cell>
          <cell r="G9">
            <v>14</v>
          </cell>
          <cell r="H9">
            <v>19.079999999999998</v>
          </cell>
          <cell r="J9">
            <v>29.16</v>
          </cell>
          <cell r="K9">
            <v>0</v>
          </cell>
        </row>
        <row r="10">
          <cell r="B10">
            <v>24.824999999999999</v>
          </cell>
          <cell r="C10">
            <v>37.5</v>
          </cell>
          <cell r="D10">
            <v>15.2</v>
          </cell>
          <cell r="E10">
            <v>50.583333333333336</v>
          </cell>
          <cell r="F10">
            <v>88</v>
          </cell>
          <cell r="G10">
            <v>10</v>
          </cell>
          <cell r="H10">
            <v>29.16</v>
          </cell>
          <cell r="J10">
            <v>39.24</v>
          </cell>
          <cell r="K10">
            <v>0</v>
          </cell>
        </row>
        <row r="11">
          <cell r="B11">
            <v>28.42916666666666</v>
          </cell>
          <cell r="C11">
            <v>37.9</v>
          </cell>
          <cell r="D11">
            <v>20.9</v>
          </cell>
          <cell r="E11">
            <v>25.791666666666668</v>
          </cell>
          <cell r="F11">
            <v>45</v>
          </cell>
          <cell r="G11">
            <v>11</v>
          </cell>
          <cell r="H11">
            <v>23.759999999999998</v>
          </cell>
          <cell r="J11">
            <v>41.76</v>
          </cell>
          <cell r="K11">
            <v>0</v>
          </cell>
        </row>
        <row r="12">
          <cell r="B12">
            <v>28.020833333333332</v>
          </cell>
          <cell r="C12">
            <v>37.1</v>
          </cell>
          <cell r="D12">
            <v>20.3</v>
          </cell>
          <cell r="E12">
            <v>22.416666666666668</v>
          </cell>
          <cell r="F12">
            <v>38</v>
          </cell>
          <cell r="G12">
            <v>9</v>
          </cell>
          <cell r="H12">
            <v>29.16</v>
          </cell>
          <cell r="J12">
            <v>48.96</v>
          </cell>
          <cell r="K12">
            <v>0</v>
          </cell>
        </row>
        <row r="13">
          <cell r="B13">
            <v>26.604166666666668</v>
          </cell>
          <cell r="C13">
            <v>35.4</v>
          </cell>
          <cell r="D13">
            <v>18</v>
          </cell>
          <cell r="E13">
            <v>23.041666666666668</v>
          </cell>
          <cell r="F13">
            <v>42</v>
          </cell>
          <cell r="G13">
            <v>9</v>
          </cell>
          <cell r="H13">
            <v>25.56</v>
          </cell>
          <cell r="J13">
            <v>38.519999999999996</v>
          </cell>
          <cell r="K13">
            <v>0</v>
          </cell>
        </row>
        <row r="14">
          <cell r="B14">
            <v>27.025000000000002</v>
          </cell>
          <cell r="C14">
            <v>36.1</v>
          </cell>
          <cell r="D14">
            <v>18.5</v>
          </cell>
          <cell r="E14">
            <v>20.916666666666668</v>
          </cell>
          <cell r="F14">
            <v>34</v>
          </cell>
          <cell r="G14">
            <v>10</v>
          </cell>
          <cell r="H14">
            <v>19.440000000000001</v>
          </cell>
          <cell r="J14">
            <v>35.28</v>
          </cell>
          <cell r="K14">
            <v>0</v>
          </cell>
        </row>
        <row r="15">
          <cell r="B15">
            <v>28.233333333333334</v>
          </cell>
          <cell r="C15">
            <v>36.799999999999997</v>
          </cell>
          <cell r="D15">
            <v>21.4</v>
          </cell>
          <cell r="E15">
            <v>20.666666666666668</v>
          </cell>
          <cell r="F15">
            <v>31</v>
          </cell>
          <cell r="G15">
            <v>10</v>
          </cell>
          <cell r="H15">
            <v>24.48</v>
          </cell>
          <cell r="J15">
            <v>41.4</v>
          </cell>
          <cell r="K15">
            <v>0</v>
          </cell>
        </row>
        <row r="16">
          <cell r="B16">
            <v>28.312500000000004</v>
          </cell>
          <cell r="C16">
            <v>37.200000000000003</v>
          </cell>
          <cell r="D16">
            <v>21</v>
          </cell>
          <cell r="E16">
            <v>22.708333333333332</v>
          </cell>
          <cell r="F16">
            <v>36</v>
          </cell>
          <cell r="G16">
            <v>12</v>
          </cell>
          <cell r="H16">
            <v>19.079999999999998</v>
          </cell>
          <cell r="J16">
            <v>32.04</v>
          </cell>
          <cell r="K16">
            <v>0</v>
          </cell>
        </row>
        <row r="17">
          <cell r="B17">
            <v>28.845833333333335</v>
          </cell>
          <cell r="C17">
            <v>38</v>
          </cell>
          <cell r="D17">
            <v>21.7</v>
          </cell>
          <cell r="E17">
            <v>23.625</v>
          </cell>
          <cell r="F17">
            <v>37</v>
          </cell>
          <cell r="G17">
            <v>12</v>
          </cell>
          <cell r="H17">
            <v>18.36</v>
          </cell>
          <cell r="J17">
            <v>33.840000000000003</v>
          </cell>
          <cell r="K17">
            <v>0</v>
          </cell>
        </row>
        <row r="18">
          <cell r="B18">
            <v>27.75</v>
          </cell>
          <cell r="C18">
            <v>35.9</v>
          </cell>
          <cell r="D18">
            <v>22.9</v>
          </cell>
          <cell r="E18">
            <v>31.041666666666668</v>
          </cell>
          <cell r="F18">
            <v>58</v>
          </cell>
          <cell r="G18">
            <v>16</v>
          </cell>
          <cell r="H18">
            <v>23.759999999999998</v>
          </cell>
          <cell r="J18">
            <v>43.56</v>
          </cell>
          <cell r="K18">
            <v>0</v>
          </cell>
        </row>
        <row r="19">
          <cell r="B19">
            <v>26.766666666666676</v>
          </cell>
          <cell r="C19">
            <v>36.299999999999997</v>
          </cell>
          <cell r="D19">
            <v>19.8</v>
          </cell>
          <cell r="E19">
            <v>47.666666666666664</v>
          </cell>
          <cell r="F19">
            <v>70</v>
          </cell>
          <cell r="G19">
            <v>18</v>
          </cell>
          <cell r="H19">
            <v>24.840000000000003</v>
          </cell>
          <cell r="J19">
            <v>43.92</v>
          </cell>
          <cell r="K19">
            <v>0</v>
          </cell>
        </row>
        <row r="20">
          <cell r="B20">
            <v>21.545833333333334</v>
          </cell>
          <cell r="C20">
            <v>28.3</v>
          </cell>
          <cell r="D20">
            <v>17.899999999999999</v>
          </cell>
          <cell r="E20">
            <v>70.916666666666671</v>
          </cell>
          <cell r="F20">
            <v>82</v>
          </cell>
          <cell r="G20">
            <v>45</v>
          </cell>
          <cell r="H20">
            <v>22.68</v>
          </cell>
          <cell r="J20">
            <v>39.24</v>
          </cell>
          <cell r="K20">
            <v>0</v>
          </cell>
        </row>
        <row r="21">
          <cell r="B21">
            <v>23.662499999999998</v>
          </cell>
          <cell r="C21">
            <v>33.799999999999997</v>
          </cell>
          <cell r="D21">
            <v>17.600000000000001</v>
          </cell>
          <cell r="E21">
            <v>66.5</v>
          </cell>
          <cell r="F21">
            <v>92</v>
          </cell>
          <cell r="G21">
            <v>29</v>
          </cell>
          <cell r="H21">
            <v>22.32</v>
          </cell>
          <cell r="J21">
            <v>34.200000000000003</v>
          </cell>
          <cell r="K21">
            <v>0</v>
          </cell>
        </row>
        <row r="22">
          <cell r="B22">
            <v>27.045833333333334</v>
          </cell>
          <cell r="C22">
            <v>37.200000000000003</v>
          </cell>
          <cell r="D22">
            <v>20.3</v>
          </cell>
          <cell r="E22">
            <v>42.791666666666664</v>
          </cell>
          <cell r="F22">
            <v>65</v>
          </cell>
          <cell r="G22">
            <v>15</v>
          </cell>
          <cell r="H22">
            <v>25.56</v>
          </cell>
          <cell r="J22">
            <v>48.6</v>
          </cell>
          <cell r="K22">
            <v>0</v>
          </cell>
        </row>
        <row r="23">
          <cell r="B23">
            <v>28.720833333333335</v>
          </cell>
          <cell r="C23">
            <v>35.1</v>
          </cell>
          <cell r="D23">
            <v>23.1</v>
          </cell>
          <cell r="E23">
            <v>33.833333333333336</v>
          </cell>
          <cell r="F23">
            <v>47</v>
          </cell>
          <cell r="G23">
            <v>22</v>
          </cell>
          <cell r="H23">
            <v>37.080000000000005</v>
          </cell>
          <cell r="J23">
            <v>59.760000000000005</v>
          </cell>
          <cell r="K23">
            <v>0</v>
          </cell>
        </row>
        <row r="24">
          <cell r="B24">
            <v>28.370833333333326</v>
          </cell>
          <cell r="C24">
            <v>36.9</v>
          </cell>
          <cell r="D24">
            <v>21.5</v>
          </cell>
          <cell r="E24">
            <v>39.291666666666664</v>
          </cell>
          <cell r="F24">
            <v>58</v>
          </cell>
          <cell r="G24">
            <v>21</v>
          </cell>
          <cell r="H24">
            <v>27</v>
          </cell>
          <cell r="J24">
            <v>46.080000000000005</v>
          </cell>
          <cell r="K24">
            <v>0</v>
          </cell>
        </row>
        <row r="25">
          <cell r="B25">
            <v>22.695833333333336</v>
          </cell>
          <cell r="C25">
            <v>28.6</v>
          </cell>
          <cell r="D25">
            <v>17.7</v>
          </cell>
          <cell r="E25">
            <v>70.291666666666671</v>
          </cell>
          <cell r="F25">
            <v>93</v>
          </cell>
          <cell r="G25">
            <v>43</v>
          </cell>
          <cell r="H25">
            <v>33.119999999999997</v>
          </cell>
          <cell r="J25">
            <v>51.12</v>
          </cell>
          <cell r="K25">
            <v>3.4000000000000004</v>
          </cell>
        </row>
        <row r="26">
          <cell r="B26">
            <v>26.495833333333326</v>
          </cell>
          <cell r="C26">
            <v>36.299999999999997</v>
          </cell>
          <cell r="D26">
            <v>17.899999999999999</v>
          </cell>
          <cell r="E26">
            <v>45.375</v>
          </cell>
          <cell r="F26">
            <v>79</v>
          </cell>
          <cell r="G26">
            <v>15</v>
          </cell>
          <cell r="H26">
            <v>23.040000000000003</v>
          </cell>
          <cell r="J26">
            <v>36</v>
          </cell>
          <cell r="K26">
            <v>0</v>
          </cell>
        </row>
        <row r="27">
          <cell r="B27">
            <v>29.758333333333336</v>
          </cell>
          <cell r="C27">
            <v>39.1</v>
          </cell>
          <cell r="D27">
            <v>21.4</v>
          </cell>
          <cell r="E27">
            <v>28.458333333333332</v>
          </cell>
          <cell r="F27">
            <v>48</v>
          </cell>
          <cell r="G27">
            <v>11</v>
          </cell>
          <cell r="H27">
            <v>24.12</v>
          </cell>
          <cell r="J27">
            <v>39.24</v>
          </cell>
          <cell r="K27">
            <v>0</v>
          </cell>
        </row>
        <row r="28">
          <cell r="B28">
            <v>29.808333333333334</v>
          </cell>
          <cell r="C28">
            <v>39</v>
          </cell>
          <cell r="D28">
            <v>23.1</v>
          </cell>
          <cell r="E28">
            <v>26.083333333333332</v>
          </cell>
          <cell r="F28">
            <v>37</v>
          </cell>
          <cell r="G28">
            <v>13</v>
          </cell>
          <cell r="H28">
            <v>19.079999999999998</v>
          </cell>
          <cell r="J28">
            <v>42.480000000000004</v>
          </cell>
          <cell r="K28">
            <v>0</v>
          </cell>
        </row>
        <row r="29">
          <cell r="B29">
            <v>29.529166666666665</v>
          </cell>
          <cell r="C29">
            <v>38.5</v>
          </cell>
          <cell r="D29">
            <v>21</v>
          </cell>
          <cell r="E29">
            <v>34.458333333333336</v>
          </cell>
          <cell r="F29">
            <v>57</v>
          </cell>
          <cell r="G29">
            <v>15</v>
          </cell>
          <cell r="H29">
            <v>19.079999999999998</v>
          </cell>
          <cell r="J29">
            <v>25.2</v>
          </cell>
          <cell r="K29">
            <v>0</v>
          </cell>
        </row>
        <row r="30">
          <cell r="B30">
            <v>29.891666666666666</v>
          </cell>
          <cell r="C30">
            <v>37.6</v>
          </cell>
          <cell r="D30">
            <v>24.1</v>
          </cell>
          <cell r="E30">
            <v>36.333333333333336</v>
          </cell>
          <cell r="F30">
            <v>57</v>
          </cell>
          <cell r="G30">
            <v>18</v>
          </cell>
          <cell r="H30">
            <v>28.44</v>
          </cell>
          <cell r="J30">
            <v>47.88</v>
          </cell>
          <cell r="K30">
            <v>0</v>
          </cell>
        </row>
        <row r="31">
          <cell r="B31">
            <v>24.079166666666662</v>
          </cell>
          <cell r="C31">
            <v>29</v>
          </cell>
          <cell r="D31">
            <v>19.8</v>
          </cell>
          <cell r="E31">
            <v>68</v>
          </cell>
          <cell r="F31">
            <v>89</v>
          </cell>
          <cell r="G31">
            <v>44</v>
          </cell>
          <cell r="H31">
            <v>16.2</v>
          </cell>
          <cell r="J31">
            <v>32.04</v>
          </cell>
          <cell r="K31">
            <v>0</v>
          </cell>
        </row>
        <row r="32">
          <cell r="B32">
            <v>25.266666666666666</v>
          </cell>
          <cell r="C32">
            <v>35.5</v>
          </cell>
          <cell r="D32">
            <v>17.5</v>
          </cell>
          <cell r="E32">
            <v>55.25</v>
          </cell>
          <cell r="F32">
            <v>86</v>
          </cell>
          <cell r="G32">
            <v>24</v>
          </cell>
          <cell r="H32">
            <v>14.76</v>
          </cell>
          <cell r="J32">
            <v>29.52</v>
          </cell>
          <cell r="K32">
            <v>0</v>
          </cell>
        </row>
        <row r="33">
          <cell r="B33">
            <v>28.041666666666668</v>
          </cell>
          <cell r="C33">
            <v>38.299999999999997</v>
          </cell>
          <cell r="D33">
            <v>20.399999999999999</v>
          </cell>
          <cell r="E33">
            <v>44.208333333333336</v>
          </cell>
          <cell r="F33">
            <v>72</v>
          </cell>
          <cell r="G33">
            <v>16</v>
          </cell>
          <cell r="H33">
            <v>23.759999999999998</v>
          </cell>
          <cell r="J33">
            <v>37.800000000000004</v>
          </cell>
          <cell r="K33">
            <v>0</v>
          </cell>
        </row>
        <row r="34">
          <cell r="B34">
            <v>29.849999999999994</v>
          </cell>
          <cell r="C34">
            <v>38.799999999999997</v>
          </cell>
          <cell r="D34">
            <v>20.9</v>
          </cell>
          <cell r="E34">
            <v>31.541666666666668</v>
          </cell>
          <cell r="F34">
            <v>59</v>
          </cell>
          <cell r="G34">
            <v>11</v>
          </cell>
          <cell r="H34">
            <v>31.319999999999997</v>
          </cell>
          <cell r="J34">
            <v>47.519999999999996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>
            <v>26.613636363636363</v>
          </cell>
          <cell r="C9">
            <v>34.1</v>
          </cell>
          <cell r="D9">
            <v>19.3</v>
          </cell>
          <cell r="E9">
            <v>40.68181818181818</v>
          </cell>
          <cell r="F9">
            <v>61</v>
          </cell>
          <cell r="G9">
            <v>24</v>
          </cell>
          <cell r="H9">
            <v>14.04</v>
          </cell>
          <cell r="J9">
            <v>28.44</v>
          </cell>
          <cell r="K9">
            <v>0</v>
          </cell>
        </row>
        <row r="10">
          <cell r="B10">
            <v>25.833333333333332</v>
          </cell>
          <cell r="C10">
            <v>37.1</v>
          </cell>
          <cell r="D10">
            <v>16.8</v>
          </cell>
          <cell r="E10">
            <v>49.238095238095241</v>
          </cell>
          <cell r="F10">
            <v>80</v>
          </cell>
          <cell r="G10">
            <v>19</v>
          </cell>
          <cell r="H10">
            <v>9.7200000000000006</v>
          </cell>
          <cell r="J10">
            <v>19.8</v>
          </cell>
          <cell r="K10">
            <v>0</v>
          </cell>
        </row>
        <row r="11">
          <cell r="B11">
            <v>28.634782608695648</v>
          </cell>
          <cell r="C11">
            <v>41</v>
          </cell>
          <cell r="D11">
            <v>17.399999999999999</v>
          </cell>
          <cell r="E11">
            <v>38.130434782608695</v>
          </cell>
          <cell r="F11">
            <v>75</v>
          </cell>
          <cell r="G11">
            <v>10</v>
          </cell>
          <cell r="H11">
            <v>10.8</v>
          </cell>
          <cell r="J11">
            <v>27.720000000000002</v>
          </cell>
          <cell r="K11">
            <v>0</v>
          </cell>
        </row>
        <row r="12">
          <cell r="B12">
            <v>29.228571428571431</v>
          </cell>
          <cell r="C12">
            <v>40.9</v>
          </cell>
          <cell r="D12">
            <v>17.899999999999999</v>
          </cell>
          <cell r="E12">
            <v>27.523809523809526</v>
          </cell>
          <cell r="F12">
            <v>58</v>
          </cell>
          <cell r="G12">
            <v>7</v>
          </cell>
          <cell r="H12">
            <v>17.64</v>
          </cell>
          <cell r="J12">
            <v>35.64</v>
          </cell>
          <cell r="K12">
            <v>0</v>
          </cell>
        </row>
        <row r="13">
          <cell r="B13">
            <v>28.013636363636362</v>
          </cell>
          <cell r="C13">
            <v>38.799999999999997</v>
          </cell>
          <cell r="D13">
            <v>17.600000000000001</v>
          </cell>
          <cell r="E13">
            <v>24.363636363636363</v>
          </cell>
          <cell r="F13">
            <v>49</v>
          </cell>
          <cell r="G13">
            <v>10</v>
          </cell>
          <cell r="H13">
            <v>11.879999999999999</v>
          </cell>
          <cell r="J13">
            <v>30.6</v>
          </cell>
          <cell r="K13">
            <v>0</v>
          </cell>
        </row>
        <row r="14">
          <cell r="B14">
            <v>26.604347826086954</v>
          </cell>
          <cell r="C14">
            <v>39.4</v>
          </cell>
          <cell r="D14">
            <v>15.3</v>
          </cell>
          <cell r="E14">
            <v>29.565217391304348</v>
          </cell>
          <cell r="F14">
            <v>65</v>
          </cell>
          <cell r="G14">
            <v>8</v>
          </cell>
          <cell r="H14">
            <v>9.3600000000000012</v>
          </cell>
          <cell r="J14">
            <v>21.96</v>
          </cell>
          <cell r="K14">
            <v>0</v>
          </cell>
        </row>
        <row r="15">
          <cell r="B15">
            <v>27.979166666666668</v>
          </cell>
          <cell r="C15">
            <v>41</v>
          </cell>
          <cell r="D15">
            <v>15.7</v>
          </cell>
          <cell r="E15">
            <v>28.333333333333332</v>
          </cell>
          <cell r="F15">
            <v>59</v>
          </cell>
          <cell r="G15">
            <v>9</v>
          </cell>
          <cell r="H15">
            <v>14.04</v>
          </cell>
          <cell r="J15">
            <v>39.24</v>
          </cell>
          <cell r="K15">
            <v>0</v>
          </cell>
        </row>
        <row r="16">
          <cell r="B16">
            <v>29.304347826086961</v>
          </cell>
          <cell r="C16">
            <v>41</v>
          </cell>
          <cell r="D16">
            <v>17.5</v>
          </cell>
          <cell r="E16">
            <v>26.478260869565219</v>
          </cell>
          <cell r="F16">
            <v>55</v>
          </cell>
          <cell r="G16">
            <v>11</v>
          </cell>
          <cell r="H16">
            <v>12.24</v>
          </cell>
          <cell r="J16">
            <v>25.56</v>
          </cell>
          <cell r="K16">
            <v>0</v>
          </cell>
        </row>
        <row r="17">
          <cell r="B17">
            <v>29.324999999999999</v>
          </cell>
          <cell r="C17">
            <v>41.2</v>
          </cell>
          <cell r="D17">
            <v>18.5</v>
          </cell>
          <cell r="E17">
            <v>31.041666666666668</v>
          </cell>
          <cell r="F17">
            <v>62</v>
          </cell>
          <cell r="G17">
            <v>12</v>
          </cell>
          <cell r="H17">
            <v>16.559999999999999</v>
          </cell>
          <cell r="J17">
            <v>44.64</v>
          </cell>
          <cell r="K17">
            <v>0</v>
          </cell>
        </row>
        <row r="18">
          <cell r="B18">
            <v>27.279166666666665</v>
          </cell>
          <cell r="C18">
            <v>34.4</v>
          </cell>
          <cell r="D18">
            <v>19.899999999999999</v>
          </cell>
          <cell r="E18">
            <v>39.458333333333336</v>
          </cell>
          <cell r="F18">
            <v>59</v>
          </cell>
          <cell r="G18">
            <v>23</v>
          </cell>
          <cell r="H18">
            <v>15.840000000000002</v>
          </cell>
          <cell r="J18">
            <v>32.04</v>
          </cell>
          <cell r="K18">
            <v>0</v>
          </cell>
        </row>
        <row r="19">
          <cell r="B19">
            <v>27.858333333333334</v>
          </cell>
          <cell r="C19">
            <v>35.799999999999997</v>
          </cell>
          <cell r="D19">
            <v>23.2</v>
          </cell>
          <cell r="E19">
            <v>47.875</v>
          </cell>
          <cell r="F19">
            <v>64</v>
          </cell>
          <cell r="G19">
            <v>25</v>
          </cell>
          <cell r="H19">
            <v>18</v>
          </cell>
          <cell r="J19">
            <v>32.4</v>
          </cell>
          <cell r="K19">
            <v>0</v>
          </cell>
        </row>
        <row r="20">
          <cell r="B20">
            <v>24.908333333333331</v>
          </cell>
          <cell r="C20">
            <v>28.9</v>
          </cell>
          <cell r="D20">
            <v>20.6</v>
          </cell>
          <cell r="E20">
            <v>64.5</v>
          </cell>
          <cell r="F20">
            <v>91</v>
          </cell>
          <cell r="G20">
            <v>51</v>
          </cell>
          <cell r="H20">
            <v>11.520000000000001</v>
          </cell>
          <cell r="J20">
            <v>24.12</v>
          </cell>
          <cell r="K20">
            <v>2.8000000000000003</v>
          </cell>
        </row>
        <row r="21">
          <cell r="B21">
            <v>25.890909090909091</v>
          </cell>
          <cell r="C21">
            <v>34</v>
          </cell>
          <cell r="D21">
            <v>18.3</v>
          </cell>
          <cell r="E21">
            <v>57.5</v>
          </cell>
          <cell r="F21">
            <v>84</v>
          </cell>
          <cell r="G21">
            <v>30</v>
          </cell>
          <cell r="H21">
            <v>12.24</v>
          </cell>
          <cell r="J21">
            <v>27.720000000000002</v>
          </cell>
          <cell r="K21">
            <v>0</v>
          </cell>
        </row>
        <row r="22">
          <cell r="B22">
            <v>30.178260869565225</v>
          </cell>
          <cell r="C22">
            <v>40.1</v>
          </cell>
          <cell r="D22">
            <v>22.1</v>
          </cell>
          <cell r="E22">
            <v>41.217391304347828</v>
          </cell>
          <cell r="F22">
            <v>62</v>
          </cell>
          <cell r="G22">
            <v>16</v>
          </cell>
          <cell r="H22">
            <v>11.16</v>
          </cell>
          <cell r="J22">
            <v>35.28</v>
          </cell>
          <cell r="K22">
            <v>0</v>
          </cell>
        </row>
        <row r="23">
          <cell r="B23">
            <v>31.638095238095236</v>
          </cell>
          <cell r="C23">
            <v>41</v>
          </cell>
          <cell r="D23">
            <v>24.8</v>
          </cell>
          <cell r="E23">
            <v>34.19047619047619</v>
          </cell>
          <cell r="F23">
            <v>57</v>
          </cell>
          <cell r="G23">
            <v>15</v>
          </cell>
          <cell r="H23">
            <v>16.920000000000002</v>
          </cell>
          <cell r="J23">
            <v>42.12</v>
          </cell>
          <cell r="K23">
            <v>0</v>
          </cell>
        </row>
        <row r="24">
          <cell r="B24">
            <v>31.104347826086961</v>
          </cell>
          <cell r="C24">
            <v>40.299999999999997</v>
          </cell>
          <cell r="D24">
            <v>22.9</v>
          </cell>
          <cell r="E24">
            <v>40.260869565217391</v>
          </cell>
          <cell r="F24">
            <v>65</v>
          </cell>
          <cell r="G24">
            <v>19</v>
          </cell>
          <cell r="H24">
            <v>13.68</v>
          </cell>
          <cell r="J24">
            <v>33.480000000000004</v>
          </cell>
          <cell r="K24">
            <v>0</v>
          </cell>
        </row>
        <row r="25">
          <cell r="B25">
            <v>26.627272727272722</v>
          </cell>
          <cell r="C25">
            <v>34.200000000000003</v>
          </cell>
          <cell r="D25">
            <v>20.2</v>
          </cell>
          <cell r="E25">
            <v>58.409090909090907</v>
          </cell>
          <cell r="F25">
            <v>95</v>
          </cell>
          <cell r="G25">
            <v>26</v>
          </cell>
          <cell r="H25">
            <v>23.759999999999998</v>
          </cell>
          <cell r="J25">
            <v>57.960000000000008</v>
          </cell>
          <cell r="K25">
            <v>18</v>
          </cell>
        </row>
        <row r="26">
          <cell r="B26">
            <v>29.740000000000002</v>
          </cell>
          <cell r="C26">
            <v>41.5</v>
          </cell>
          <cell r="D26">
            <v>19.3</v>
          </cell>
          <cell r="E26">
            <v>47.5</v>
          </cell>
          <cell r="F26">
            <v>90</v>
          </cell>
          <cell r="G26">
            <v>12</v>
          </cell>
          <cell r="H26">
            <v>11.520000000000001</v>
          </cell>
          <cell r="J26">
            <v>28.8</v>
          </cell>
          <cell r="K26">
            <v>0</v>
          </cell>
        </row>
        <row r="27">
          <cell r="B27">
            <v>31.178260869565218</v>
          </cell>
          <cell r="C27">
            <v>42.5</v>
          </cell>
          <cell r="D27">
            <v>21.2</v>
          </cell>
          <cell r="E27">
            <v>34.826086956521742</v>
          </cell>
          <cell r="F27">
            <v>72</v>
          </cell>
          <cell r="G27">
            <v>10</v>
          </cell>
          <cell r="H27">
            <v>9</v>
          </cell>
          <cell r="J27">
            <v>22.68</v>
          </cell>
          <cell r="K27">
            <v>0</v>
          </cell>
        </row>
        <row r="28">
          <cell r="B28">
            <v>33.06666666666667</v>
          </cell>
          <cell r="C28">
            <v>41.3</v>
          </cell>
          <cell r="D28">
            <v>25.7</v>
          </cell>
          <cell r="E28">
            <v>29.333333333333332</v>
          </cell>
          <cell r="F28">
            <v>53</v>
          </cell>
          <cell r="G28">
            <v>15</v>
          </cell>
          <cell r="H28">
            <v>12.6</v>
          </cell>
          <cell r="J28">
            <v>27.720000000000002</v>
          </cell>
          <cell r="K28">
            <v>0</v>
          </cell>
        </row>
        <row r="29">
          <cell r="B29">
            <v>31.159090909090921</v>
          </cell>
          <cell r="C29">
            <v>40.799999999999997</v>
          </cell>
          <cell r="D29">
            <v>22.7</v>
          </cell>
          <cell r="E29">
            <v>39.590909090909093</v>
          </cell>
          <cell r="F29">
            <v>64</v>
          </cell>
          <cell r="G29">
            <v>18</v>
          </cell>
          <cell r="H29">
            <v>10.08</v>
          </cell>
          <cell r="J29">
            <v>44.28</v>
          </cell>
          <cell r="K29">
            <v>0</v>
          </cell>
        </row>
        <row r="30">
          <cell r="B30">
            <v>30.208333333333332</v>
          </cell>
          <cell r="C30">
            <v>36.700000000000003</v>
          </cell>
          <cell r="D30">
            <v>24</v>
          </cell>
          <cell r="E30">
            <v>46.458333333333336</v>
          </cell>
          <cell r="F30">
            <v>72</v>
          </cell>
          <cell r="G30">
            <v>28</v>
          </cell>
          <cell r="H30">
            <v>21.96</v>
          </cell>
          <cell r="J30">
            <v>37.440000000000005</v>
          </cell>
          <cell r="K30">
            <v>0</v>
          </cell>
        </row>
        <row r="31">
          <cell r="B31">
            <v>26.499999999999996</v>
          </cell>
          <cell r="C31">
            <v>31.8</v>
          </cell>
          <cell r="D31">
            <v>23.5</v>
          </cell>
          <cell r="E31">
            <v>61.391304347826086</v>
          </cell>
          <cell r="F31">
            <v>81</v>
          </cell>
          <cell r="G31">
            <v>38</v>
          </cell>
          <cell r="H31">
            <v>14.04</v>
          </cell>
          <cell r="J31">
            <v>29.16</v>
          </cell>
          <cell r="K31">
            <v>0</v>
          </cell>
        </row>
        <row r="32">
          <cell r="B32">
            <v>28.176190476190474</v>
          </cell>
          <cell r="C32">
            <v>37</v>
          </cell>
          <cell r="D32">
            <v>19.3</v>
          </cell>
          <cell r="E32">
            <v>44.19047619047619</v>
          </cell>
          <cell r="F32">
            <v>75</v>
          </cell>
          <cell r="G32">
            <v>21</v>
          </cell>
          <cell r="H32">
            <v>11.879999999999999</v>
          </cell>
          <cell r="J32">
            <v>23.040000000000003</v>
          </cell>
          <cell r="K32">
            <v>0</v>
          </cell>
        </row>
        <row r="33">
          <cell r="B33">
            <v>30.7695652173913</v>
          </cell>
          <cell r="C33">
            <v>39.700000000000003</v>
          </cell>
          <cell r="D33">
            <v>22.6</v>
          </cell>
          <cell r="E33">
            <v>36.782608695652172</v>
          </cell>
          <cell r="F33">
            <v>59</v>
          </cell>
          <cell r="G33">
            <v>19</v>
          </cell>
          <cell r="H33">
            <v>9.3600000000000012</v>
          </cell>
          <cell r="J33">
            <v>23.400000000000002</v>
          </cell>
          <cell r="K33">
            <v>0</v>
          </cell>
        </row>
        <row r="34">
          <cell r="B34">
            <v>32.973913043478262</v>
          </cell>
          <cell r="C34">
            <v>41.9</v>
          </cell>
          <cell r="D34">
            <v>25.6</v>
          </cell>
          <cell r="E34">
            <v>32.608695652173914</v>
          </cell>
          <cell r="F34">
            <v>52</v>
          </cell>
          <cell r="G34">
            <v>15</v>
          </cell>
          <cell r="H34">
            <v>17.28</v>
          </cell>
          <cell r="J34">
            <v>36.72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20.525000000000002</v>
          </cell>
          <cell r="C5">
            <v>30.3</v>
          </cell>
          <cell r="D5">
            <v>15.2</v>
          </cell>
          <cell r="E5">
            <v>65.083333333333329</v>
          </cell>
          <cell r="F5">
            <v>94</v>
          </cell>
          <cell r="G5">
            <v>25</v>
          </cell>
          <cell r="H5">
            <v>18.720000000000002</v>
          </cell>
          <cell r="J5">
            <v>36.72</v>
          </cell>
          <cell r="K5">
            <v>0</v>
          </cell>
        </row>
        <row r="6">
          <cell r="B6">
            <v>21</v>
          </cell>
          <cell r="C6">
            <v>32.9</v>
          </cell>
          <cell r="D6">
            <v>13</v>
          </cell>
          <cell r="E6">
            <v>51.75</v>
          </cell>
          <cell r="F6">
            <v>78</v>
          </cell>
          <cell r="G6">
            <v>24</v>
          </cell>
          <cell r="H6">
            <v>12.24</v>
          </cell>
          <cell r="J6">
            <v>23.400000000000002</v>
          </cell>
          <cell r="K6">
            <v>0</v>
          </cell>
        </row>
        <row r="7">
          <cell r="B7">
            <v>27.729166666666668</v>
          </cell>
          <cell r="C7">
            <v>37.299999999999997</v>
          </cell>
          <cell r="D7">
            <v>18</v>
          </cell>
          <cell r="E7">
            <v>35</v>
          </cell>
          <cell r="F7">
            <v>67</v>
          </cell>
          <cell r="G7">
            <v>12</v>
          </cell>
          <cell r="H7">
            <v>15.120000000000001</v>
          </cell>
          <cell r="J7">
            <v>32.04</v>
          </cell>
          <cell r="K7">
            <v>0</v>
          </cell>
        </row>
        <row r="8">
          <cell r="B8">
            <v>29.220833333333335</v>
          </cell>
          <cell r="C8">
            <v>37.5</v>
          </cell>
          <cell r="D8">
            <v>22</v>
          </cell>
          <cell r="E8">
            <v>25</v>
          </cell>
          <cell r="F8">
            <v>38</v>
          </cell>
          <cell r="G8">
            <v>14</v>
          </cell>
          <cell r="H8">
            <v>18.36</v>
          </cell>
          <cell r="J8">
            <v>41.76</v>
          </cell>
          <cell r="K8">
            <v>0</v>
          </cell>
        </row>
        <row r="9">
          <cell r="B9">
            <v>18.170833333333331</v>
          </cell>
          <cell r="C9">
            <v>31.2</v>
          </cell>
          <cell r="D9">
            <v>14.4</v>
          </cell>
          <cell r="E9">
            <v>72.791666666666671</v>
          </cell>
          <cell r="F9">
            <v>92</v>
          </cell>
          <cell r="G9">
            <v>23</v>
          </cell>
          <cell r="H9">
            <v>20.52</v>
          </cell>
          <cell r="J9">
            <v>46.800000000000004</v>
          </cell>
          <cell r="K9">
            <v>1.4</v>
          </cell>
        </row>
        <row r="10">
          <cell r="B10">
            <v>19.258333333333333</v>
          </cell>
          <cell r="C10">
            <v>28</v>
          </cell>
          <cell r="D10">
            <v>11.5</v>
          </cell>
          <cell r="E10">
            <v>63</v>
          </cell>
          <cell r="F10">
            <v>84</v>
          </cell>
          <cell r="G10">
            <v>40</v>
          </cell>
          <cell r="H10">
            <v>15.48</v>
          </cell>
          <cell r="J10">
            <v>28.8</v>
          </cell>
          <cell r="K10">
            <v>0</v>
          </cell>
        </row>
        <row r="11">
          <cell r="B11">
            <v>26.291666666666668</v>
          </cell>
          <cell r="C11">
            <v>36.6</v>
          </cell>
          <cell r="D11">
            <v>17</v>
          </cell>
          <cell r="E11">
            <v>50.208333333333336</v>
          </cell>
          <cell r="F11">
            <v>84</v>
          </cell>
          <cell r="G11">
            <v>17</v>
          </cell>
          <cell r="H11">
            <v>15.120000000000001</v>
          </cell>
          <cell r="J11">
            <v>29.52</v>
          </cell>
          <cell r="K11">
            <v>0</v>
          </cell>
        </row>
        <row r="12">
          <cell r="B12">
            <v>29.875</v>
          </cell>
          <cell r="C12">
            <v>38.5</v>
          </cell>
          <cell r="D12">
            <v>20.6</v>
          </cell>
          <cell r="E12">
            <v>31.25</v>
          </cell>
          <cell r="F12">
            <v>60</v>
          </cell>
          <cell r="G12">
            <v>11</v>
          </cell>
          <cell r="H12">
            <v>15.840000000000002</v>
          </cell>
          <cell r="J12">
            <v>40.32</v>
          </cell>
          <cell r="K12">
            <v>0</v>
          </cell>
        </row>
        <row r="13">
          <cell r="B13">
            <v>29.645833333333332</v>
          </cell>
          <cell r="C13">
            <v>37.299999999999997</v>
          </cell>
          <cell r="D13">
            <v>21.6</v>
          </cell>
          <cell r="E13">
            <v>24</v>
          </cell>
          <cell r="F13">
            <v>47</v>
          </cell>
          <cell r="G13">
            <v>13</v>
          </cell>
          <cell r="H13">
            <v>16.920000000000002</v>
          </cell>
          <cell r="J13">
            <v>48.24</v>
          </cell>
          <cell r="K13">
            <v>0</v>
          </cell>
        </row>
        <row r="14">
          <cell r="B14">
            <v>28.945833333333336</v>
          </cell>
          <cell r="C14">
            <v>36.6</v>
          </cell>
          <cell r="D14">
            <v>19.399999999999999</v>
          </cell>
          <cell r="E14">
            <v>23.458333333333332</v>
          </cell>
          <cell r="F14">
            <v>47</v>
          </cell>
          <cell r="G14">
            <v>11</v>
          </cell>
          <cell r="H14">
            <v>14.04</v>
          </cell>
          <cell r="J14">
            <v>27.36</v>
          </cell>
          <cell r="K14">
            <v>0</v>
          </cell>
        </row>
        <row r="15">
          <cell r="B15">
            <v>29.008333333333336</v>
          </cell>
          <cell r="C15">
            <v>38.6</v>
          </cell>
          <cell r="D15">
            <v>22.3</v>
          </cell>
          <cell r="E15">
            <v>22.916666666666668</v>
          </cell>
          <cell r="F15">
            <v>33</v>
          </cell>
          <cell r="G15">
            <v>11</v>
          </cell>
          <cell r="H15">
            <v>22.68</v>
          </cell>
          <cell r="J15">
            <v>51.84</v>
          </cell>
          <cell r="K15">
            <v>0</v>
          </cell>
        </row>
        <row r="16">
          <cell r="B16">
            <v>28.995833333333341</v>
          </cell>
          <cell r="C16">
            <v>37.1</v>
          </cell>
          <cell r="D16">
            <v>23.1</v>
          </cell>
          <cell r="E16">
            <v>26.875</v>
          </cell>
          <cell r="F16">
            <v>39</v>
          </cell>
          <cell r="G16">
            <v>14</v>
          </cell>
          <cell r="H16">
            <v>19.079999999999998</v>
          </cell>
          <cell r="J16">
            <v>43.92</v>
          </cell>
          <cell r="K16">
            <v>0</v>
          </cell>
        </row>
        <row r="17">
          <cell r="B17">
            <v>26.833333333333329</v>
          </cell>
          <cell r="C17">
            <v>35.799999999999997</v>
          </cell>
          <cell r="D17">
            <v>19.2</v>
          </cell>
          <cell r="E17">
            <v>52.875</v>
          </cell>
          <cell r="F17">
            <v>85</v>
          </cell>
          <cell r="G17">
            <v>20</v>
          </cell>
          <cell r="H17">
            <v>13.32</v>
          </cell>
          <cell r="J17">
            <v>28.8</v>
          </cell>
          <cell r="K17">
            <v>0</v>
          </cell>
        </row>
        <row r="18">
          <cell r="B18">
            <v>22.279166666666665</v>
          </cell>
          <cell r="C18">
            <v>31</v>
          </cell>
          <cell r="D18">
            <v>18.8</v>
          </cell>
          <cell r="E18">
            <v>71.708333333333329</v>
          </cell>
          <cell r="F18">
            <v>96</v>
          </cell>
          <cell r="G18">
            <v>29</v>
          </cell>
          <cell r="H18">
            <v>15.840000000000002</v>
          </cell>
          <cell r="J18">
            <v>42.84</v>
          </cell>
          <cell r="K18">
            <v>0.4</v>
          </cell>
        </row>
        <row r="19">
          <cell r="B19">
            <v>18.066666666666666</v>
          </cell>
          <cell r="C19">
            <v>19.899999999999999</v>
          </cell>
          <cell r="D19">
            <v>15.2</v>
          </cell>
          <cell r="E19">
            <v>96.291666666666671</v>
          </cell>
          <cell r="F19">
            <v>100</v>
          </cell>
          <cell r="G19">
            <v>87</v>
          </cell>
          <cell r="H19">
            <v>20.16</v>
          </cell>
          <cell r="J19">
            <v>36.72</v>
          </cell>
          <cell r="K19">
            <v>0.2</v>
          </cell>
        </row>
        <row r="20">
          <cell r="B20">
            <v>18.212500000000002</v>
          </cell>
          <cell r="C20">
            <v>25.9</v>
          </cell>
          <cell r="D20">
            <v>14.1</v>
          </cell>
          <cell r="E20">
            <v>81.166666666666671</v>
          </cell>
          <cell r="F20">
            <v>100</v>
          </cell>
          <cell r="G20">
            <v>39</v>
          </cell>
          <cell r="H20">
            <v>18.36</v>
          </cell>
          <cell r="J20">
            <v>37.440000000000005</v>
          </cell>
          <cell r="K20">
            <v>0.2</v>
          </cell>
        </row>
        <row r="21">
          <cell r="B21">
            <v>21.220833333333335</v>
          </cell>
          <cell r="C21">
            <v>28</v>
          </cell>
          <cell r="D21">
            <v>15.9</v>
          </cell>
          <cell r="E21">
            <v>65.75</v>
          </cell>
          <cell r="F21">
            <v>95</v>
          </cell>
          <cell r="G21">
            <v>39</v>
          </cell>
          <cell r="H21">
            <v>19.079999999999998</v>
          </cell>
          <cell r="J21">
            <v>38.159999999999997</v>
          </cell>
          <cell r="K21">
            <v>0</v>
          </cell>
        </row>
        <row r="22">
          <cell r="B22">
            <v>22.662499999999994</v>
          </cell>
          <cell r="C22">
            <v>29.2</v>
          </cell>
          <cell r="D22">
            <v>17.399999999999999</v>
          </cell>
          <cell r="E22">
            <v>59.041666666666664</v>
          </cell>
          <cell r="F22">
            <v>77</v>
          </cell>
          <cell r="G22">
            <v>40</v>
          </cell>
          <cell r="H22">
            <v>16.559999999999999</v>
          </cell>
          <cell r="J22">
            <v>34.200000000000003</v>
          </cell>
          <cell r="K22">
            <v>0</v>
          </cell>
        </row>
        <row r="23">
          <cell r="B23">
            <v>27.633333333333336</v>
          </cell>
          <cell r="C23">
            <v>38.5</v>
          </cell>
          <cell r="D23">
            <v>20.2</v>
          </cell>
          <cell r="E23">
            <v>49.708333333333336</v>
          </cell>
          <cell r="F23">
            <v>75</v>
          </cell>
          <cell r="G23">
            <v>20</v>
          </cell>
          <cell r="H23">
            <v>19.079999999999998</v>
          </cell>
          <cell r="J23">
            <v>43.2</v>
          </cell>
          <cell r="K23">
            <v>0</v>
          </cell>
        </row>
        <row r="24">
          <cell r="B24">
            <v>26.595833333333335</v>
          </cell>
          <cell r="C24">
            <v>35.9</v>
          </cell>
          <cell r="D24">
            <v>20.5</v>
          </cell>
          <cell r="E24">
            <v>54.208333333333336</v>
          </cell>
          <cell r="F24">
            <v>86</v>
          </cell>
          <cell r="G24">
            <v>32</v>
          </cell>
          <cell r="H24">
            <v>25.2</v>
          </cell>
          <cell r="J24">
            <v>50.76</v>
          </cell>
          <cell r="K24">
            <v>0</v>
          </cell>
        </row>
        <row r="25">
          <cell r="B25">
            <v>21.024999999999999</v>
          </cell>
          <cell r="C25">
            <v>25.8</v>
          </cell>
          <cell r="D25">
            <v>17.7</v>
          </cell>
          <cell r="E25">
            <v>84.791666666666671</v>
          </cell>
          <cell r="F25">
            <v>98</v>
          </cell>
          <cell r="G25">
            <v>66</v>
          </cell>
          <cell r="H25">
            <v>29.52</v>
          </cell>
          <cell r="J25">
            <v>57.960000000000008</v>
          </cell>
          <cell r="K25">
            <v>0</v>
          </cell>
        </row>
        <row r="26">
          <cell r="B26">
            <v>25.883333333333336</v>
          </cell>
          <cell r="C26">
            <v>34.6</v>
          </cell>
          <cell r="D26">
            <v>18.899999999999999</v>
          </cell>
          <cell r="E26">
            <v>64</v>
          </cell>
          <cell r="F26">
            <v>90</v>
          </cell>
          <cell r="G26">
            <v>32</v>
          </cell>
          <cell r="H26">
            <v>14.4</v>
          </cell>
          <cell r="J26">
            <v>28.8</v>
          </cell>
          <cell r="K26">
            <v>0</v>
          </cell>
        </row>
        <row r="27">
          <cell r="B27">
            <v>29.408333333333335</v>
          </cell>
          <cell r="C27">
            <v>37.200000000000003</v>
          </cell>
          <cell r="D27">
            <v>23.9</v>
          </cell>
          <cell r="E27">
            <v>50.125</v>
          </cell>
          <cell r="F27">
            <v>69</v>
          </cell>
          <cell r="G27">
            <v>24</v>
          </cell>
          <cell r="H27">
            <v>16.2</v>
          </cell>
          <cell r="J27">
            <v>34.92</v>
          </cell>
          <cell r="K27">
            <v>0</v>
          </cell>
        </row>
        <row r="28">
          <cell r="B28">
            <v>30.741666666666674</v>
          </cell>
          <cell r="C28">
            <v>38.200000000000003</v>
          </cell>
          <cell r="D28">
            <v>21.5</v>
          </cell>
          <cell r="E28">
            <v>40.041666666666664</v>
          </cell>
          <cell r="F28">
            <v>76</v>
          </cell>
          <cell r="G28">
            <v>18</v>
          </cell>
          <cell r="H28">
            <v>16.2</v>
          </cell>
          <cell r="J28">
            <v>34.200000000000003</v>
          </cell>
          <cell r="K28">
            <v>0</v>
          </cell>
        </row>
        <row r="29">
          <cell r="B29">
            <v>31.687500000000004</v>
          </cell>
          <cell r="C29">
            <v>39.6</v>
          </cell>
          <cell r="D29">
            <v>22.4</v>
          </cell>
          <cell r="E29">
            <v>29.916666666666668</v>
          </cell>
          <cell r="F29">
            <v>55</v>
          </cell>
          <cell r="G29">
            <v>14</v>
          </cell>
          <cell r="H29">
            <v>14.4</v>
          </cell>
          <cell r="J29">
            <v>34.92</v>
          </cell>
          <cell r="K29">
            <v>0</v>
          </cell>
        </row>
        <row r="30">
          <cell r="B30">
            <v>27.162500000000009</v>
          </cell>
          <cell r="C30">
            <v>34.200000000000003</v>
          </cell>
          <cell r="D30">
            <v>19.899999999999999</v>
          </cell>
          <cell r="E30">
            <v>58.041666666666664</v>
          </cell>
          <cell r="F30">
            <v>97</v>
          </cell>
          <cell r="G30">
            <v>35</v>
          </cell>
          <cell r="H30">
            <v>20.88</v>
          </cell>
          <cell r="J30">
            <v>39.96</v>
          </cell>
          <cell r="K30">
            <v>0</v>
          </cell>
        </row>
        <row r="31">
          <cell r="B31">
            <v>20.779166666666669</v>
          </cell>
          <cell r="C31">
            <v>27.8</v>
          </cell>
          <cell r="D31">
            <v>15.3</v>
          </cell>
          <cell r="E31">
            <v>68.75</v>
          </cell>
          <cell r="F31">
            <v>90</v>
          </cell>
          <cell r="G31">
            <v>32</v>
          </cell>
          <cell r="H31">
            <v>21.96</v>
          </cell>
          <cell r="J31">
            <v>43.92</v>
          </cell>
          <cell r="K31">
            <v>0</v>
          </cell>
        </row>
        <row r="32">
          <cell r="B32">
            <v>22.808333333333334</v>
          </cell>
          <cell r="C32">
            <v>31.4</v>
          </cell>
          <cell r="D32">
            <v>15.3</v>
          </cell>
          <cell r="E32">
            <v>50.458333333333336</v>
          </cell>
          <cell r="F32">
            <v>82</v>
          </cell>
          <cell r="G32">
            <v>20</v>
          </cell>
          <cell r="H32">
            <v>10.08</v>
          </cell>
          <cell r="J32">
            <v>18</v>
          </cell>
          <cell r="K32">
            <v>0</v>
          </cell>
        </row>
        <row r="33">
          <cell r="B33">
            <v>26.279166666666665</v>
          </cell>
          <cell r="C33">
            <v>34.4</v>
          </cell>
          <cell r="D33">
            <v>18.899999999999999</v>
          </cell>
          <cell r="E33">
            <v>46</v>
          </cell>
          <cell r="F33">
            <v>70</v>
          </cell>
          <cell r="G33">
            <v>22</v>
          </cell>
          <cell r="H33">
            <v>18</v>
          </cell>
          <cell r="J33">
            <v>37.440000000000005</v>
          </cell>
          <cell r="K33">
            <v>0</v>
          </cell>
        </row>
        <row r="34">
          <cell r="B34">
            <v>29.612499999999994</v>
          </cell>
          <cell r="C34">
            <v>38.4</v>
          </cell>
          <cell r="D34">
            <v>21</v>
          </cell>
          <cell r="E34">
            <v>42.375</v>
          </cell>
          <cell r="F34">
            <v>70</v>
          </cell>
          <cell r="G34">
            <v>20</v>
          </cell>
          <cell r="H34">
            <v>18</v>
          </cell>
          <cell r="J34">
            <v>42.84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22.154166666666669</v>
          </cell>
          <cell r="C5">
            <v>30</v>
          </cell>
          <cell r="D5">
            <v>16</v>
          </cell>
          <cell r="E5">
            <v>62.916666666666664</v>
          </cell>
          <cell r="F5">
            <v>96</v>
          </cell>
          <cell r="G5">
            <v>35</v>
          </cell>
          <cell r="H5">
            <v>15.48</v>
          </cell>
          <cell r="J5">
            <v>33.480000000000004</v>
          </cell>
          <cell r="K5">
            <v>0</v>
          </cell>
        </row>
        <row r="6">
          <cell r="B6">
            <v>20.954166666666662</v>
          </cell>
          <cell r="C6">
            <v>33.5</v>
          </cell>
          <cell r="D6">
            <v>12.3</v>
          </cell>
          <cell r="E6">
            <v>57.125</v>
          </cell>
          <cell r="F6">
            <v>86</v>
          </cell>
          <cell r="G6">
            <v>26</v>
          </cell>
          <cell r="H6">
            <v>10.08</v>
          </cell>
          <cell r="J6">
            <v>20.88</v>
          </cell>
          <cell r="K6">
            <v>0</v>
          </cell>
        </row>
        <row r="7">
          <cell r="B7">
            <v>25.952173913043477</v>
          </cell>
          <cell r="C7">
            <v>37.9</v>
          </cell>
          <cell r="D7">
            <v>13.9</v>
          </cell>
          <cell r="E7">
            <v>45.782608695652172</v>
          </cell>
          <cell r="F7">
            <v>89</v>
          </cell>
          <cell r="G7">
            <v>14</v>
          </cell>
          <cell r="H7">
            <v>21.6</v>
          </cell>
          <cell r="J7">
            <v>33.480000000000004</v>
          </cell>
          <cell r="K7">
            <v>0</v>
          </cell>
        </row>
        <row r="8">
          <cell r="B8">
            <v>27.5</v>
          </cell>
          <cell r="C8">
            <v>38.700000000000003</v>
          </cell>
          <cell r="D8">
            <v>15.2</v>
          </cell>
          <cell r="E8">
            <v>33.875</v>
          </cell>
          <cell r="F8">
            <v>75</v>
          </cell>
          <cell r="G8">
            <v>15</v>
          </cell>
          <cell r="H8">
            <v>25.92</v>
          </cell>
          <cell r="J8">
            <v>44.64</v>
          </cell>
          <cell r="K8">
            <v>0</v>
          </cell>
        </row>
        <row r="9">
          <cell r="B9">
            <v>19.19166666666667</v>
          </cell>
          <cell r="C9">
            <v>28.8</v>
          </cell>
          <cell r="D9">
            <v>15.9</v>
          </cell>
          <cell r="E9">
            <v>74.041666666666671</v>
          </cell>
          <cell r="F9">
            <v>92</v>
          </cell>
          <cell r="G9">
            <v>31</v>
          </cell>
          <cell r="H9">
            <v>19.079999999999998</v>
          </cell>
          <cell r="J9">
            <v>37.800000000000004</v>
          </cell>
          <cell r="K9">
            <v>1</v>
          </cell>
        </row>
        <row r="10">
          <cell r="B10">
            <v>18.024999999999999</v>
          </cell>
          <cell r="C10">
            <v>28.9</v>
          </cell>
          <cell r="D10">
            <v>9.8000000000000007</v>
          </cell>
          <cell r="E10">
            <v>75.666666666666671</v>
          </cell>
          <cell r="F10">
            <v>100</v>
          </cell>
          <cell r="G10">
            <v>43</v>
          </cell>
          <cell r="H10">
            <v>17.28</v>
          </cell>
          <cell r="J10">
            <v>27.36</v>
          </cell>
          <cell r="K10">
            <v>0</v>
          </cell>
        </row>
        <row r="11">
          <cell r="B11">
            <v>25.945833333333329</v>
          </cell>
          <cell r="C11">
            <v>37.5</v>
          </cell>
          <cell r="D11">
            <v>15.1</v>
          </cell>
          <cell r="E11">
            <v>55.791666666666664</v>
          </cell>
          <cell r="F11">
            <v>92</v>
          </cell>
          <cell r="G11">
            <v>22</v>
          </cell>
          <cell r="H11">
            <v>17.64</v>
          </cell>
          <cell r="J11">
            <v>33.480000000000004</v>
          </cell>
          <cell r="K11">
            <v>0</v>
          </cell>
        </row>
        <row r="12">
          <cell r="B12">
            <v>29.195833333333329</v>
          </cell>
          <cell r="C12">
            <v>39.799999999999997</v>
          </cell>
          <cell r="D12">
            <v>19.600000000000001</v>
          </cell>
          <cell r="E12">
            <v>37.583333333333336</v>
          </cell>
          <cell r="F12">
            <v>68</v>
          </cell>
          <cell r="G12">
            <v>14</v>
          </cell>
          <cell r="H12">
            <v>24.840000000000003</v>
          </cell>
          <cell r="J12">
            <v>36.72</v>
          </cell>
          <cell r="K12">
            <v>0</v>
          </cell>
        </row>
        <row r="13">
          <cell r="B13">
            <v>28.666666666666675</v>
          </cell>
          <cell r="C13">
            <v>39</v>
          </cell>
          <cell r="D13">
            <v>18.899999999999999</v>
          </cell>
          <cell r="E13">
            <v>30.875</v>
          </cell>
          <cell r="F13">
            <v>60</v>
          </cell>
          <cell r="G13">
            <v>14</v>
          </cell>
          <cell r="H13">
            <v>27.720000000000002</v>
          </cell>
          <cell r="J13">
            <v>49.680000000000007</v>
          </cell>
          <cell r="K13">
            <v>0</v>
          </cell>
        </row>
        <row r="14">
          <cell r="B14">
            <v>28.241666666666671</v>
          </cell>
          <cell r="C14">
            <v>38.4</v>
          </cell>
          <cell r="D14">
            <v>18</v>
          </cell>
          <cell r="E14">
            <v>31.083333333333332</v>
          </cell>
          <cell r="F14">
            <v>60</v>
          </cell>
          <cell r="G14">
            <v>11</v>
          </cell>
          <cell r="H14">
            <v>26.28</v>
          </cell>
          <cell r="J14">
            <v>39.6</v>
          </cell>
          <cell r="K14">
            <v>0</v>
          </cell>
        </row>
        <row r="15">
          <cell r="B15">
            <v>28.683333333333326</v>
          </cell>
          <cell r="C15">
            <v>39.700000000000003</v>
          </cell>
          <cell r="D15">
            <v>21</v>
          </cell>
          <cell r="E15">
            <v>27.625</v>
          </cell>
          <cell r="F15">
            <v>38</v>
          </cell>
          <cell r="G15">
            <v>13</v>
          </cell>
          <cell r="H15">
            <v>24.840000000000003</v>
          </cell>
          <cell r="J15">
            <v>41.04</v>
          </cell>
          <cell r="K15">
            <v>0</v>
          </cell>
        </row>
        <row r="16">
          <cell r="B16">
            <v>28.254166666666666</v>
          </cell>
          <cell r="C16">
            <v>38.4</v>
          </cell>
          <cell r="D16">
            <v>18.2</v>
          </cell>
          <cell r="E16">
            <v>31.625</v>
          </cell>
          <cell r="F16">
            <v>58</v>
          </cell>
          <cell r="G16">
            <v>16</v>
          </cell>
          <cell r="H16">
            <v>27.36</v>
          </cell>
          <cell r="J16">
            <v>44.64</v>
          </cell>
          <cell r="K16">
            <v>0</v>
          </cell>
        </row>
        <row r="17">
          <cell r="B17">
            <v>27.458333333333339</v>
          </cell>
          <cell r="C17">
            <v>37.5</v>
          </cell>
          <cell r="D17">
            <v>18.600000000000001</v>
          </cell>
          <cell r="E17">
            <v>53.083333333333336</v>
          </cell>
          <cell r="F17">
            <v>93</v>
          </cell>
          <cell r="G17">
            <v>21</v>
          </cell>
          <cell r="H17">
            <v>18.720000000000002</v>
          </cell>
          <cell r="J17">
            <v>33.119999999999997</v>
          </cell>
          <cell r="K17">
            <v>0</v>
          </cell>
        </row>
        <row r="18">
          <cell r="B18">
            <v>22.704166666666666</v>
          </cell>
          <cell r="C18">
            <v>28.9</v>
          </cell>
          <cell r="D18">
            <v>20.7</v>
          </cell>
          <cell r="E18">
            <v>68.541666666666671</v>
          </cell>
          <cell r="F18">
            <v>94</v>
          </cell>
          <cell r="G18">
            <v>34</v>
          </cell>
          <cell r="H18">
            <v>14.76</v>
          </cell>
          <cell r="J18">
            <v>34.56</v>
          </cell>
          <cell r="K18">
            <v>0</v>
          </cell>
        </row>
        <row r="19">
          <cell r="B19">
            <v>19.291666666666668</v>
          </cell>
          <cell r="C19">
            <v>20.7</v>
          </cell>
          <cell r="D19">
            <v>17.100000000000001</v>
          </cell>
          <cell r="E19">
            <v>97.166666666666671</v>
          </cell>
          <cell r="F19">
            <v>100</v>
          </cell>
          <cell r="G19">
            <v>87</v>
          </cell>
          <cell r="H19">
            <v>12.6</v>
          </cell>
          <cell r="J19">
            <v>31.680000000000003</v>
          </cell>
          <cell r="K19">
            <v>29.599999999999994</v>
          </cell>
        </row>
        <row r="20">
          <cell r="B20">
            <v>19.56666666666667</v>
          </cell>
          <cell r="C20">
            <v>27.1</v>
          </cell>
          <cell r="D20">
            <v>16</v>
          </cell>
          <cell r="E20">
            <v>79.375</v>
          </cell>
          <cell r="F20">
            <v>100</v>
          </cell>
          <cell r="G20">
            <v>40</v>
          </cell>
          <cell r="H20">
            <v>19.079999999999998</v>
          </cell>
          <cell r="J20">
            <v>46.440000000000005</v>
          </cell>
          <cell r="K20">
            <v>5.8000000000000007</v>
          </cell>
        </row>
        <row r="21">
          <cell r="B21">
            <v>21.583333333333332</v>
          </cell>
          <cell r="C21">
            <v>29.5</v>
          </cell>
          <cell r="D21">
            <v>16.3</v>
          </cell>
          <cell r="E21">
            <v>70.708333333333329</v>
          </cell>
          <cell r="F21">
            <v>95</v>
          </cell>
          <cell r="G21">
            <v>37</v>
          </cell>
          <cell r="H21">
            <v>26.28</v>
          </cell>
          <cell r="J21">
            <v>42.480000000000004</v>
          </cell>
          <cell r="K21">
            <v>0</v>
          </cell>
        </row>
        <row r="22">
          <cell r="B22">
            <v>22.987500000000001</v>
          </cell>
          <cell r="C22">
            <v>30.2</v>
          </cell>
          <cell r="D22">
            <v>17.399999999999999</v>
          </cell>
          <cell r="E22">
            <v>60.041666666666664</v>
          </cell>
          <cell r="F22">
            <v>79</v>
          </cell>
          <cell r="G22">
            <v>40</v>
          </cell>
          <cell r="H22">
            <v>24.840000000000003</v>
          </cell>
          <cell r="J22">
            <v>34.200000000000003</v>
          </cell>
          <cell r="K22">
            <v>0</v>
          </cell>
        </row>
        <row r="23">
          <cell r="B23">
            <v>27.662500000000005</v>
          </cell>
          <cell r="C23">
            <v>39</v>
          </cell>
          <cell r="D23">
            <v>19.8</v>
          </cell>
          <cell r="E23">
            <v>54.958333333333336</v>
          </cell>
          <cell r="F23">
            <v>82</v>
          </cell>
          <cell r="G23">
            <v>24</v>
          </cell>
          <cell r="H23">
            <v>26.28</v>
          </cell>
          <cell r="J23">
            <v>41.76</v>
          </cell>
          <cell r="K23">
            <v>0</v>
          </cell>
        </row>
        <row r="24">
          <cell r="B24">
            <v>26.237499999999997</v>
          </cell>
          <cell r="C24">
            <v>36.299999999999997</v>
          </cell>
          <cell r="D24">
            <v>21.2</v>
          </cell>
          <cell r="E24">
            <v>59.541666666666664</v>
          </cell>
          <cell r="F24">
            <v>96</v>
          </cell>
          <cell r="G24">
            <v>36</v>
          </cell>
          <cell r="H24">
            <v>27.720000000000002</v>
          </cell>
          <cell r="J24">
            <v>54.72</v>
          </cell>
          <cell r="K24">
            <v>4.4000000000000004</v>
          </cell>
        </row>
        <row r="25">
          <cell r="B25">
            <v>21.908333333333335</v>
          </cell>
          <cell r="C25">
            <v>27.4</v>
          </cell>
          <cell r="D25">
            <v>18.5</v>
          </cell>
          <cell r="E25">
            <v>85.416666666666671</v>
          </cell>
          <cell r="F25">
            <v>100</v>
          </cell>
          <cell r="G25">
            <v>64</v>
          </cell>
          <cell r="H25">
            <v>28.8</v>
          </cell>
          <cell r="J25">
            <v>61.2</v>
          </cell>
          <cell r="K25">
            <v>18</v>
          </cell>
        </row>
        <row r="26">
          <cell r="B26">
            <v>25.775000000000002</v>
          </cell>
          <cell r="C26">
            <v>34.4</v>
          </cell>
          <cell r="D26">
            <v>19.3</v>
          </cell>
          <cell r="E26">
            <v>72.333333333333329</v>
          </cell>
          <cell r="F26">
            <v>99</v>
          </cell>
          <cell r="G26">
            <v>41</v>
          </cell>
          <cell r="J26">
            <v>30.96</v>
          </cell>
          <cell r="K26">
            <v>0</v>
          </cell>
        </row>
        <row r="27">
          <cell r="B27">
            <v>28.929166666666671</v>
          </cell>
          <cell r="C27">
            <v>37.799999999999997</v>
          </cell>
          <cell r="D27">
            <v>20.9</v>
          </cell>
          <cell r="E27">
            <v>57.75</v>
          </cell>
          <cell r="F27">
            <v>87</v>
          </cell>
          <cell r="G27">
            <v>27</v>
          </cell>
          <cell r="H27">
            <v>19.440000000000001</v>
          </cell>
          <cell r="J27">
            <v>29.52</v>
          </cell>
          <cell r="K27">
            <v>0</v>
          </cell>
        </row>
        <row r="28">
          <cell r="B28">
            <v>29.733333333333334</v>
          </cell>
          <cell r="C28">
            <v>38.700000000000003</v>
          </cell>
          <cell r="D28">
            <v>21.7</v>
          </cell>
          <cell r="E28">
            <v>49.875</v>
          </cell>
          <cell r="F28">
            <v>83</v>
          </cell>
          <cell r="G28">
            <v>22</v>
          </cell>
          <cell r="H28">
            <v>25.92</v>
          </cell>
          <cell r="J28">
            <v>34.56</v>
          </cell>
          <cell r="K28">
            <v>0</v>
          </cell>
        </row>
        <row r="29">
          <cell r="B29">
            <v>30.583333333333325</v>
          </cell>
          <cell r="C29">
            <v>40.299999999999997</v>
          </cell>
          <cell r="D29">
            <v>20.3</v>
          </cell>
          <cell r="E29">
            <v>39.25</v>
          </cell>
          <cell r="F29">
            <v>80</v>
          </cell>
          <cell r="G29">
            <v>19</v>
          </cell>
          <cell r="H29">
            <v>21.6</v>
          </cell>
          <cell r="J29">
            <v>33.119999999999997</v>
          </cell>
          <cell r="K29">
            <v>0</v>
          </cell>
        </row>
        <row r="30">
          <cell r="B30">
            <v>26.887499999999992</v>
          </cell>
          <cell r="C30">
            <v>35.1</v>
          </cell>
          <cell r="D30">
            <v>21.8</v>
          </cell>
          <cell r="E30">
            <v>64.541666666666671</v>
          </cell>
          <cell r="F30">
            <v>98</v>
          </cell>
          <cell r="G30">
            <v>34</v>
          </cell>
          <cell r="H30">
            <v>18.720000000000002</v>
          </cell>
          <cell r="J30">
            <v>38.159999999999997</v>
          </cell>
          <cell r="K30">
            <v>1</v>
          </cell>
        </row>
        <row r="31">
          <cell r="B31">
            <v>22.374999999999996</v>
          </cell>
          <cell r="C31">
            <v>28.9</v>
          </cell>
          <cell r="D31">
            <v>16.5</v>
          </cell>
          <cell r="E31">
            <v>65</v>
          </cell>
          <cell r="F31">
            <v>97</v>
          </cell>
          <cell r="G31">
            <v>32</v>
          </cell>
          <cell r="H31">
            <v>20.52</v>
          </cell>
          <cell r="J31">
            <v>44.64</v>
          </cell>
          <cell r="K31">
            <v>0.2</v>
          </cell>
        </row>
        <row r="32">
          <cell r="B32">
            <v>23.291666666666661</v>
          </cell>
          <cell r="C32">
            <v>32.5</v>
          </cell>
          <cell r="D32">
            <v>15</v>
          </cell>
          <cell r="E32">
            <v>55.666666666666664</v>
          </cell>
          <cell r="F32">
            <v>88</v>
          </cell>
          <cell r="G32">
            <v>23</v>
          </cell>
          <cell r="H32">
            <v>16.2</v>
          </cell>
          <cell r="J32">
            <v>28.44</v>
          </cell>
          <cell r="K32">
            <v>0</v>
          </cell>
        </row>
        <row r="33">
          <cell r="B33">
            <v>25.891666666666669</v>
          </cell>
          <cell r="C33">
            <v>34.700000000000003</v>
          </cell>
          <cell r="D33">
            <v>18.899999999999999</v>
          </cell>
          <cell r="E33">
            <v>51.458333333333336</v>
          </cell>
          <cell r="F33">
            <v>75</v>
          </cell>
          <cell r="G33">
            <v>28</v>
          </cell>
          <cell r="H33">
            <v>23.400000000000002</v>
          </cell>
          <cell r="J33">
            <v>32.76</v>
          </cell>
          <cell r="K33">
            <v>0</v>
          </cell>
        </row>
        <row r="34">
          <cell r="B34">
            <v>30.462500000000002</v>
          </cell>
          <cell r="C34">
            <v>40.200000000000003</v>
          </cell>
          <cell r="D34">
            <v>23.4</v>
          </cell>
          <cell r="E34">
            <v>42.458333333333336</v>
          </cell>
          <cell r="F34">
            <v>61</v>
          </cell>
          <cell r="G34">
            <v>20</v>
          </cell>
          <cell r="H34">
            <v>29.52</v>
          </cell>
          <cell r="J34">
            <v>42.84</v>
          </cell>
          <cell r="K34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18.425000000000001</v>
          </cell>
          <cell r="C5">
            <v>25</v>
          </cell>
          <cell r="D5">
            <v>13.5</v>
          </cell>
          <cell r="E5">
            <v>67.041666666666671</v>
          </cell>
          <cell r="F5">
            <v>89</v>
          </cell>
          <cell r="G5">
            <v>32</v>
          </cell>
          <cell r="H5">
            <v>10.44</v>
          </cell>
          <cell r="J5">
            <v>27.36</v>
          </cell>
          <cell r="K5">
            <v>0</v>
          </cell>
        </row>
        <row r="6">
          <cell r="B6">
            <v>18.925000000000001</v>
          </cell>
          <cell r="C6">
            <v>32.1</v>
          </cell>
          <cell r="D6">
            <v>10.3</v>
          </cell>
          <cell r="E6">
            <v>56.458333333333336</v>
          </cell>
          <cell r="F6">
            <v>86</v>
          </cell>
          <cell r="G6">
            <v>19</v>
          </cell>
          <cell r="H6">
            <v>7.2</v>
          </cell>
          <cell r="J6">
            <v>19.440000000000001</v>
          </cell>
          <cell r="K6">
            <v>0</v>
          </cell>
        </row>
        <row r="7">
          <cell r="B7">
            <v>23.683333333333334</v>
          </cell>
          <cell r="C7">
            <v>37.5</v>
          </cell>
          <cell r="D7">
            <v>12.2</v>
          </cell>
          <cell r="E7">
            <v>45.5</v>
          </cell>
          <cell r="F7">
            <v>84</v>
          </cell>
          <cell r="G7">
            <v>11</v>
          </cell>
          <cell r="H7">
            <v>12.24</v>
          </cell>
          <cell r="J7">
            <v>39.96</v>
          </cell>
          <cell r="K7">
            <v>0</v>
          </cell>
        </row>
        <row r="8">
          <cell r="B8">
            <v>23.958333333333329</v>
          </cell>
          <cell r="C8">
            <v>36.799999999999997</v>
          </cell>
          <cell r="D8">
            <v>13.9</v>
          </cell>
          <cell r="E8">
            <v>41.041666666666664</v>
          </cell>
          <cell r="F8">
            <v>75</v>
          </cell>
          <cell r="G8">
            <v>13</v>
          </cell>
          <cell r="H8">
            <v>16.2</v>
          </cell>
          <cell r="J8">
            <v>36.36</v>
          </cell>
          <cell r="K8">
            <v>0</v>
          </cell>
        </row>
        <row r="9">
          <cell r="B9">
            <v>17.666666666666664</v>
          </cell>
          <cell r="C9">
            <v>25.8</v>
          </cell>
          <cell r="D9">
            <v>13.3</v>
          </cell>
          <cell r="E9">
            <v>69.5</v>
          </cell>
          <cell r="F9">
            <v>92</v>
          </cell>
          <cell r="G9">
            <v>24</v>
          </cell>
          <cell r="H9">
            <v>14.04</v>
          </cell>
          <cell r="J9">
            <v>35.64</v>
          </cell>
          <cell r="K9">
            <v>0.4</v>
          </cell>
        </row>
        <row r="10">
          <cell r="B10">
            <v>16.412500000000001</v>
          </cell>
          <cell r="C10">
            <v>28.7</v>
          </cell>
          <cell r="D10">
            <v>6.2</v>
          </cell>
          <cell r="E10">
            <v>63</v>
          </cell>
          <cell r="F10">
            <v>89</v>
          </cell>
          <cell r="G10">
            <v>31</v>
          </cell>
          <cell r="H10">
            <v>13.32</v>
          </cell>
          <cell r="J10">
            <v>26.64</v>
          </cell>
          <cell r="K10">
            <v>0</v>
          </cell>
        </row>
        <row r="11">
          <cell r="B11">
            <v>23.883333333333329</v>
          </cell>
          <cell r="C11">
            <v>37.299999999999997</v>
          </cell>
          <cell r="D11">
            <v>13.6</v>
          </cell>
          <cell r="E11">
            <v>55.958333333333336</v>
          </cell>
          <cell r="F11">
            <v>92</v>
          </cell>
          <cell r="G11">
            <v>12</v>
          </cell>
          <cell r="H11">
            <v>16.920000000000002</v>
          </cell>
          <cell r="J11">
            <v>31.319999999999997</v>
          </cell>
          <cell r="K11">
            <v>0</v>
          </cell>
        </row>
        <row r="12">
          <cell r="B12">
            <v>26.183333333333337</v>
          </cell>
          <cell r="C12">
            <v>39</v>
          </cell>
          <cell r="D12">
            <v>15.8</v>
          </cell>
          <cell r="E12">
            <v>42.5</v>
          </cell>
          <cell r="F12">
            <v>81</v>
          </cell>
          <cell r="G12">
            <v>10</v>
          </cell>
          <cell r="H12">
            <v>13.68</v>
          </cell>
          <cell r="J12">
            <v>36.72</v>
          </cell>
          <cell r="K12">
            <v>0</v>
          </cell>
        </row>
        <row r="13">
          <cell r="B13">
            <v>26.249999999999996</v>
          </cell>
          <cell r="C13">
            <v>37.9</v>
          </cell>
          <cell r="D13">
            <v>15.8</v>
          </cell>
          <cell r="E13">
            <v>35.125</v>
          </cell>
          <cell r="F13">
            <v>69</v>
          </cell>
          <cell r="G13">
            <v>9</v>
          </cell>
          <cell r="H13">
            <v>16.2</v>
          </cell>
          <cell r="J13">
            <v>38.159999999999997</v>
          </cell>
          <cell r="K13">
            <v>0</v>
          </cell>
        </row>
        <row r="14">
          <cell r="B14">
            <v>25.370833333333334</v>
          </cell>
          <cell r="C14">
            <v>36.6</v>
          </cell>
          <cell r="D14">
            <v>14.3</v>
          </cell>
          <cell r="E14">
            <v>33.083333333333336</v>
          </cell>
          <cell r="F14">
            <v>73</v>
          </cell>
          <cell r="G14">
            <v>8</v>
          </cell>
          <cell r="H14">
            <v>12.96</v>
          </cell>
          <cell r="J14">
            <v>35.28</v>
          </cell>
          <cell r="K14">
            <v>0</v>
          </cell>
        </row>
        <row r="15">
          <cell r="B15">
            <v>26.025000000000002</v>
          </cell>
          <cell r="C15">
            <v>38.299999999999997</v>
          </cell>
          <cell r="D15">
            <v>15.4</v>
          </cell>
          <cell r="E15">
            <v>29.25</v>
          </cell>
          <cell r="F15">
            <v>56</v>
          </cell>
          <cell r="G15">
            <v>9</v>
          </cell>
          <cell r="H15">
            <v>16.920000000000002</v>
          </cell>
          <cell r="J15">
            <v>40.32</v>
          </cell>
          <cell r="K15">
            <v>0</v>
          </cell>
        </row>
        <row r="16">
          <cell r="B16">
            <v>25.808333333333334</v>
          </cell>
          <cell r="C16">
            <v>36.4</v>
          </cell>
          <cell r="D16">
            <v>17.600000000000001</v>
          </cell>
          <cell r="E16">
            <v>36.916666666666664</v>
          </cell>
          <cell r="F16">
            <v>67</v>
          </cell>
          <cell r="G16">
            <v>12</v>
          </cell>
          <cell r="H16">
            <v>18.36</v>
          </cell>
          <cell r="J16">
            <v>43.56</v>
          </cell>
          <cell r="K16">
            <v>0</v>
          </cell>
        </row>
        <row r="17">
          <cell r="B17">
            <v>23.175000000000001</v>
          </cell>
          <cell r="C17">
            <v>33.9</v>
          </cell>
          <cell r="D17">
            <v>15.4</v>
          </cell>
          <cell r="E17">
            <v>67.478260869565219</v>
          </cell>
          <cell r="F17">
            <v>100</v>
          </cell>
          <cell r="G17">
            <v>29</v>
          </cell>
          <cell r="H17">
            <v>11.520000000000001</v>
          </cell>
          <cell r="J17">
            <v>26.64</v>
          </cell>
          <cell r="K17">
            <v>0</v>
          </cell>
        </row>
        <row r="18">
          <cell r="B18">
            <v>20.69583333333334</v>
          </cell>
          <cell r="C18">
            <v>26.6</v>
          </cell>
          <cell r="D18">
            <v>17.3</v>
          </cell>
          <cell r="E18">
            <v>78.125</v>
          </cell>
          <cell r="F18">
            <v>91</v>
          </cell>
          <cell r="G18">
            <v>59</v>
          </cell>
          <cell r="H18">
            <v>9</v>
          </cell>
          <cell r="J18">
            <v>32.04</v>
          </cell>
          <cell r="K18">
            <v>0.8</v>
          </cell>
        </row>
        <row r="19">
          <cell r="B19">
            <v>17.137499999999999</v>
          </cell>
          <cell r="C19">
            <v>19.3</v>
          </cell>
          <cell r="D19">
            <v>14.8</v>
          </cell>
          <cell r="E19">
            <v>95.5</v>
          </cell>
          <cell r="F19">
            <v>100</v>
          </cell>
          <cell r="G19">
            <v>89</v>
          </cell>
          <cell r="H19">
            <v>7.5600000000000005</v>
          </cell>
          <cell r="J19">
            <v>27.36</v>
          </cell>
          <cell r="K19">
            <v>26</v>
          </cell>
        </row>
        <row r="20">
          <cell r="B20">
            <v>18.379166666666666</v>
          </cell>
          <cell r="C20">
            <v>28.1</v>
          </cell>
          <cell r="D20">
            <v>13.3</v>
          </cell>
          <cell r="E20">
            <v>65.125</v>
          </cell>
          <cell r="F20">
            <v>100</v>
          </cell>
          <cell r="G20">
            <v>29</v>
          </cell>
          <cell r="H20">
            <v>6.48</v>
          </cell>
          <cell r="J20">
            <v>24.48</v>
          </cell>
          <cell r="K20">
            <v>0.4</v>
          </cell>
        </row>
        <row r="21">
          <cell r="B21">
            <v>19.429166666666667</v>
          </cell>
          <cell r="C21">
            <v>28.8</v>
          </cell>
          <cell r="D21">
            <v>12.2</v>
          </cell>
          <cell r="E21">
            <v>65.086956521739125</v>
          </cell>
          <cell r="F21">
            <v>100</v>
          </cell>
          <cell r="G21">
            <v>32</v>
          </cell>
          <cell r="H21">
            <v>25.2</v>
          </cell>
          <cell r="J21">
            <v>43.56</v>
          </cell>
          <cell r="K21">
            <v>0</v>
          </cell>
        </row>
        <row r="22">
          <cell r="B22">
            <v>21.179166666666664</v>
          </cell>
          <cell r="C22">
            <v>29.5</v>
          </cell>
          <cell r="D22">
            <v>15.2</v>
          </cell>
          <cell r="E22">
            <v>62.708333333333336</v>
          </cell>
          <cell r="F22">
            <v>86</v>
          </cell>
          <cell r="G22">
            <v>35</v>
          </cell>
          <cell r="H22">
            <v>21.240000000000002</v>
          </cell>
          <cell r="J22">
            <v>35.64</v>
          </cell>
          <cell r="K22">
            <v>0</v>
          </cell>
        </row>
        <row r="23">
          <cell r="B23">
            <v>25.433333333333337</v>
          </cell>
          <cell r="C23">
            <v>38</v>
          </cell>
          <cell r="D23">
            <v>16.100000000000001</v>
          </cell>
          <cell r="E23">
            <v>55.541666666666664</v>
          </cell>
          <cell r="F23">
            <v>89</v>
          </cell>
          <cell r="G23">
            <v>18</v>
          </cell>
          <cell r="H23">
            <v>19.079999999999998</v>
          </cell>
          <cell r="J23">
            <v>41.4</v>
          </cell>
          <cell r="K23">
            <v>0</v>
          </cell>
        </row>
        <row r="24">
          <cell r="B24">
            <v>24.995833333333326</v>
          </cell>
          <cell r="C24">
            <v>35</v>
          </cell>
          <cell r="D24">
            <v>19.3</v>
          </cell>
          <cell r="E24">
            <v>53.833333333333336</v>
          </cell>
          <cell r="F24">
            <v>77</v>
          </cell>
          <cell r="G24">
            <v>27</v>
          </cell>
          <cell r="H24">
            <v>24.48</v>
          </cell>
          <cell r="J24">
            <v>44.28</v>
          </cell>
          <cell r="K24">
            <v>0</v>
          </cell>
        </row>
        <row r="25">
          <cell r="B25">
            <v>21.2</v>
          </cell>
          <cell r="C25">
            <v>27.8</v>
          </cell>
          <cell r="D25">
            <v>16.8</v>
          </cell>
          <cell r="E25">
            <v>78</v>
          </cell>
          <cell r="F25">
            <v>94</v>
          </cell>
          <cell r="G25">
            <v>55</v>
          </cell>
          <cell r="H25">
            <v>30.6</v>
          </cell>
          <cell r="J25">
            <v>68.400000000000006</v>
          </cell>
          <cell r="K25">
            <v>13</v>
          </cell>
        </row>
        <row r="26">
          <cell r="B26">
            <v>25.316666666666663</v>
          </cell>
          <cell r="C26">
            <v>35.5</v>
          </cell>
          <cell r="D26">
            <v>18.399999999999999</v>
          </cell>
          <cell r="E26">
            <v>65.375</v>
          </cell>
          <cell r="F26">
            <v>99</v>
          </cell>
          <cell r="G26">
            <v>27</v>
          </cell>
          <cell r="H26">
            <v>16.2</v>
          </cell>
          <cell r="J26">
            <v>29.52</v>
          </cell>
          <cell r="K26">
            <v>0</v>
          </cell>
        </row>
        <row r="27">
          <cell r="B27">
            <v>27.633333333333329</v>
          </cell>
          <cell r="C27">
            <v>38.5</v>
          </cell>
          <cell r="D27">
            <v>18.8</v>
          </cell>
          <cell r="E27">
            <v>57.166666666666664</v>
          </cell>
          <cell r="F27">
            <v>92</v>
          </cell>
          <cell r="G27">
            <v>17</v>
          </cell>
          <cell r="H27">
            <v>18.720000000000002</v>
          </cell>
          <cell r="J27">
            <v>34.56</v>
          </cell>
          <cell r="K27">
            <v>0</v>
          </cell>
        </row>
        <row r="28">
          <cell r="B28">
            <v>28.283333333333335</v>
          </cell>
          <cell r="C28">
            <v>38.799999999999997</v>
          </cell>
          <cell r="D28">
            <v>18.2</v>
          </cell>
          <cell r="E28">
            <v>47.958333333333336</v>
          </cell>
          <cell r="F28">
            <v>87</v>
          </cell>
          <cell r="G28">
            <v>14</v>
          </cell>
          <cell r="H28">
            <v>16.920000000000002</v>
          </cell>
          <cell r="J28">
            <v>41.04</v>
          </cell>
          <cell r="K28">
            <v>0</v>
          </cell>
        </row>
        <row r="29">
          <cell r="B29">
            <v>29.424999999999997</v>
          </cell>
          <cell r="C29">
            <v>40.4</v>
          </cell>
          <cell r="D29">
            <v>19.100000000000001</v>
          </cell>
          <cell r="E29">
            <v>37.416666666666664</v>
          </cell>
          <cell r="F29">
            <v>75</v>
          </cell>
          <cell r="G29">
            <v>8</v>
          </cell>
          <cell r="H29">
            <v>16.559999999999999</v>
          </cell>
          <cell r="J29">
            <v>43.92</v>
          </cell>
          <cell r="K29">
            <v>0</v>
          </cell>
        </row>
        <row r="30">
          <cell r="B30">
            <v>23.491666666666671</v>
          </cell>
          <cell r="C30">
            <v>31.9</v>
          </cell>
          <cell r="D30">
            <v>20.2</v>
          </cell>
          <cell r="E30">
            <v>69.125</v>
          </cell>
          <cell r="F30">
            <v>91</v>
          </cell>
          <cell r="G30">
            <v>29</v>
          </cell>
          <cell r="H30">
            <v>13.68</v>
          </cell>
          <cell r="J30">
            <v>36.72</v>
          </cell>
          <cell r="K30">
            <v>6</v>
          </cell>
        </row>
        <row r="31">
          <cell r="B31">
            <v>20.675000000000001</v>
          </cell>
          <cell r="C31">
            <v>29</v>
          </cell>
          <cell r="D31">
            <v>14.7</v>
          </cell>
          <cell r="E31">
            <v>63.541666666666664</v>
          </cell>
          <cell r="F31">
            <v>88</v>
          </cell>
          <cell r="G31">
            <v>24</v>
          </cell>
          <cell r="H31">
            <v>11.520000000000001</v>
          </cell>
          <cell r="J31">
            <v>28.8</v>
          </cell>
          <cell r="K31">
            <v>0</v>
          </cell>
        </row>
        <row r="32">
          <cell r="B32">
            <v>20.954166666666662</v>
          </cell>
          <cell r="C32">
            <v>33.4</v>
          </cell>
          <cell r="D32">
            <v>11.1</v>
          </cell>
          <cell r="E32">
            <v>53.333333333333336</v>
          </cell>
          <cell r="F32">
            <v>89</v>
          </cell>
          <cell r="G32">
            <v>11</v>
          </cell>
          <cell r="H32">
            <v>8.2799999999999994</v>
          </cell>
          <cell r="J32">
            <v>20.52</v>
          </cell>
          <cell r="K32">
            <v>0</v>
          </cell>
        </row>
        <row r="33">
          <cell r="B33">
            <v>24.079166666666669</v>
          </cell>
          <cell r="C33">
            <v>35</v>
          </cell>
          <cell r="D33">
            <v>15</v>
          </cell>
          <cell r="E33">
            <v>48.75</v>
          </cell>
          <cell r="F33">
            <v>83</v>
          </cell>
          <cell r="G33">
            <v>19</v>
          </cell>
          <cell r="H33">
            <v>20.88</v>
          </cell>
          <cell r="J33">
            <v>35.28</v>
          </cell>
          <cell r="K33">
            <v>0</v>
          </cell>
        </row>
        <row r="34">
          <cell r="B34">
            <v>27.470833333333331</v>
          </cell>
          <cell r="C34">
            <v>39.1</v>
          </cell>
          <cell r="D34">
            <v>17.2</v>
          </cell>
          <cell r="E34">
            <v>46.125</v>
          </cell>
          <cell r="F34">
            <v>79</v>
          </cell>
          <cell r="G34">
            <v>14</v>
          </cell>
          <cell r="H34">
            <v>22.32</v>
          </cell>
          <cell r="J34">
            <v>51.12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19.204166666666669</v>
          </cell>
          <cell r="C5">
            <v>25.7</v>
          </cell>
          <cell r="D5">
            <v>15.1</v>
          </cell>
          <cell r="E5">
            <v>68.25</v>
          </cell>
          <cell r="F5">
            <v>90</v>
          </cell>
          <cell r="G5">
            <v>36</v>
          </cell>
          <cell r="H5">
            <v>16.559999999999999</v>
          </cell>
          <cell r="J5">
            <v>29.52</v>
          </cell>
          <cell r="K5">
            <v>0</v>
          </cell>
        </row>
        <row r="6">
          <cell r="B6">
            <v>18.370833333333334</v>
          </cell>
          <cell r="C6">
            <v>29.3</v>
          </cell>
          <cell r="D6">
            <v>10.199999999999999</v>
          </cell>
          <cell r="E6">
            <v>61.791666666666664</v>
          </cell>
          <cell r="F6">
            <v>91</v>
          </cell>
          <cell r="G6">
            <v>29</v>
          </cell>
          <cell r="H6">
            <v>11.520000000000001</v>
          </cell>
          <cell r="J6">
            <v>19.079999999999998</v>
          </cell>
          <cell r="K6">
            <v>0</v>
          </cell>
        </row>
        <row r="7">
          <cell r="B7">
            <v>23.237500000000008</v>
          </cell>
          <cell r="C7">
            <v>37.6</v>
          </cell>
          <cell r="D7">
            <v>11.4</v>
          </cell>
          <cell r="E7">
            <v>50.75</v>
          </cell>
          <cell r="F7">
            <v>85</v>
          </cell>
          <cell r="G7">
            <v>15</v>
          </cell>
          <cell r="H7">
            <v>21.6</v>
          </cell>
          <cell r="J7">
            <v>36</v>
          </cell>
          <cell r="K7">
            <v>0</v>
          </cell>
        </row>
        <row r="8">
          <cell r="B8">
            <v>25.691666666666666</v>
          </cell>
          <cell r="C8">
            <v>35.200000000000003</v>
          </cell>
          <cell r="D8">
            <v>16.2</v>
          </cell>
          <cell r="E8">
            <v>39.666666666666664</v>
          </cell>
          <cell r="F8">
            <v>73</v>
          </cell>
          <cell r="G8">
            <v>17</v>
          </cell>
          <cell r="H8">
            <v>30.6</v>
          </cell>
          <cell r="J8">
            <v>43.56</v>
          </cell>
          <cell r="K8">
            <v>0</v>
          </cell>
        </row>
        <row r="9">
          <cell r="B9">
            <v>17.666666666666668</v>
          </cell>
          <cell r="C9">
            <v>26.2</v>
          </cell>
          <cell r="D9">
            <v>13.6</v>
          </cell>
          <cell r="E9">
            <v>77.75</v>
          </cell>
          <cell r="F9">
            <v>96</v>
          </cell>
          <cell r="G9">
            <v>45</v>
          </cell>
          <cell r="H9">
            <v>22.68</v>
          </cell>
          <cell r="J9">
            <v>39.24</v>
          </cell>
          <cell r="K9">
            <v>6.2</v>
          </cell>
        </row>
        <row r="10">
          <cell r="B10">
            <v>17.270833333333332</v>
          </cell>
          <cell r="C10">
            <v>27.7</v>
          </cell>
          <cell r="D10">
            <v>7.2</v>
          </cell>
          <cell r="E10">
            <v>72.708333333333329</v>
          </cell>
          <cell r="F10">
            <v>97</v>
          </cell>
          <cell r="G10">
            <v>47</v>
          </cell>
          <cell r="H10">
            <v>22.32</v>
          </cell>
          <cell r="J10">
            <v>41.04</v>
          </cell>
          <cell r="K10">
            <v>0.2</v>
          </cell>
        </row>
        <row r="11">
          <cell r="B11">
            <v>24.604166666666668</v>
          </cell>
          <cell r="C11">
            <v>36</v>
          </cell>
          <cell r="D11">
            <v>14</v>
          </cell>
          <cell r="E11">
            <v>59.166666666666664</v>
          </cell>
          <cell r="F11">
            <v>94</v>
          </cell>
          <cell r="G11">
            <v>25</v>
          </cell>
          <cell r="H11">
            <v>22.68</v>
          </cell>
          <cell r="J11">
            <v>37.080000000000005</v>
          </cell>
          <cell r="K11">
            <v>0</v>
          </cell>
        </row>
        <row r="12">
          <cell r="B12">
            <v>28.224999999999998</v>
          </cell>
          <cell r="C12">
            <v>39</v>
          </cell>
          <cell r="D12">
            <v>16.3</v>
          </cell>
          <cell r="E12">
            <v>42.5</v>
          </cell>
          <cell r="F12">
            <v>82</v>
          </cell>
          <cell r="G12">
            <v>15</v>
          </cell>
          <cell r="H12">
            <v>25.56</v>
          </cell>
          <cell r="J12">
            <v>40.680000000000007</v>
          </cell>
          <cell r="K12">
            <v>0</v>
          </cell>
        </row>
        <row r="13">
          <cell r="B13">
            <v>27.991666666666671</v>
          </cell>
          <cell r="C13">
            <v>38.700000000000003</v>
          </cell>
          <cell r="D13">
            <v>17.899999999999999</v>
          </cell>
          <cell r="E13">
            <v>36</v>
          </cell>
          <cell r="F13">
            <v>63</v>
          </cell>
          <cell r="G13">
            <v>15</v>
          </cell>
          <cell r="H13">
            <v>24.12</v>
          </cell>
          <cell r="J13">
            <v>42.480000000000004</v>
          </cell>
          <cell r="K13">
            <v>0</v>
          </cell>
        </row>
        <row r="14">
          <cell r="B14">
            <v>28.060869565217391</v>
          </cell>
          <cell r="C14">
            <v>37.9</v>
          </cell>
          <cell r="D14">
            <v>15.8</v>
          </cell>
          <cell r="E14">
            <v>33.521739130434781</v>
          </cell>
          <cell r="F14">
            <v>69</v>
          </cell>
          <cell r="G14">
            <v>13</v>
          </cell>
          <cell r="H14">
            <v>26.28</v>
          </cell>
          <cell r="J14">
            <v>36.72</v>
          </cell>
          <cell r="K14">
            <v>0</v>
          </cell>
        </row>
        <row r="15">
          <cell r="B15">
            <v>27.104166666666661</v>
          </cell>
          <cell r="C15">
            <v>38.700000000000003</v>
          </cell>
          <cell r="D15">
            <v>17.3</v>
          </cell>
          <cell r="E15">
            <v>32.291666666666664</v>
          </cell>
          <cell r="F15">
            <v>51</v>
          </cell>
          <cell r="G15">
            <v>13</v>
          </cell>
          <cell r="H15">
            <v>27.36</v>
          </cell>
          <cell r="J15">
            <v>41.4</v>
          </cell>
          <cell r="K15">
            <v>0</v>
          </cell>
        </row>
        <row r="16">
          <cell r="B16">
            <v>27.074999999999999</v>
          </cell>
          <cell r="C16">
            <v>36.4</v>
          </cell>
          <cell r="D16">
            <v>18.8</v>
          </cell>
          <cell r="E16">
            <v>36.041666666666664</v>
          </cell>
          <cell r="F16">
            <v>69</v>
          </cell>
          <cell r="G16">
            <v>20</v>
          </cell>
          <cell r="H16">
            <v>22.68</v>
          </cell>
          <cell r="J16">
            <v>39.96</v>
          </cell>
          <cell r="K16">
            <v>0</v>
          </cell>
        </row>
        <row r="17">
          <cell r="B17">
            <v>23.987500000000008</v>
          </cell>
          <cell r="C17">
            <v>33.4</v>
          </cell>
          <cell r="D17">
            <v>16.100000000000001</v>
          </cell>
          <cell r="E17">
            <v>71.833333333333329</v>
          </cell>
          <cell r="F17">
            <v>96</v>
          </cell>
          <cell r="G17">
            <v>42</v>
          </cell>
          <cell r="H17">
            <v>13.68</v>
          </cell>
          <cell r="J17">
            <v>21.6</v>
          </cell>
          <cell r="K17">
            <v>0</v>
          </cell>
        </row>
        <row r="18">
          <cell r="B18">
            <v>20.516666666666669</v>
          </cell>
          <cell r="C18">
            <v>27.1</v>
          </cell>
          <cell r="D18">
            <v>17.600000000000001</v>
          </cell>
          <cell r="E18">
            <v>83.75</v>
          </cell>
          <cell r="F18">
            <v>95</v>
          </cell>
          <cell r="G18">
            <v>64</v>
          </cell>
          <cell r="H18">
            <v>17.28</v>
          </cell>
          <cell r="J18">
            <v>29.16</v>
          </cell>
          <cell r="K18">
            <v>2.2000000000000002</v>
          </cell>
        </row>
        <row r="19">
          <cell r="B19">
            <v>17.847826086956523</v>
          </cell>
          <cell r="C19">
            <v>20.399999999999999</v>
          </cell>
          <cell r="D19">
            <v>15.7</v>
          </cell>
          <cell r="E19">
            <v>93.304347826086953</v>
          </cell>
          <cell r="F19">
            <v>97</v>
          </cell>
          <cell r="G19">
            <v>85</v>
          </cell>
          <cell r="H19">
            <v>16.2</v>
          </cell>
          <cell r="J19">
            <v>36.36</v>
          </cell>
          <cell r="K19">
            <v>30.800000000000004</v>
          </cell>
        </row>
        <row r="20">
          <cell r="B20">
            <v>18.866666666666664</v>
          </cell>
          <cell r="C20">
            <v>26.6</v>
          </cell>
          <cell r="D20">
            <v>14.2</v>
          </cell>
          <cell r="E20">
            <v>77.625</v>
          </cell>
          <cell r="F20">
            <v>98</v>
          </cell>
          <cell r="G20">
            <v>39</v>
          </cell>
          <cell r="H20">
            <v>17.28</v>
          </cell>
          <cell r="J20">
            <v>32.4</v>
          </cell>
          <cell r="K20">
            <v>0.8</v>
          </cell>
        </row>
        <row r="21">
          <cell r="B21">
            <v>20.541666666666668</v>
          </cell>
          <cell r="C21">
            <v>28</v>
          </cell>
          <cell r="D21">
            <v>14.2</v>
          </cell>
          <cell r="E21">
            <v>68.958333333333329</v>
          </cell>
          <cell r="F21">
            <v>95</v>
          </cell>
          <cell r="G21">
            <v>40</v>
          </cell>
          <cell r="H21">
            <v>22.68</v>
          </cell>
          <cell r="J21">
            <v>45.72</v>
          </cell>
          <cell r="K21">
            <v>0</v>
          </cell>
        </row>
        <row r="22">
          <cell r="B22">
            <v>21.912499999999994</v>
          </cell>
          <cell r="C22">
            <v>28.5</v>
          </cell>
          <cell r="D22">
            <v>16.2</v>
          </cell>
          <cell r="E22">
            <v>58.833333333333336</v>
          </cell>
          <cell r="F22">
            <v>76</v>
          </cell>
          <cell r="G22">
            <v>42</v>
          </cell>
          <cell r="H22">
            <v>23.400000000000002</v>
          </cell>
          <cell r="J22">
            <v>41.04</v>
          </cell>
          <cell r="K22">
            <v>0</v>
          </cell>
        </row>
        <row r="23">
          <cell r="B23">
            <v>26.454166666666669</v>
          </cell>
          <cell r="C23">
            <v>37</v>
          </cell>
          <cell r="D23">
            <v>19.5</v>
          </cell>
          <cell r="E23">
            <v>57.375</v>
          </cell>
          <cell r="F23">
            <v>79</v>
          </cell>
          <cell r="G23">
            <v>29</v>
          </cell>
          <cell r="H23">
            <v>27.720000000000002</v>
          </cell>
          <cell r="J23">
            <v>44.28</v>
          </cell>
          <cell r="K23">
            <v>0</v>
          </cell>
        </row>
        <row r="24">
          <cell r="B24">
            <v>24.020833333333332</v>
          </cell>
          <cell r="C24">
            <v>31.2</v>
          </cell>
          <cell r="D24">
            <v>18.899999999999999</v>
          </cell>
          <cell r="E24">
            <v>64.958333333333329</v>
          </cell>
          <cell r="F24">
            <v>90</v>
          </cell>
          <cell r="G24">
            <v>43</v>
          </cell>
          <cell r="H24">
            <v>40.32</v>
          </cell>
          <cell r="J24">
            <v>73.8</v>
          </cell>
          <cell r="K24">
            <v>1.2000000000000002</v>
          </cell>
        </row>
        <row r="25">
          <cell r="B25">
            <v>22.162499999999998</v>
          </cell>
          <cell r="C25">
            <v>28.4</v>
          </cell>
          <cell r="D25">
            <v>17.8</v>
          </cell>
          <cell r="E25">
            <v>79.458333333333329</v>
          </cell>
          <cell r="F25">
            <v>95</v>
          </cell>
          <cell r="G25">
            <v>59</v>
          </cell>
          <cell r="H25">
            <v>28.44</v>
          </cell>
          <cell r="J25">
            <v>53.28</v>
          </cell>
          <cell r="K25">
            <v>12.2</v>
          </cell>
        </row>
        <row r="26">
          <cell r="B26">
            <v>25.974999999999998</v>
          </cell>
          <cell r="C26">
            <v>34.200000000000003</v>
          </cell>
          <cell r="D26">
            <v>20.2</v>
          </cell>
          <cell r="E26">
            <v>71.875</v>
          </cell>
          <cell r="F26">
            <v>93</v>
          </cell>
          <cell r="G26">
            <v>39</v>
          </cell>
          <cell r="H26">
            <v>23.040000000000003</v>
          </cell>
          <cell r="J26">
            <v>37.080000000000005</v>
          </cell>
          <cell r="K26">
            <v>0</v>
          </cell>
        </row>
        <row r="27">
          <cell r="B27">
            <v>29.1875</v>
          </cell>
          <cell r="C27">
            <v>37.6</v>
          </cell>
          <cell r="D27">
            <v>20.8</v>
          </cell>
          <cell r="E27">
            <v>52.541666666666664</v>
          </cell>
          <cell r="F27">
            <v>82</v>
          </cell>
          <cell r="G27">
            <v>29</v>
          </cell>
          <cell r="H27">
            <v>23.400000000000002</v>
          </cell>
          <cell r="J27">
            <v>37.800000000000004</v>
          </cell>
          <cell r="K27">
            <v>0</v>
          </cell>
        </row>
        <row r="28">
          <cell r="B28">
            <v>28.979166666666671</v>
          </cell>
          <cell r="C28">
            <v>38.5</v>
          </cell>
          <cell r="D28">
            <v>19.399999999999999</v>
          </cell>
          <cell r="E28">
            <v>51.958333333333336</v>
          </cell>
          <cell r="F28">
            <v>87</v>
          </cell>
          <cell r="G28">
            <v>22</v>
          </cell>
          <cell r="H28">
            <v>31.680000000000003</v>
          </cell>
          <cell r="J28">
            <v>45.36</v>
          </cell>
          <cell r="K28">
            <v>0</v>
          </cell>
        </row>
        <row r="29">
          <cell r="B29">
            <v>29.687499999999996</v>
          </cell>
          <cell r="C29">
            <v>40</v>
          </cell>
          <cell r="D29">
            <v>18.7</v>
          </cell>
          <cell r="E29">
            <v>41.791666666666664</v>
          </cell>
          <cell r="F29">
            <v>79</v>
          </cell>
          <cell r="G29">
            <v>14</v>
          </cell>
          <cell r="H29">
            <v>25.56</v>
          </cell>
          <cell r="J29">
            <v>41.76</v>
          </cell>
          <cell r="K29">
            <v>0</v>
          </cell>
        </row>
        <row r="30">
          <cell r="B30">
            <v>25.254166666666666</v>
          </cell>
          <cell r="C30">
            <v>31.7</v>
          </cell>
          <cell r="D30">
            <v>21.5</v>
          </cell>
          <cell r="E30">
            <v>61.458333333333336</v>
          </cell>
          <cell r="F30">
            <v>90</v>
          </cell>
          <cell r="G30">
            <v>31</v>
          </cell>
          <cell r="H30">
            <v>19.079999999999998</v>
          </cell>
          <cell r="J30">
            <v>38.519999999999996</v>
          </cell>
          <cell r="K30">
            <v>0.2</v>
          </cell>
        </row>
        <row r="31">
          <cell r="B31">
            <v>20.854166666666668</v>
          </cell>
          <cell r="C31">
            <v>27.2</v>
          </cell>
          <cell r="D31">
            <v>15.2</v>
          </cell>
          <cell r="E31">
            <v>67.666666666666671</v>
          </cell>
          <cell r="F31">
            <v>90</v>
          </cell>
          <cell r="G31">
            <v>37</v>
          </cell>
          <cell r="H31">
            <v>28.44</v>
          </cell>
          <cell r="J31">
            <v>46.080000000000005</v>
          </cell>
          <cell r="K31">
            <v>0</v>
          </cell>
        </row>
        <row r="32">
          <cell r="B32">
            <v>20.533333333333335</v>
          </cell>
          <cell r="C32">
            <v>32.200000000000003</v>
          </cell>
          <cell r="D32">
            <v>8.6999999999999993</v>
          </cell>
          <cell r="E32">
            <v>64.791666666666671</v>
          </cell>
          <cell r="F32">
            <v>98</v>
          </cell>
          <cell r="G32">
            <v>27</v>
          </cell>
          <cell r="H32">
            <v>14.04</v>
          </cell>
          <cell r="J32">
            <v>43.56</v>
          </cell>
          <cell r="K32">
            <v>0</v>
          </cell>
        </row>
        <row r="33">
          <cell r="B33">
            <v>24.208333333333332</v>
          </cell>
          <cell r="C33">
            <v>33.1</v>
          </cell>
          <cell r="D33">
            <v>17.100000000000001</v>
          </cell>
          <cell r="E33">
            <v>56.875</v>
          </cell>
          <cell r="F33">
            <v>84</v>
          </cell>
          <cell r="G33">
            <v>31</v>
          </cell>
          <cell r="H33">
            <v>27.720000000000002</v>
          </cell>
          <cell r="J33">
            <v>43.92</v>
          </cell>
          <cell r="K33">
            <v>0</v>
          </cell>
        </row>
        <row r="34">
          <cell r="B34">
            <v>27.583333333333329</v>
          </cell>
          <cell r="C34">
            <v>38.4</v>
          </cell>
          <cell r="D34">
            <v>16.5</v>
          </cell>
          <cell r="E34">
            <v>49.958333333333336</v>
          </cell>
          <cell r="F34">
            <v>83</v>
          </cell>
          <cell r="G34">
            <v>23</v>
          </cell>
          <cell r="H34">
            <v>33.840000000000003</v>
          </cell>
          <cell r="J34">
            <v>50.04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22.104347826086954</v>
          </cell>
          <cell r="C5">
            <v>29.4</v>
          </cell>
          <cell r="D5">
            <v>16</v>
          </cell>
          <cell r="E5">
            <v>63.086956521739133</v>
          </cell>
          <cell r="F5">
            <v>99</v>
          </cell>
          <cell r="G5">
            <v>32</v>
          </cell>
          <cell r="H5">
            <v>16.2</v>
          </cell>
          <cell r="J5">
            <v>38.880000000000003</v>
          </cell>
          <cell r="K5">
            <v>0</v>
          </cell>
        </row>
        <row r="6">
          <cell r="B6">
            <v>21.862499999999997</v>
          </cell>
          <cell r="C6">
            <v>33.700000000000003</v>
          </cell>
          <cell r="D6">
            <v>12.4</v>
          </cell>
          <cell r="E6">
            <v>51.375</v>
          </cell>
          <cell r="F6">
            <v>83</v>
          </cell>
          <cell r="G6">
            <v>26</v>
          </cell>
          <cell r="H6">
            <v>9</v>
          </cell>
          <cell r="J6">
            <v>23.400000000000002</v>
          </cell>
          <cell r="K6">
            <v>0</v>
          </cell>
        </row>
        <row r="7">
          <cell r="B7">
            <v>27.245833333333326</v>
          </cell>
          <cell r="C7">
            <v>38.200000000000003</v>
          </cell>
          <cell r="D7">
            <v>17.3</v>
          </cell>
          <cell r="E7">
            <v>40.375</v>
          </cell>
          <cell r="F7">
            <v>70</v>
          </cell>
          <cell r="G7">
            <v>14</v>
          </cell>
          <cell r="H7">
            <v>13.32</v>
          </cell>
          <cell r="J7">
            <v>35.28</v>
          </cell>
          <cell r="K7">
            <v>0</v>
          </cell>
        </row>
        <row r="8">
          <cell r="B8">
            <v>27.512500000000003</v>
          </cell>
          <cell r="C8">
            <v>38.799999999999997</v>
          </cell>
          <cell r="D8">
            <v>14.8</v>
          </cell>
          <cell r="E8">
            <v>34.875</v>
          </cell>
          <cell r="F8">
            <v>77</v>
          </cell>
          <cell r="G8">
            <v>15</v>
          </cell>
          <cell r="H8">
            <v>24.12</v>
          </cell>
          <cell r="J8">
            <v>45</v>
          </cell>
          <cell r="K8">
            <v>0</v>
          </cell>
        </row>
        <row r="9">
          <cell r="B9">
            <v>19.508333333333336</v>
          </cell>
          <cell r="C9">
            <v>30.6</v>
          </cell>
          <cell r="D9">
            <v>15.7</v>
          </cell>
          <cell r="E9">
            <v>71.166666666666671</v>
          </cell>
          <cell r="F9">
            <v>95</v>
          </cell>
          <cell r="G9">
            <v>28</v>
          </cell>
          <cell r="H9">
            <v>24.12</v>
          </cell>
          <cell r="J9">
            <v>46.440000000000005</v>
          </cell>
          <cell r="K9">
            <v>0.8</v>
          </cell>
        </row>
        <row r="10">
          <cell r="B10">
            <v>18.791666666666668</v>
          </cell>
          <cell r="C10">
            <v>29.5</v>
          </cell>
          <cell r="D10">
            <v>10.7</v>
          </cell>
          <cell r="E10">
            <v>71.166666666666671</v>
          </cell>
          <cell r="F10">
            <v>100</v>
          </cell>
          <cell r="G10">
            <v>41</v>
          </cell>
          <cell r="H10">
            <v>10.8</v>
          </cell>
          <cell r="J10">
            <v>21.240000000000002</v>
          </cell>
          <cell r="K10">
            <v>0</v>
          </cell>
        </row>
        <row r="11">
          <cell r="B11">
            <v>26.400000000000002</v>
          </cell>
          <cell r="C11">
            <v>37.799999999999997</v>
          </cell>
          <cell r="D11">
            <v>17.2</v>
          </cell>
          <cell r="E11">
            <v>52.708333333333336</v>
          </cell>
          <cell r="F11">
            <v>85</v>
          </cell>
          <cell r="G11">
            <v>20</v>
          </cell>
          <cell r="H11">
            <v>11.520000000000001</v>
          </cell>
          <cell r="J11">
            <v>25.2</v>
          </cell>
          <cell r="K11">
            <v>0</v>
          </cell>
        </row>
        <row r="12">
          <cell r="B12">
            <v>29.243478260869566</v>
          </cell>
          <cell r="C12">
            <v>39.5</v>
          </cell>
          <cell r="D12">
            <v>19.600000000000001</v>
          </cell>
          <cell r="E12">
            <v>36.608695652173914</v>
          </cell>
          <cell r="F12">
            <v>66</v>
          </cell>
          <cell r="G12">
            <v>13</v>
          </cell>
          <cell r="H12">
            <v>14.04</v>
          </cell>
          <cell r="J12">
            <v>33.480000000000004</v>
          </cell>
          <cell r="K12">
            <v>0</v>
          </cell>
        </row>
        <row r="13">
          <cell r="B13">
            <v>29.1875</v>
          </cell>
          <cell r="C13">
            <v>38.4</v>
          </cell>
          <cell r="D13">
            <v>19.7</v>
          </cell>
          <cell r="E13">
            <v>29.5</v>
          </cell>
          <cell r="F13">
            <v>58</v>
          </cell>
          <cell r="G13">
            <v>14</v>
          </cell>
          <cell r="H13">
            <v>14.76</v>
          </cell>
          <cell r="J13">
            <v>36.36</v>
          </cell>
          <cell r="K13">
            <v>0</v>
          </cell>
        </row>
        <row r="14">
          <cell r="B14">
            <v>28.279166666666665</v>
          </cell>
          <cell r="C14">
            <v>37.700000000000003</v>
          </cell>
          <cell r="D14">
            <v>18.2</v>
          </cell>
          <cell r="E14">
            <v>30.5</v>
          </cell>
          <cell r="F14">
            <v>58</v>
          </cell>
          <cell r="G14">
            <v>12</v>
          </cell>
          <cell r="H14">
            <v>11.16</v>
          </cell>
          <cell r="J14">
            <v>27.36</v>
          </cell>
          <cell r="K14">
            <v>0</v>
          </cell>
        </row>
        <row r="15">
          <cell r="B15">
            <v>28.845833333333335</v>
          </cell>
          <cell r="C15">
            <v>39.5</v>
          </cell>
          <cell r="D15">
            <v>21.4</v>
          </cell>
          <cell r="E15">
            <v>26.875</v>
          </cell>
          <cell r="F15">
            <v>39</v>
          </cell>
          <cell r="G15">
            <v>13</v>
          </cell>
          <cell r="H15">
            <v>23.759999999999998</v>
          </cell>
          <cell r="J15">
            <v>44.28</v>
          </cell>
          <cell r="K15">
            <v>0</v>
          </cell>
        </row>
        <row r="16">
          <cell r="B16">
            <v>28.237499999999997</v>
          </cell>
          <cell r="C16">
            <v>37.799999999999997</v>
          </cell>
          <cell r="D16">
            <v>18.399999999999999</v>
          </cell>
          <cell r="E16">
            <v>32.708333333333336</v>
          </cell>
          <cell r="F16">
            <v>55</v>
          </cell>
          <cell r="G16">
            <v>17</v>
          </cell>
          <cell r="H16">
            <v>25.92</v>
          </cell>
          <cell r="J16">
            <v>50.04</v>
          </cell>
          <cell r="K16">
            <v>0</v>
          </cell>
        </row>
        <row r="17">
          <cell r="B17">
            <v>27.582608695652169</v>
          </cell>
          <cell r="C17">
            <v>37.1</v>
          </cell>
          <cell r="D17">
            <v>19.899999999999999</v>
          </cell>
          <cell r="E17">
            <v>52.391304347826086</v>
          </cell>
          <cell r="F17">
            <v>87</v>
          </cell>
          <cell r="G17">
            <v>20</v>
          </cell>
          <cell r="H17">
            <v>21.6</v>
          </cell>
          <cell r="J17">
            <v>37.800000000000004</v>
          </cell>
          <cell r="K17">
            <v>0</v>
          </cell>
        </row>
        <row r="18">
          <cell r="B18">
            <v>23.466666666666665</v>
          </cell>
          <cell r="C18">
            <v>30</v>
          </cell>
          <cell r="D18">
            <v>19.899999999999999</v>
          </cell>
          <cell r="E18">
            <v>69.333333333333329</v>
          </cell>
          <cell r="F18">
            <v>100</v>
          </cell>
          <cell r="G18">
            <v>36</v>
          </cell>
          <cell r="H18">
            <v>17.64</v>
          </cell>
          <cell r="J18">
            <v>38.880000000000003</v>
          </cell>
          <cell r="K18">
            <v>2.1999999999999997</v>
          </cell>
        </row>
        <row r="19">
          <cell r="B19">
            <v>19.087500000000002</v>
          </cell>
          <cell r="C19">
            <v>20.3</v>
          </cell>
          <cell r="D19">
            <v>16.7</v>
          </cell>
          <cell r="E19">
            <v>99.666666666666671</v>
          </cell>
          <cell r="F19">
            <v>100</v>
          </cell>
          <cell r="G19">
            <v>92</v>
          </cell>
          <cell r="H19">
            <v>20.52</v>
          </cell>
          <cell r="J19">
            <v>36.36</v>
          </cell>
          <cell r="K19">
            <v>23.6</v>
          </cell>
        </row>
        <row r="20">
          <cell r="B20">
            <v>19.237500000000001</v>
          </cell>
          <cell r="C20">
            <v>27.4</v>
          </cell>
          <cell r="D20">
            <v>15.1</v>
          </cell>
          <cell r="E20">
            <v>80.583333333333329</v>
          </cell>
          <cell r="F20">
            <v>100</v>
          </cell>
          <cell r="G20">
            <v>38</v>
          </cell>
          <cell r="H20">
            <v>16.559999999999999</v>
          </cell>
          <cell r="J20">
            <v>39.6</v>
          </cell>
          <cell r="K20">
            <v>6.8</v>
          </cell>
        </row>
        <row r="21">
          <cell r="B21">
            <v>21.750000000000004</v>
          </cell>
          <cell r="C21">
            <v>29</v>
          </cell>
          <cell r="D21">
            <v>15.9</v>
          </cell>
          <cell r="E21">
            <v>68</v>
          </cell>
          <cell r="F21">
            <v>100</v>
          </cell>
          <cell r="G21">
            <v>40</v>
          </cell>
          <cell r="H21">
            <v>16.920000000000002</v>
          </cell>
          <cell r="J21">
            <v>37.440000000000005</v>
          </cell>
          <cell r="K21">
            <v>0</v>
          </cell>
        </row>
        <row r="22">
          <cell r="B22">
            <v>22.891666666666669</v>
          </cell>
          <cell r="C22">
            <v>30.3</v>
          </cell>
          <cell r="D22">
            <v>17.7</v>
          </cell>
          <cell r="E22">
            <v>61.166666666666664</v>
          </cell>
          <cell r="F22">
            <v>80</v>
          </cell>
          <cell r="G22">
            <v>41</v>
          </cell>
          <cell r="H22">
            <v>14.76</v>
          </cell>
          <cell r="J22">
            <v>30.240000000000002</v>
          </cell>
          <cell r="K22">
            <v>0</v>
          </cell>
        </row>
        <row r="23">
          <cell r="B23">
            <v>27.687499999999996</v>
          </cell>
          <cell r="C23">
            <v>39.200000000000003</v>
          </cell>
          <cell r="D23">
            <v>19</v>
          </cell>
          <cell r="E23">
            <v>53.416666666666664</v>
          </cell>
          <cell r="F23">
            <v>85</v>
          </cell>
          <cell r="G23">
            <v>22</v>
          </cell>
          <cell r="H23">
            <v>20.16</v>
          </cell>
          <cell r="J23">
            <v>44.28</v>
          </cell>
          <cell r="K23">
            <v>0</v>
          </cell>
        </row>
        <row r="24">
          <cell r="B24">
            <v>27.416666666666668</v>
          </cell>
          <cell r="C24">
            <v>36.6</v>
          </cell>
          <cell r="D24">
            <v>21.6</v>
          </cell>
          <cell r="E24">
            <v>54.291666666666664</v>
          </cell>
          <cell r="F24">
            <v>86</v>
          </cell>
          <cell r="G24">
            <v>30</v>
          </cell>
          <cell r="H24">
            <v>29.52</v>
          </cell>
          <cell r="J24">
            <v>62.639999999999993</v>
          </cell>
          <cell r="K24">
            <v>0</v>
          </cell>
        </row>
        <row r="25">
          <cell r="B25">
            <v>22.004166666666674</v>
          </cell>
          <cell r="C25">
            <v>27.1</v>
          </cell>
          <cell r="D25">
            <v>18.7</v>
          </cell>
          <cell r="E25">
            <v>86.958333333333329</v>
          </cell>
          <cell r="F25">
            <v>100</v>
          </cell>
          <cell r="G25">
            <v>64</v>
          </cell>
          <cell r="H25">
            <v>23.400000000000002</v>
          </cell>
          <cell r="J25">
            <v>62.639999999999993</v>
          </cell>
          <cell r="K25">
            <v>14.2</v>
          </cell>
        </row>
        <row r="26">
          <cell r="B26">
            <v>26.304166666666664</v>
          </cell>
          <cell r="C26">
            <v>35.9</v>
          </cell>
          <cell r="D26">
            <v>19.5</v>
          </cell>
          <cell r="E26">
            <v>70.625</v>
          </cell>
          <cell r="F26">
            <v>100</v>
          </cell>
          <cell r="G26">
            <v>35</v>
          </cell>
          <cell r="H26">
            <v>10.8</v>
          </cell>
          <cell r="J26">
            <v>25.56</v>
          </cell>
          <cell r="K26">
            <v>0</v>
          </cell>
        </row>
        <row r="27">
          <cell r="B27">
            <v>29.312500000000004</v>
          </cell>
          <cell r="C27">
            <v>38.4</v>
          </cell>
          <cell r="D27">
            <v>22.6</v>
          </cell>
          <cell r="E27">
            <v>55.75</v>
          </cell>
          <cell r="F27">
            <v>79</v>
          </cell>
          <cell r="G27">
            <v>26</v>
          </cell>
          <cell r="H27">
            <v>12.6</v>
          </cell>
          <cell r="J27">
            <v>30.6</v>
          </cell>
          <cell r="K27">
            <v>0</v>
          </cell>
        </row>
        <row r="28">
          <cell r="B28">
            <v>30.379166666666666</v>
          </cell>
          <cell r="C28">
            <v>39.200000000000003</v>
          </cell>
          <cell r="D28">
            <v>20.9</v>
          </cell>
          <cell r="E28">
            <v>46.5</v>
          </cell>
          <cell r="F28">
            <v>85</v>
          </cell>
          <cell r="G28">
            <v>20</v>
          </cell>
          <cell r="H28">
            <v>12.96</v>
          </cell>
          <cell r="J28">
            <v>29.52</v>
          </cell>
          <cell r="K28">
            <v>0</v>
          </cell>
        </row>
        <row r="29">
          <cell r="B29">
            <v>31.108333333333331</v>
          </cell>
          <cell r="C29">
            <v>40.5</v>
          </cell>
          <cell r="D29">
            <v>22.3</v>
          </cell>
          <cell r="E29">
            <v>37.75</v>
          </cell>
          <cell r="F29">
            <v>66</v>
          </cell>
          <cell r="G29">
            <v>17</v>
          </cell>
          <cell r="H29">
            <v>12.24</v>
          </cell>
          <cell r="J29">
            <v>30.240000000000002</v>
          </cell>
          <cell r="K29">
            <v>0</v>
          </cell>
        </row>
        <row r="30">
          <cell r="B30">
            <v>26.987499999999997</v>
          </cell>
          <cell r="C30">
            <v>35.200000000000003</v>
          </cell>
          <cell r="D30">
            <v>21.5</v>
          </cell>
          <cell r="E30">
            <v>64.625</v>
          </cell>
          <cell r="F30">
            <v>100</v>
          </cell>
          <cell r="G30">
            <v>35</v>
          </cell>
          <cell r="H30">
            <v>21.6</v>
          </cell>
          <cell r="J30">
            <v>43.2</v>
          </cell>
          <cell r="K30">
            <v>0.8</v>
          </cell>
        </row>
        <row r="31">
          <cell r="B31">
            <v>22.362500000000001</v>
          </cell>
          <cell r="C31">
            <v>28.8</v>
          </cell>
          <cell r="D31">
            <v>16.7</v>
          </cell>
          <cell r="E31">
            <v>65.541666666666671</v>
          </cell>
          <cell r="F31">
            <v>91</v>
          </cell>
          <cell r="G31">
            <v>32</v>
          </cell>
          <cell r="H31">
            <v>18</v>
          </cell>
          <cell r="J31">
            <v>39.96</v>
          </cell>
          <cell r="K31">
            <v>0.2</v>
          </cell>
        </row>
        <row r="32">
          <cell r="B32">
            <v>24.625</v>
          </cell>
          <cell r="C32">
            <v>33.700000000000003</v>
          </cell>
          <cell r="D32">
            <v>15.7</v>
          </cell>
          <cell r="E32">
            <v>46.125</v>
          </cell>
          <cell r="F32">
            <v>86</v>
          </cell>
          <cell r="G32">
            <v>19</v>
          </cell>
          <cell r="H32">
            <v>15.120000000000001</v>
          </cell>
          <cell r="J32">
            <v>30.6</v>
          </cell>
          <cell r="K32">
            <v>0</v>
          </cell>
        </row>
        <row r="33">
          <cell r="B33">
            <v>26.125</v>
          </cell>
          <cell r="C33">
            <v>35.299999999999997</v>
          </cell>
          <cell r="D33">
            <v>19</v>
          </cell>
          <cell r="E33">
            <v>50.791666666666664</v>
          </cell>
          <cell r="F33">
            <v>73</v>
          </cell>
          <cell r="G33">
            <v>24</v>
          </cell>
          <cell r="H33">
            <v>15.48</v>
          </cell>
          <cell r="J33">
            <v>33.119999999999997</v>
          </cell>
          <cell r="K33">
            <v>0</v>
          </cell>
        </row>
        <row r="34">
          <cell r="B34">
            <v>29.065217391304344</v>
          </cell>
          <cell r="C34">
            <v>39.4</v>
          </cell>
          <cell r="D34">
            <v>19.3</v>
          </cell>
          <cell r="E34">
            <v>48.086956521739133</v>
          </cell>
          <cell r="F34">
            <v>83</v>
          </cell>
          <cell r="G34">
            <v>21</v>
          </cell>
          <cell r="H34">
            <v>16.2</v>
          </cell>
          <cell r="J34">
            <v>38.519999999999996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19.895833333333336</v>
          </cell>
          <cell r="C5">
            <v>27.7</v>
          </cell>
          <cell r="D5">
            <v>15.7</v>
          </cell>
          <cell r="E5">
            <v>68.458333333333329</v>
          </cell>
          <cell r="F5">
            <v>98</v>
          </cell>
          <cell r="G5">
            <v>34</v>
          </cell>
          <cell r="H5">
            <v>12.24</v>
          </cell>
          <cell r="J5">
            <v>30.96</v>
          </cell>
          <cell r="K5">
            <v>0</v>
          </cell>
        </row>
        <row r="6">
          <cell r="B6">
            <v>19.329166666666669</v>
          </cell>
          <cell r="C6">
            <v>29.1</v>
          </cell>
          <cell r="D6">
            <v>12.8</v>
          </cell>
          <cell r="E6">
            <v>57.916666666666664</v>
          </cell>
          <cell r="F6">
            <v>86</v>
          </cell>
          <cell r="G6">
            <v>29</v>
          </cell>
          <cell r="H6">
            <v>6.48</v>
          </cell>
          <cell r="J6">
            <v>19.440000000000001</v>
          </cell>
          <cell r="K6">
            <v>0</v>
          </cell>
        </row>
        <row r="7">
          <cell r="B7">
            <v>25.225000000000005</v>
          </cell>
          <cell r="C7">
            <v>36.9</v>
          </cell>
          <cell r="D7">
            <v>14.2</v>
          </cell>
          <cell r="E7">
            <v>43.25</v>
          </cell>
          <cell r="F7">
            <v>79</v>
          </cell>
          <cell r="G7">
            <v>14</v>
          </cell>
          <cell r="H7">
            <v>12.6</v>
          </cell>
          <cell r="J7">
            <v>32.04</v>
          </cell>
          <cell r="K7">
            <v>0</v>
          </cell>
        </row>
        <row r="8">
          <cell r="B8">
            <v>26.604166666666668</v>
          </cell>
          <cell r="C8">
            <v>33.9</v>
          </cell>
          <cell r="D8">
            <v>19.600000000000001</v>
          </cell>
          <cell r="E8">
            <v>35.791666666666664</v>
          </cell>
          <cell r="F8">
            <v>59</v>
          </cell>
          <cell r="G8">
            <v>18</v>
          </cell>
          <cell r="H8">
            <v>13.68</v>
          </cell>
          <cell r="J8">
            <v>30.96</v>
          </cell>
          <cell r="K8">
            <v>0</v>
          </cell>
        </row>
        <row r="9">
          <cell r="B9">
            <v>18.050000000000008</v>
          </cell>
          <cell r="C9">
            <v>28.8</v>
          </cell>
          <cell r="D9">
            <v>14.1</v>
          </cell>
          <cell r="E9">
            <v>74.055555555555557</v>
          </cell>
          <cell r="F9">
            <v>100</v>
          </cell>
          <cell r="G9">
            <v>33</v>
          </cell>
          <cell r="H9">
            <v>12.24</v>
          </cell>
          <cell r="J9">
            <v>33.840000000000003</v>
          </cell>
          <cell r="K9">
            <v>1</v>
          </cell>
        </row>
        <row r="10">
          <cell r="B10">
            <v>18.041666666666668</v>
          </cell>
          <cell r="C10">
            <v>26.1</v>
          </cell>
          <cell r="D10">
            <v>9.3000000000000007</v>
          </cell>
          <cell r="E10">
            <v>73.086956521739125</v>
          </cell>
          <cell r="F10">
            <v>100</v>
          </cell>
          <cell r="G10">
            <v>52</v>
          </cell>
          <cell r="H10">
            <v>14.04</v>
          </cell>
          <cell r="J10">
            <v>30.96</v>
          </cell>
          <cell r="K10">
            <v>0</v>
          </cell>
        </row>
        <row r="11">
          <cell r="B11">
            <v>24.316666666666666</v>
          </cell>
          <cell r="C11">
            <v>34.6</v>
          </cell>
          <cell r="D11">
            <v>16.8</v>
          </cell>
          <cell r="E11">
            <v>58.666666666666664</v>
          </cell>
          <cell r="F11">
            <v>84</v>
          </cell>
          <cell r="G11">
            <v>29</v>
          </cell>
          <cell r="H11">
            <v>15.840000000000002</v>
          </cell>
          <cell r="J11">
            <v>29.880000000000003</v>
          </cell>
          <cell r="K11">
            <v>0</v>
          </cell>
        </row>
        <row r="12">
          <cell r="B12">
            <v>28.779166666666669</v>
          </cell>
          <cell r="C12">
            <v>37.9</v>
          </cell>
          <cell r="D12">
            <v>20.6</v>
          </cell>
          <cell r="E12">
            <v>38.541666666666664</v>
          </cell>
          <cell r="F12">
            <v>65</v>
          </cell>
          <cell r="G12">
            <v>14</v>
          </cell>
          <cell r="H12">
            <v>13.32</v>
          </cell>
          <cell r="J12">
            <v>33.480000000000004</v>
          </cell>
          <cell r="K12">
            <v>0</v>
          </cell>
        </row>
        <row r="13">
          <cell r="B13">
            <v>29.000000000000004</v>
          </cell>
          <cell r="C13">
            <v>37.5</v>
          </cell>
          <cell r="D13">
            <v>21.4</v>
          </cell>
          <cell r="E13">
            <v>30.25</v>
          </cell>
          <cell r="F13">
            <v>47</v>
          </cell>
          <cell r="G13">
            <v>14</v>
          </cell>
          <cell r="H13">
            <v>15.840000000000002</v>
          </cell>
          <cell r="J13">
            <v>37.440000000000005</v>
          </cell>
          <cell r="K13">
            <v>0</v>
          </cell>
        </row>
        <row r="14">
          <cell r="B14">
            <v>28.650000000000002</v>
          </cell>
          <cell r="C14">
            <v>37</v>
          </cell>
          <cell r="D14">
            <v>21.3</v>
          </cell>
          <cell r="E14">
            <v>30.166666666666668</v>
          </cell>
          <cell r="F14">
            <v>49</v>
          </cell>
          <cell r="G14">
            <v>12</v>
          </cell>
          <cell r="H14">
            <v>14.76</v>
          </cell>
          <cell r="J14">
            <v>32.76</v>
          </cell>
          <cell r="K14">
            <v>0</v>
          </cell>
        </row>
        <row r="15">
          <cell r="B15">
            <v>27.966666666666669</v>
          </cell>
          <cell r="C15">
            <v>38.1</v>
          </cell>
          <cell r="D15">
            <v>19.2</v>
          </cell>
          <cell r="E15">
            <v>29.125</v>
          </cell>
          <cell r="F15">
            <v>57</v>
          </cell>
          <cell r="G15">
            <v>12</v>
          </cell>
          <cell r="H15">
            <v>18</v>
          </cell>
          <cell r="J15">
            <v>38.880000000000003</v>
          </cell>
          <cell r="K15">
            <v>0</v>
          </cell>
        </row>
        <row r="16">
          <cell r="B16">
            <v>28.641666666666662</v>
          </cell>
          <cell r="C16">
            <v>36.200000000000003</v>
          </cell>
          <cell r="D16">
            <v>20.9</v>
          </cell>
          <cell r="E16">
            <v>28.416666666666668</v>
          </cell>
          <cell r="F16">
            <v>52</v>
          </cell>
          <cell r="G16">
            <v>16</v>
          </cell>
          <cell r="H16">
            <v>19.079999999999998</v>
          </cell>
          <cell r="J16">
            <v>38.519999999999996</v>
          </cell>
          <cell r="K16">
            <v>0</v>
          </cell>
        </row>
        <row r="17">
          <cell r="B17">
            <v>25.191666666666663</v>
          </cell>
          <cell r="C17">
            <v>35.1</v>
          </cell>
          <cell r="D17">
            <v>17.600000000000001</v>
          </cell>
          <cell r="E17">
            <v>63</v>
          </cell>
          <cell r="F17">
            <v>100</v>
          </cell>
          <cell r="G17">
            <v>35</v>
          </cell>
          <cell r="H17">
            <v>10.08</v>
          </cell>
          <cell r="J17">
            <v>22.68</v>
          </cell>
          <cell r="K17">
            <v>0</v>
          </cell>
        </row>
        <row r="18">
          <cell r="B18">
            <v>21.062500000000004</v>
          </cell>
          <cell r="C18">
            <v>28.5</v>
          </cell>
          <cell r="D18">
            <v>18.2</v>
          </cell>
          <cell r="E18">
            <v>80.285714285714292</v>
          </cell>
          <cell r="F18">
            <v>100</v>
          </cell>
          <cell r="G18">
            <v>55</v>
          </cell>
          <cell r="H18">
            <v>21.6</v>
          </cell>
          <cell r="J18">
            <v>37.440000000000005</v>
          </cell>
          <cell r="K18">
            <v>1.4000000000000001</v>
          </cell>
        </row>
        <row r="19">
          <cell r="B19">
            <v>18.125</v>
          </cell>
          <cell r="C19">
            <v>20.399999999999999</v>
          </cell>
          <cell r="D19">
            <v>15.4</v>
          </cell>
          <cell r="E19">
            <v>92.4</v>
          </cell>
          <cell r="F19">
            <v>100</v>
          </cell>
          <cell r="G19">
            <v>83</v>
          </cell>
          <cell r="H19">
            <v>21.96</v>
          </cell>
          <cell r="J19">
            <v>46.080000000000005</v>
          </cell>
          <cell r="K19">
            <v>41.4</v>
          </cell>
        </row>
        <row r="20">
          <cell r="B20">
            <v>18.783333333333328</v>
          </cell>
          <cell r="C20">
            <v>25.8</v>
          </cell>
          <cell r="D20">
            <v>14.4</v>
          </cell>
          <cell r="E20">
            <v>62.166666666666664</v>
          </cell>
          <cell r="F20">
            <v>100</v>
          </cell>
          <cell r="G20">
            <v>45</v>
          </cell>
          <cell r="H20">
            <v>22.68</v>
          </cell>
          <cell r="J20">
            <v>32.76</v>
          </cell>
          <cell r="K20">
            <v>2.2000000000000002</v>
          </cell>
        </row>
        <row r="21">
          <cell r="B21">
            <v>20.383333333333333</v>
          </cell>
          <cell r="C21">
            <v>27.5</v>
          </cell>
          <cell r="D21">
            <v>14.4</v>
          </cell>
          <cell r="E21">
            <v>67.25</v>
          </cell>
          <cell r="F21">
            <v>99</v>
          </cell>
          <cell r="G21">
            <v>42</v>
          </cell>
          <cell r="H21">
            <v>20.16</v>
          </cell>
          <cell r="J21">
            <v>36</v>
          </cell>
          <cell r="K21">
            <v>0</v>
          </cell>
        </row>
        <row r="22">
          <cell r="B22">
            <v>21.174999999999997</v>
          </cell>
          <cell r="C22">
            <v>27.8</v>
          </cell>
          <cell r="D22">
            <v>15.3</v>
          </cell>
          <cell r="E22">
            <v>62.083333333333336</v>
          </cell>
          <cell r="F22">
            <v>82</v>
          </cell>
          <cell r="G22">
            <v>43</v>
          </cell>
          <cell r="H22">
            <v>18.720000000000002</v>
          </cell>
          <cell r="J22">
            <v>32.04</v>
          </cell>
          <cell r="K22">
            <v>0</v>
          </cell>
        </row>
        <row r="23">
          <cell r="B23">
            <v>25.270833333333329</v>
          </cell>
          <cell r="C23">
            <v>35.799999999999997</v>
          </cell>
          <cell r="D23">
            <v>18.100000000000001</v>
          </cell>
          <cell r="E23">
            <v>62.375</v>
          </cell>
          <cell r="F23">
            <v>91</v>
          </cell>
          <cell r="G23">
            <v>30</v>
          </cell>
          <cell r="H23">
            <v>15.120000000000001</v>
          </cell>
          <cell r="J23">
            <v>30.96</v>
          </cell>
          <cell r="K23">
            <v>0</v>
          </cell>
        </row>
        <row r="24">
          <cell r="B24">
            <v>23.758333333333329</v>
          </cell>
          <cell r="C24">
            <v>32</v>
          </cell>
          <cell r="D24">
            <v>17.899999999999999</v>
          </cell>
          <cell r="E24">
            <v>63.526315789473685</v>
          </cell>
          <cell r="F24">
            <v>100</v>
          </cell>
          <cell r="G24">
            <v>40</v>
          </cell>
          <cell r="H24">
            <v>38.519999999999996</v>
          </cell>
          <cell r="J24">
            <v>58.680000000000007</v>
          </cell>
          <cell r="K24">
            <v>11.6</v>
          </cell>
        </row>
        <row r="25">
          <cell r="B25">
            <v>21.445833333333336</v>
          </cell>
          <cell r="C25">
            <v>27</v>
          </cell>
          <cell r="D25">
            <v>17.8</v>
          </cell>
          <cell r="E25">
            <v>78</v>
          </cell>
          <cell r="F25">
            <v>100</v>
          </cell>
          <cell r="G25">
            <v>67</v>
          </cell>
          <cell r="H25">
            <v>29.16</v>
          </cell>
          <cell r="J25">
            <v>66.960000000000008</v>
          </cell>
          <cell r="K25">
            <v>24.599999999999998</v>
          </cell>
        </row>
        <row r="26">
          <cell r="B26">
            <v>24.962500000000002</v>
          </cell>
          <cell r="C26">
            <v>32.1</v>
          </cell>
          <cell r="D26">
            <v>19.899999999999999</v>
          </cell>
          <cell r="E26">
            <v>72.21052631578948</v>
          </cell>
          <cell r="F26">
            <v>100</v>
          </cell>
          <cell r="G26">
            <v>46</v>
          </cell>
          <cell r="H26">
            <v>15.120000000000001</v>
          </cell>
          <cell r="J26">
            <v>27.36</v>
          </cell>
          <cell r="K26">
            <v>0</v>
          </cell>
        </row>
        <row r="27">
          <cell r="B27">
            <v>27.970833333333331</v>
          </cell>
          <cell r="C27">
            <v>36</v>
          </cell>
          <cell r="D27">
            <v>21.9</v>
          </cell>
          <cell r="E27">
            <v>58.916666666666664</v>
          </cell>
          <cell r="F27">
            <v>85</v>
          </cell>
          <cell r="G27">
            <v>30</v>
          </cell>
          <cell r="H27">
            <v>13.68</v>
          </cell>
          <cell r="J27">
            <v>29.16</v>
          </cell>
          <cell r="K27">
            <v>0</v>
          </cell>
        </row>
        <row r="28">
          <cell r="B28">
            <v>29.241666666666671</v>
          </cell>
          <cell r="C28">
            <v>36.700000000000003</v>
          </cell>
          <cell r="D28">
            <v>22</v>
          </cell>
          <cell r="E28">
            <v>48.458333333333336</v>
          </cell>
          <cell r="F28">
            <v>75</v>
          </cell>
          <cell r="G28">
            <v>23</v>
          </cell>
          <cell r="H28">
            <v>16.920000000000002</v>
          </cell>
          <cell r="J28">
            <v>32.04</v>
          </cell>
          <cell r="K28">
            <v>0</v>
          </cell>
        </row>
        <row r="29">
          <cell r="B29">
            <v>30.012499999999992</v>
          </cell>
          <cell r="C29">
            <v>38.200000000000003</v>
          </cell>
          <cell r="D29">
            <v>20.9</v>
          </cell>
          <cell r="E29">
            <v>37.833333333333336</v>
          </cell>
          <cell r="F29">
            <v>75</v>
          </cell>
          <cell r="G29">
            <v>14</v>
          </cell>
          <cell r="H29">
            <v>13.68</v>
          </cell>
          <cell r="J29">
            <v>32.76</v>
          </cell>
          <cell r="K29">
            <v>0</v>
          </cell>
        </row>
        <row r="30">
          <cell r="B30">
            <v>26.412499999999998</v>
          </cell>
          <cell r="C30">
            <v>31</v>
          </cell>
          <cell r="D30">
            <v>21.6</v>
          </cell>
          <cell r="E30">
            <v>53.913043478260867</v>
          </cell>
          <cell r="F30">
            <v>100</v>
          </cell>
          <cell r="G30">
            <v>28</v>
          </cell>
          <cell r="H30">
            <v>16.559999999999999</v>
          </cell>
          <cell r="J30">
            <v>44.28</v>
          </cell>
          <cell r="K30">
            <v>8.1999999999999993</v>
          </cell>
        </row>
        <row r="31">
          <cell r="B31">
            <v>20.866666666666664</v>
          </cell>
          <cell r="C31">
            <v>26.9</v>
          </cell>
          <cell r="D31">
            <v>16</v>
          </cell>
          <cell r="E31">
            <v>71.375</v>
          </cell>
          <cell r="F31">
            <v>97</v>
          </cell>
          <cell r="G31">
            <v>36</v>
          </cell>
          <cell r="H31">
            <v>19.440000000000001</v>
          </cell>
          <cell r="J31">
            <v>51.12</v>
          </cell>
          <cell r="K31">
            <v>0</v>
          </cell>
        </row>
        <row r="32">
          <cell r="B32">
            <v>22.208333333333332</v>
          </cell>
          <cell r="C32">
            <v>31.1</v>
          </cell>
          <cell r="D32">
            <v>13.4</v>
          </cell>
          <cell r="E32">
            <v>60.954545454545453</v>
          </cell>
          <cell r="F32">
            <v>100</v>
          </cell>
          <cell r="G32">
            <v>32</v>
          </cell>
          <cell r="H32">
            <v>10.08</v>
          </cell>
          <cell r="J32">
            <v>25.92</v>
          </cell>
          <cell r="K32">
            <v>0</v>
          </cell>
        </row>
        <row r="33">
          <cell r="B33">
            <v>23.941666666666663</v>
          </cell>
          <cell r="C33">
            <v>32.1</v>
          </cell>
          <cell r="D33">
            <v>17.3</v>
          </cell>
          <cell r="E33">
            <v>57.333333333333336</v>
          </cell>
          <cell r="F33">
            <v>82</v>
          </cell>
          <cell r="G33">
            <v>31</v>
          </cell>
          <cell r="H33">
            <v>20.88</v>
          </cell>
          <cell r="J33">
            <v>37.080000000000005</v>
          </cell>
          <cell r="K33">
            <v>0</v>
          </cell>
        </row>
        <row r="34">
          <cell r="B34">
            <v>27.45</v>
          </cell>
          <cell r="C34">
            <v>36.6</v>
          </cell>
          <cell r="D34">
            <v>19.8</v>
          </cell>
          <cell r="E34">
            <v>49.625</v>
          </cell>
          <cell r="F34">
            <v>69</v>
          </cell>
          <cell r="G34">
            <v>23</v>
          </cell>
          <cell r="H34">
            <v>23.040000000000003</v>
          </cell>
          <cell r="J34">
            <v>39.24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22.8125</v>
          </cell>
          <cell r="C5">
            <v>29.3</v>
          </cell>
          <cell r="D5">
            <v>15.7</v>
          </cell>
          <cell r="E5">
            <v>56.791666666666664</v>
          </cell>
          <cell r="F5">
            <v>90</v>
          </cell>
          <cell r="G5">
            <v>29</v>
          </cell>
          <cell r="H5">
            <v>21.6</v>
          </cell>
          <cell r="J5">
            <v>41.04</v>
          </cell>
          <cell r="K5">
            <v>0</v>
          </cell>
        </row>
        <row r="6">
          <cell r="B6">
            <v>22.508333333333336</v>
          </cell>
          <cell r="C6">
            <v>33.4</v>
          </cell>
          <cell r="D6">
            <v>14.5</v>
          </cell>
          <cell r="E6">
            <v>46.708333333333336</v>
          </cell>
          <cell r="F6">
            <v>71</v>
          </cell>
          <cell r="G6">
            <v>22</v>
          </cell>
          <cell r="H6">
            <v>16.920000000000002</v>
          </cell>
          <cell r="J6">
            <v>33.119999999999997</v>
          </cell>
          <cell r="K6">
            <v>0</v>
          </cell>
        </row>
        <row r="7">
          <cell r="B7">
            <v>27.479166666666671</v>
          </cell>
          <cell r="C7">
            <v>36.9</v>
          </cell>
          <cell r="D7">
            <v>19.5</v>
          </cell>
          <cell r="E7">
            <v>36.458333333333336</v>
          </cell>
          <cell r="F7">
            <v>64</v>
          </cell>
          <cell r="G7">
            <v>13</v>
          </cell>
          <cell r="H7">
            <v>13.32</v>
          </cell>
          <cell r="J7">
            <v>30.240000000000002</v>
          </cell>
          <cell r="K7">
            <v>0</v>
          </cell>
        </row>
        <row r="8">
          <cell r="B8">
            <v>29.195833333333329</v>
          </cell>
          <cell r="C8">
            <v>37.700000000000003</v>
          </cell>
          <cell r="D8">
            <v>21.4</v>
          </cell>
          <cell r="E8">
            <v>23.791666666666668</v>
          </cell>
          <cell r="F8">
            <v>37</v>
          </cell>
          <cell r="G8">
            <v>13</v>
          </cell>
          <cell r="H8">
            <v>15.840000000000002</v>
          </cell>
          <cell r="J8">
            <v>37.800000000000004</v>
          </cell>
          <cell r="K8">
            <v>0</v>
          </cell>
        </row>
        <row r="9">
          <cell r="B9">
            <v>19.741666666666664</v>
          </cell>
          <cell r="C9">
            <v>31.9</v>
          </cell>
          <cell r="D9">
            <v>15.7</v>
          </cell>
          <cell r="E9">
            <v>69.333333333333329</v>
          </cell>
          <cell r="F9">
            <v>89</v>
          </cell>
          <cell r="G9">
            <v>21</v>
          </cell>
          <cell r="H9">
            <v>20.88</v>
          </cell>
          <cell r="J9">
            <v>46.080000000000005</v>
          </cell>
          <cell r="K9">
            <v>0.4</v>
          </cell>
        </row>
        <row r="10">
          <cell r="B10">
            <v>19.645833333333332</v>
          </cell>
          <cell r="C10">
            <v>29.1</v>
          </cell>
          <cell r="D10">
            <v>13.5</v>
          </cell>
          <cell r="E10">
            <v>68.375</v>
          </cell>
          <cell r="F10">
            <v>85</v>
          </cell>
          <cell r="G10">
            <v>40</v>
          </cell>
          <cell r="H10">
            <v>11.879999999999999</v>
          </cell>
          <cell r="J10">
            <v>24.48</v>
          </cell>
          <cell r="K10">
            <v>0</v>
          </cell>
        </row>
        <row r="11">
          <cell r="B11">
            <v>26.387499999999999</v>
          </cell>
          <cell r="C11">
            <v>36.6</v>
          </cell>
          <cell r="D11">
            <v>18.2</v>
          </cell>
          <cell r="E11">
            <v>50.208333333333336</v>
          </cell>
          <cell r="F11">
            <v>77</v>
          </cell>
          <cell r="G11">
            <v>20</v>
          </cell>
          <cell r="H11">
            <v>14.4</v>
          </cell>
          <cell r="J11">
            <v>30.240000000000002</v>
          </cell>
          <cell r="K11">
            <v>0</v>
          </cell>
        </row>
        <row r="12">
          <cell r="B12">
            <v>30.041666666666668</v>
          </cell>
          <cell r="C12">
            <v>38.4</v>
          </cell>
          <cell r="D12">
            <v>23.2</v>
          </cell>
          <cell r="E12">
            <v>30.791666666666668</v>
          </cell>
          <cell r="F12">
            <v>46</v>
          </cell>
          <cell r="G12">
            <v>12</v>
          </cell>
          <cell r="H12">
            <v>19.440000000000001</v>
          </cell>
          <cell r="J12">
            <v>41.04</v>
          </cell>
          <cell r="K12">
            <v>0</v>
          </cell>
        </row>
        <row r="13">
          <cell r="B13">
            <v>29.841666666666669</v>
          </cell>
          <cell r="C13">
            <v>37.4</v>
          </cell>
          <cell r="D13">
            <v>23.7</v>
          </cell>
          <cell r="E13">
            <v>24.333333333333332</v>
          </cell>
          <cell r="F13">
            <v>35</v>
          </cell>
          <cell r="G13">
            <v>13</v>
          </cell>
          <cell r="H13">
            <v>17.64</v>
          </cell>
          <cell r="J13">
            <v>34.56</v>
          </cell>
          <cell r="K13">
            <v>0</v>
          </cell>
        </row>
        <row r="14">
          <cell r="B14">
            <v>28.887499999999992</v>
          </cell>
          <cell r="C14">
            <v>36.6</v>
          </cell>
          <cell r="D14">
            <v>22</v>
          </cell>
          <cell r="E14">
            <v>26</v>
          </cell>
          <cell r="F14">
            <v>41</v>
          </cell>
          <cell r="G14">
            <v>12</v>
          </cell>
          <cell r="H14">
            <v>15.840000000000002</v>
          </cell>
          <cell r="J14">
            <v>37.440000000000005</v>
          </cell>
          <cell r="K14">
            <v>0</v>
          </cell>
        </row>
        <row r="15">
          <cell r="B15">
            <v>28.987499999999997</v>
          </cell>
          <cell r="C15">
            <v>38</v>
          </cell>
          <cell r="D15">
            <v>21.9</v>
          </cell>
          <cell r="E15">
            <v>22.5</v>
          </cell>
          <cell r="F15">
            <v>33</v>
          </cell>
          <cell r="G15">
            <v>11</v>
          </cell>
          <cell r="H15">
            <v>16.920000000000002</v>
          </cell>
          <cell r="J15">
            <v>38.519999999999996</v>
          </cell>
          <cell r="K15">
            <v>0</v>
          </cell>
        </row>
        <row r="16">
          <cell r="B16">
            <v>29.387500000000003</v>
          </cell>
          <cell r="C16">
            <v>38.1</v>
          </cell>
          <cell r="D16">
            <v>22.3</v>
          </cell>
          <cell r="E16">
            <v>23.166666666666668</v>
          </cell>
          <cell r="F16">
            <v>33</v>
          </cell>
          <cell r="G16">
            <v>13</v>
          </cell>
          <cell r="H16">
            <v>20.88</v>
          </cell>
          <cell r="J16">
            <v>38.159999999999997</v>
          </cell>
          <cell r="K16">
            <v>0</v>
          </cell>
        </row>
        <row r="17">
          <cell r="B17">
            <v>28.966666666666669</v>
          </cell>
          <cell r="C17">
            <v>36.700000000000003</v>
          </cell>
          <cell r="D17">
            <v>22.3</v>
          </cell>
          <cell r="E17">
            <v>42.041666666666664</v>
          </cell>
          <cell r="F17">
            <v>72</v>
          </cell>
          <cell r="G17">
            <v>19</v>
          </cell>
          <cell r="H17">
            <v>10.44</v>
          </cell>
          <cell r="J17">
            <v>23.759999999999998</v>
          </cell>
          <cell r="K17">
            <v>0</v>
          </cell>
        </row>
        <row r="18">
          <cell r="B18">
            <v>24.016666666666669</v>
          </cell>
          <cell r="C18">
            <v>31.8</v>
          </cell>
          <cell r="D18">
            <v>21.2</v>
          </cell>
          <cell r="E18">
            <v>61.125</v>
          </cell>
          <cell r="F18">
            <v>78</v>
          </cell>
          <cell r="G18">
            <v>26</v>
          </cell>
          <cell r="H18">
            <v>20.52</v>
          </cell>
          <cell r="J18">
            <v>46.080000000000005</v>
          </cell>
          <cell r="K18">
            <v>0</v>
          </cell>
        </row>
        <row r="19">
          <cell r="B19">
            <v>19.866666666666667</v>
          </cell>
          <cell r="C19">
            <v>22.3</v>
          </cell>
          <cell r="D19">
            <v>18</v>
          </cell>
          <cell r="E19">
            <v>89.708333333333329</v>
          </cell>
          <cell r="F19">
            <v>95</v>
          </cell>
          <cell r="G19">
            <v>72</v>
          </cell>
          <cell r="H19">
            <v>12.96</v>
          </cell>
          <cell r="J19">
            <v>29.16</v>
          </cell>
          <cell r="K19">
            <v>12.2</v>
          </cell>
        </row>
        <row r="20">
          <cell r="B20">
            <v>19.325000000000003</v>
          </cell>
          <cell r="C20">
            <v>25.9</v>
          </cell>
          <cell r="D20">
            <v>15.8</v>
          </cell>
          <cell r="E20">
            <v>78.833333333333329</v>
          </cell>
          <cell r="F20">
            <v>95</v>
          </cell>
          <cell r="G20">
            <v>49</v>
          </cell>
          <cell r="H20">
            <v>21.96</v>
          </cell>
          <cell r="J20">
            <v>42.84</v>
          </cell>
          <cell r="K20">
            <v>7.0000000000000009</v>
          </cell>
        </row>
        <row r="21">
          <cell r="B21">
            <v>21.737500000000001</v>
          </cell>
          <cell r="C21">
            <v>28.4</v>
          </cell>
          <cell r="D21">
            <v>15.9</v>
          </cell>
          <cell r="E21">
            <v>66.625</v>
          </cell>
          <cell r="F21">
            <v>91</v>
          </cell>
          <cell r="G21">
            <v>37</v>
          </cell>
          <cell r="H21">
            <v>16.2</v>
          </cell>
          <cell r="J21">
            <v>41.04</v>
          </cell>
          <cell r="K21">
            <v>0</v>
          </cell>
        </row>
        <row r="22">
          <cell r="B22">
            <v>22.254166666666666</v>
          </cell>
          <cell r="C22">
            <v>29</v>
          </cell>
          <cell r="D22">
            <v>16.5</v>
          </cell>
          <cell r="E22">
            <v>58.875</v>
          </cell>
          <cell r="F22">
            <v>77</v>
          </cell>
          <cell r="G22">
            <v>40</v>
          </cell>
          <cell r="H22">
            <v>15.48</v>
          </cell>
          <cell r="J22">
            <v>36.36</v>
          </cell>
          <cell r="K22">
            <v>0</v>
          </cell>
        </row>
        <row r="23">
          <cell r="B23">
            <v>27.599999999999998</v>
          </cell>
          <cell r="C23">
            <v>38</v>
          </cell>
          <cell r="D23">
            <v>19.899999999999999</v>
          </cell>
          <cell r="E23">
            <v>50.458333333333336</v>
          </cell>
          <cell r="F23">
            <v>76</v>
          </cell>
          <cell r="G23">
            <v>21</v>
          </cell>
          <cell r="H23">
            <v>21.6</v>
          </cell>
          <cell r="J23">
            <v>41.76</v>
          </cell>
          <cell r="K23">
            <v>0</v>
          </cell>
        </row>
        <row r="24">
          <cell r="B24">
            <v>27.354166666666668</v>
          </cell>
          <cell r="C24">
            <v>36.5</v>
          </cell>
          <cell r="D24">
            <v>21.1</v>
          </cell>
          <cell r="E24">
            <v>49.833333333333336</v>
          </cell>
          <cell r="F24">
            <v>86</v>
          </cell>
          <cell r="G24">
            <v>30</v>
          </cell>
          <cell r="H24">
            <v>38.880000000000003</v>
          </cell>
          <cell r="J24">
            <v>64.44</v>
          </cell>
          <cell r="K24">
            <v>1.8</v>
          </cell>
        </row>
        <row r="25">
          <cell r="B25">
            <v>21.070833333333336</v>
          </cell>
          <cell r="C25">
            <v>26.2</v>
          </cell>
          <cell r="D25">
            <v>18.3</v>
          </cell>
          <cell r="E25">
            <v>82.708333333333329</v>
          </cell>
          <cell r="F25">
            <v>96</v>
          </cell>
          <cell r="G25">
            <v>64</v>
          </cell>
          <cell r="H25">
            <v>17.28</v>
          </cell>
          <cell r="J25">
            <v>50.04</v>
          </cell>
          <cell r="K25">
            <v>43.800000000000004</v>
          </cell>
        </row>
        <row r="26">
          <cell r="B26">
            <v>25.120833333333334</v>
          </cell>
          <cell r="C26">
            <v>32.4</v>
          </cell>
          <cell r="D26">
            <v>20.399999999999999</v>
          </cell>
          <cell r="E26">
            <v>72.791666666666671</v>
          </cell>
          <cell r="F26">
            <v>92</v>
          </cell>
          <cell r="G26">
            <v>45</v>
          </cell>
          <cell r="H26">
            <v>12.24</v>
          </cell>
          <cell r="J26">
            <v>21.96</v>
          </cell>
          <cell r="K26">
            <v>0</v>
          </cell>
        </row>
        <row r="27">
          <cell r="B27">
            <v>29.279166666666665</v>
          </cell>
          <cell r="C27">
            <v>36.6</v>
          </cell>
          <cell r="D27">
            <v>23.9</v>
          </cell>
          <cell r="E27">
            <v>49.833333333333336</v>
          </cell>
          <cell r="F27">
            <v>66</v>
          </cell>
          <cell r="G27">
            <v>28</v>
          </cell>
          <cell r="H27">
            <v>13.68</v>
          </cell>
          <cell r="J27">
            <v>26.64</v>
          </cell>
          <cell r="K27">
            <v>0</v>
          </cell>
        </row>
        <row r="28">
          <cell r="B28">
            <v>30.458333333333332</v>
          </cell>
          <cell r="C28">
            <v>37.5</v>
          </cell>
          <cell r="D28">
            <v>23.9</v>
          </cell>
          <cell r="E28">
            <v>40.958333333333336</v>
          </cell>
          <cell r="F28">
            <v>66</v>
          </cell>
          <cell r="G28">
            <v>19</v>
          </cell>
          <cell r="H28">
            <v>16.2</v>
          </cell>
          <cell r="J28">
            <v>28.44</v>
          </cell>
          <cell r="K28">
            <v>0</v>
          </cell>
        </row>
        <row r="29">
          <cell r="B29">
            <v>31.895652173913046</v>
          </cell>
          <cell r="C29">
            <v>39.4</v>
          </cell>
          <cell r="D29">
            <v>23.9</v>
          </cell>
          <cell r="E29">
            <v>28.260869565217391</v>
          </cell>
          <cell r="F29">
            <v>52</v>
          </cell>
          <cell r="G29">
            <v>12</v>
          </cell>
          <cell r="H29">
            <v>13.32</v>
          </cell>
          <cell r="J29">
            <v>28.08</v>
          </cell>
          <cell r="K29">
            <v>0</v>
          </cell>
        </row>
        <row r="30">
          <cell r="B30">
            <v>29.412499999999994</v>
          </cell>
          <cell r="C30">
            <v>35.200000000000003</v>
          </cell>
          <cell r="D30">
            <v>22.8</v>
          </cell>
          <cell r="E30">
            <v>47.666666666666664</v>
          </cell>
          <cell r="F30">
            <v>92</v>
          </cell>
          <cell r="G30">
            <v>23</v>
          </cell>
          <cell r="H30">
            <v>27.36</v>
          </cell>
          <cell r="J30">
            <v>51.480000000000004</v>
          </cell>
          <cell r="K30">
            <v>6</v>
          </cell>
        </row>
        <row r="31">
          <cell r="B31">
            <v>22.262499999999999</v>
          </cell>
          <cell r="C31">
            <v>28.4</v>
          </cell>
          <cell r="D31">
            <v>16.7</v>
          </cell>
          <cell r="E31">
            <v>65.208333333333329</v>
          </cell>
          <cell r="F31">
            <v>91</v>
          </cell>
          <cell r="G31">
            <v>29</v>
          </cell>
          <cell r="H31">
            <v>27.720000000000002</v>
          </cell>
          <cell r="J31">
            <v>49.32</v>
          </cell>
          <cell r="K31">
            <v>0.4</v>
          </cell>
        </row>
        <row r="32">
          <cell r="B32">
            <v>23.404166666666669</v>
          </cell>
          <cell r="C32">
            <v>31.3</v>
          </cell>
          <cell r="D32">
            <v>17</v>
          </cell>
          <cell r="E32">
            <v>55.5</v>
          </cell>
          <cell r="F32">
            <v>76</v>
          </cell>
          <cell r="G32">
            <v>33</v>
          </cell>
          <cell r="H32">
            <v>14.4</v>
          </cell>
          <cell r="J32">
            <v>27</v>
          </cell>
          <cell r="K32">
            <v>0</v>
          </cell>
        </row>
        <row r="33">
          <cell r="B33">
            <v>25.220833333333335</v>
          </cell>
          <cell r="C33">
            <v>33.4</v>
          </cell>
          <cell r="D33">
            <v>17.7</v>
          </cell>
          <cell r="E33">
            <v>51.666666666666664</v>
          </cell>
          <cell r="F33">
            <v>80</v>
          </cell>
          <cell r="G33">
            <v>29</v>
          </cell>
          <cell r="H33">
            <v>13.68</v>
          </cell>
          <cell r="J33">
            <v>31.319999999999997</v>
          </cell>
          <cell r="K33">
            <v>0</v>
          </cell>
        </row>
        <row r="34">
          <cell r="B34">
            <v>29.412500000000005</v>
          </cell>
          <cell r="C34">
            <v>38.1</v>
          </cell>
          <cell r="D34">
            <v>22.5</v>
          </cell>
          <cell r="E34">
            <v>43.541666666666664</v>
          </cell>
          <cell r="F34">
            <v>66</v>
          </cell>
          <cell r="G34">
            <v>19</v>
          </cell>
          <cell r="H34">
            <v>18.36</v>
          </cell>
          <cell r="J34">
            <v>38.159999999999997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21.191666666666666</v>
          </cell>
          <cell r="C5">
            <v>27.1</v>
          </cell>
          <cell r="D5">
            <v>17.2</v>
          </cell>
          <cell r="E5">
            <v>57.541666666666664</v>
          </cell>
          <cell r="F5">
            <v>78</v>
          </cell>
          <cell r="G5">
            <v>34</v>
          </cell>
          <cell r="H5">
            <v>12.96</v>
          </cell>
          <cell r="J5">
            <v>30.6</v>
          </cell>
          <cell r="K5">
            <v>0</v>
          </cell>
        </row>
        <row r="6">
          <cell r="B6">
            <v>22.204166666666666</v>
          </cell>
          <cell r="C6">
            <v>35</v>
          </cell>
          <cell r="D6">
            <v>11.5</v>
          </cell>
          <cell r="E6">
            <v>46.875</v>
          </cell>
          <cell r="F6">
            <v>83</v>
          </cell>
          <cell r="G6">
            <v>19</v>
          </cell>
          <cell r="H6">
            <v>9.3600000000000012</v>
          </cell>
          <cell r="J6">
            <v>18.720000000000002</v>
          </cell>
          <cell r="K6">
            <v>0</v>
          </cell>
        </row>
        <row r="7">
          <cell r="B7">
            <v>26.179166666666671</v>
          </cell>
          <cell r="C7">
            <v>38.4</v>
          </cell>
          <cell r="D7">
            <v>15</v>
          </cell>
          <cell r="E7">
            <v>42.416666666666664</v>
          </cell>
          <cell r="F7">
            <v>77</v>
          </cell>
          <cell r="G7">
            <v>11</v>
          </cell>
          <cell r="H7">
            <v>12.6</v>
          </cell>
          <cell r="J7">
            <v>30.240000000000002</v>
          </cell>
          <cell r="K7">
            <v>0</v>
          </cell>
        </row>
        <row r="8">
          <cell r="B8">
            <v>27.179166666666664</v>
          </cell>
          <cell r="C8">
            <v>38.299999999999997</v>
          </cell>
          <cell r="D8">
            <v>18.2</v>
          </cell>
          <cell r="E8">
            <v>35.875</v>
          </cell>
          <cell r="F8">
            <v>64</v>
          </cell>
          <cell r="G8">
            <v>12</v>
          </cell>
          <cell r="H8">
            <v>14.04</v>
          </cell>
          <cell r="J8">
            <v>35.28</v>
          </cell>
          <cell r="K8">
            <v>0</v>
          </cell>
        </row>
        <row r="9">
          <cell r="B9">
            <v>20.958333333333332</v>
          </cell>
          <cell r="C9">
            <v>30.4</v>
          </cell>
          <cell r="D9">
            <v>16.2</v>
          </cell>
          <cell r="E9">
            <v>54.958333333333336</v>
          </cell>
          <cell r="F9">
            <v>75</v>
          </cell>
          <cell r="G9">
            <v>26</v>
          </cell>
          <cell r="H9">
            <v>11.879999999999999</v>
          </cell>
          <cell r="J9">
            <v>33.840000000000003</v>
          </cell>
          <cell r="K9">
            <v>0</v>
          </cell>
        </row>
        <row r="10">
          <cell r="B10">
            <v>20.745833333333334</v>
          </cell>
          <cell r="C10">
            <v>32</v>
          </cell>
          <cell r="D10">
            <v>11.3</v>
          </cell>
          <cell r="E10">
            <v>51.75</v>
          </cell>
          <cell r="F10">
            <v>81</v>
          </cell>
          <cell r="G10">
            <v>26</v>
          </cell>
          <cell r="H10">
            <v>9.3600000000000012</v>
          </cell>
          <cell r="J10">
            <v>20.52</v>
          </cell>
          <cell r="K10">
            <v>0</v>
          </cell>
        </row>
        <row r="11">
          <cell r="B11">
            <v>27.337500000000002</v>
          </cell>
          <cell r="C11">
            <v>39.700000000000003</v>
          </cell>
          <cell r="D11">
            <v>15.9</v>
          </cell>
          <cell r="E11">
            <v>44.333333333333336</v>
          </cell>
          <cell r="F11">
            <v>84</v>
          </cell>
          <cell r="G11">
            <v>10</v>
          </cell>
          <cell r="H11">
            <v>14.04</v>
          </cell>
          <cell r="J11">
            <v>36.36</v>
          </cell>
          <cell r="K11">
            <v>0</v>
          </cell>
        </row>
        <row r="12">
          <cell r="B12">
            <v>28.733333333333338</v>
          </cell>
          <cell r="C12">
            <v>39.9</v>
          </cell>
          <cell r="D12">
            <v>18.7</v>
          </cell>
          <cell r="E12">
            <v>32.791666666666664</v>
          </cell>
          <cell r="F12">
            <v>60</v>
          </cell>
          <cell r="G12">
            <v>10</v>
          </cell>
          <cell r="H12">
            <v>15.840000000000002</v>
          </cell>
          <cell r="J12">
            <v>35.64</v>
          </cell>
          <cell r="K12">
            <v>0</v>
          </cell>
        </row>
        <row r="13">
          <cell r="B13">
            <v>27.979166666666668</v>
          </cell>
          <cell r="C13">
            <v>38.700000000000003</v>
          </cell>
          <cell r="D13">
            <v>17</v>
          </cell>
          <cell r="E13">
            <v>33.375</v>
          </cell>
          <cell r="F13">
            <v>69</v>
          </cell>
          <cell r="G13">
            <v>9</v>
          </cell>
          <cell r="H13">
            <v>18.720000000000002</v>
          </cell>
          <cell r="J13">
            <v>37.080000000000005</v>
          </cell>
          <cell r="K13">
            <v>0</v>
          </cell>
        </row>
        <row r="14">
          <cell r="B14">
            <v>26.441666666666666</v>
          </cell>
          <cell r="C14">
            <v>36.4</v>
          </cell>
          <cell r="D14">
            <v>16.3</v>
          </cell>
          <cell r="E14">
            <v>32.833333333333336</v>
          </cell>
          <cell r="F14">
            <v>65</v>
          </cell>
          <cell r="G14">
            <v>11</v>
          </cell>
          <cell r="H14">
            <v>13.68</v>
          </cell>
          <cell r="J14">
            <v>28.08</v>
          </cell>
          <cell r="K14">
            <v>0</v>
          </cell>
        </row>
        <row r="15">
          <cell r="B15">
            <v>26.987500000000001</v>
          </cell>
          <cell r="C15">
            <v>37.9</v>
          </cell>
          <cell r="D15">
            <v>16.399999999999999</v>
          </cell>
          <cell r="E15">
            <v>33.166666666666664</v>
          </cell>
          <cell r="F15">
            <v>63</v>
          </cell>
          <cell r="G15">
            <v>13</v>
          </cell>
          <cell r="H15">
            <v>18</v>
          </cell>
          <cell r="J15">
            <v>44.64</v>
          </cell>
          <cell r="K15">
            <v>0</v>
          </cell>
        </row>
        <row r="16">
          <cell r="B16">
            <v>27.295833333333334</v>
          </cell>
          <cell r="C16">
            <v>35.5</v>
          </cell>
          <cell r="D16">
            <v>18.5</v>
          </cell>
          <cell r="E16">
            <v>35.291666666666664</v>
          </cell>
          <cell r="F16">
            <v>64</v>
          </cell>
          <cell r="G16">
            <v>16</v>
          </cell>
          <cell r="H16">
            <v>14.4</v>
          </cell>
          <cell r="J16">
            <v>27.36</v>
          </cell>
          <cell r="K16">
            <v>0</v>
          </cell>
        </row>
        <row r="17">
          <cell r="B17">
            <v>27.091666666666669</v>
          </cell>
          <cell r="C17">
            <v>35.4</v>
          </cell>
          <cell r="D17">
            <v>19.899999999999999</v>
          </cell>
          <cell r="E17">
            <v>50.041666666666664</v>
          </cell>
          <cell r="F17">
            <v>80</v>
          </cell>
          <cell r="G17">
            <v>25</v>
          </cell>
          <cell r="H17">
            <v>9.3600000000000012</v>
          </cell>
          <cell r="J17">
            <v>23.759999999999998</v>
          </cell>
          <cell r="K17">
            <v>0</v>
          </cell>
        </row>
        <row r="18">
          <cell r="B18">
            <v>22.833333333333339</v>
          </cell>
          <cell r="C18">
            <v>31.1</v>
          </cell>
          <cell r="D18">
            <v>19.5</v>
          </cell>
          <cell r="E18">
            <v>70.333333333333329</v>
          </cell>
          <cell r="F18">
            <v>97</v>
          </cell>
          <cell r="G18">
            <v>33</v>
          </cell>
          <cell r="H18">
            <v>24.48</v>
          </cell>
          <cell r="J18">
            <v>43.2</v>
          </cell>
          <cell r="K18">
            <v>17.399999999999999</v>
          </cell>
        </row>
        <row r="19">
          <cell r="B19">
            <v>20.125</v>
          </cell>
          <cell r="C19">
            <v>21</v>
          </cell>
          <cell r="D19">
            <v>18.600000000000001</v>
          </cell>
          <cell r="F19">
            <v>0</v>
          </cell>
          <cell r="G19">
            <v>0</v>
          </cell>
          <cell r="H19">
            <v>6.48</v>
          </cell>
          <cell r="J19">
            <v>21.240000000000002</v>
          </cell>
          <cell r="K19">
            <v>23.4</v>
          </cell>
        </row>
        <row r="20">
          <cell r="B20">
            <v>20.8</v>
          </cell>
          <cell r="C20">
            <v>29.1</v>
          </cell>
          <cell r="D20">
            <v>16.600000000000001</v>
          </cell>
          <cell r="E20">
            <v>51.916666666666664</v>
          </cell>
          <cell r="F20">
            <v>98</v>
          </cell>
          <cell r="G20">
            <v>30</v>
          </cell>
          <cell r="H20">
            <v>7.9200000000000008</v>
          </cell>
          <cell r="J20">
            <v>23.759999999999998</v>
          </cell>
          <cell r="K20">
            <v>2.1999999999999997</v>
          </cell>
        </row>
        <row r="21">
          <cell r="B21">
            <v>22.066666666666666</v>
          </cell>
          <cell r="C21">
            <v>30.2</v>
          </cell>
          <cell r="D21">
            <v>15.1</v>
          </cell>
          <cell r="E21">
            <v>61.125</v>
          </cell>
          <cell r="F21">
            <v>100</v>
          </cell>
          <cell r="G21">
            <v>32</v>
          </cell>
          <cell r="H21">
            <v>14.04</v>
          </cell>
          <cell r="J21">
            <v>29.16</v>
          </cell>
          <cell r="K21">
            <v>0</v>
          </cell>
        </row>
        <row r="22">
          <cell r="B22">
            <v>26.454166666666662</v>
          </cell>
          <cell r="C22">
            <v>35</v>
          </cell>
          <cell r="D22">
            <v>19.399999999999999</v>
          </cell>
          <cell r="E22">
            <v>48.166666666666664</v>
          </cell>
          <cell r="F22">
            <v>79</v>
          </cell>
          <cell r="G22">
            <v>27</v>
          </cell>
          <cell r="H22">
            <v>10.44</v>
          </cell>
          <cell r="J22">
            <v>21.6</v>
          </cell>
          <cell r="K22">
            <v>0</v>
          </cell>
        </row>
        <row r="23">
          <cell r="B23">
            <v>29.345833333333335</v>
          </cell>
          <cell r="C23">
            <v>38.200000000000003</v>
          </cell>
          <cell r="D23">
            <v>20</v>
          </cell>
          <cell r="E23">
            <v>43.25</v>
          </cell>
          <cell r="F23">
            <v>81</v>
          </cell>
          <cell r="G23">
            <v>20</v>
          </cell>
          <cell r="H23">
            <v>15.840000000000002</v>
          </cell>
          <cell r="J23">
            <v>39.24</v>
          </cell>
          <cell r="K23">
            <v>0</v>
          </cell>
        </row>
        <row r="24">
          <cell r="B24">
            <v>30.512500000000003</v>
          </cell>
          <cell r="C24">
            <v>37.299999999999997</v>
          </cell>
          <cell r="D24">
            <v>26</v>
          </cell>
          <cell r="E24">
            <v>40.125</v>
          </cell>
          <cell r="F24">
            <v>58</v>
          </cell>
          <cell r="G24">
            <v>24</v>
          </cell>
          <cell r="H24">
            <v>16.920000000000002</v>
          </cell>
          <cell r="J24">
            <v>36</v>
          </cell>
          <cell r="K24">
            <v>0</v>
          </cell>
        </row>
        <row r="25">
          <cell r="B25">
            <v>23.441666666666663</v>
          </cell>
          <cell r="C25">
            <v>29.2</v>
          </cell>
          <cell r="D25">
            <v>19.399999999999999</v>
          </cell>
          <cell r="E25">
            <v>72.5</v>
          </cell>
          <cell r="F25">
            <v>97</v>
          </cell>
          <cell r="G25">
            <v>49</v>
          </cell>
          <cell r="H25">
            <v>18</v>
          </cell>
          <cell r="J25">
            <v>48.6</v>
          </cell>
          <cell r="K25">
            <v>28.4</v>
          </cell>
        </row>
        <row r="26">
          <cell r="B26">
            <v>28.054166666666671</v>
          </cell>
          <cell r="C26">
            <v>36.6</v>
          </cell>
          <cell r="D26">
            <v>20.7</v>
          </cell>
          <cell r="E26">
            <v>54.625</v>
          </cell>
          <cell r="F26">
            <v>91</v>
          </cell>
          <cell r="G26">
            <v>22</v>
          </cell>
          <cell r="H26">
            <v>13.68</v>
          </cell>
          <cell r="J26">
            <v>25.2</v>
          </cell>
          <cell r="K26">
            <v>0</v>
          </cell>
        </row>
        <row r="27">
          <cell r="B27">
            <v>29.175000000000001</v>
          </cell>
          <cell r="C27">
            <v>38.6</v>
          </cell>
          <cell r="D27">
            <v>20.6</v>
          </cell>
          <cell r="E27">
            <v>51.583333333333336</v>
          </cell>
          <cell r="F27">
            <v>89</v>
          </cell>
          <cell r="G27">
            <v>19</v>
          </cell>
          <cell r="H27">
            <v>11.520000000000001</v>
          </cell>
          <cell r="J27">
            <v>24.840000000000003</v>
          </cell>
          <cell r="K27">
            <v>0</v>
          </cell>
        </row>
        <row r="28">
          <cell r="B28">
            <v>29.437499999999989</v>
          </cell>
          <cell r="C28">
            <v>38</v>
          </cell>
          <cell r="D28">
            <v>21.5</v>
          </cell>
          <cell r="E28">
            <v>52.833333333333336</v>
          </cell>
          <cell r="F28">
            <v>88</v>
          </cell>
          <cell r="G28">
            <v>19</v>
          </cell>
          <cell r="H28">
            <v>10.44</v>
          </cell>
          <cell r="J28">
            <v>24.840000000000003</v>
          </cell>
          <cell r="K28">
            <v>0</v>
          </cell>
        </row>
        <row r="29">
          <cell r="B29">
            <v>29.658333333333335</v>
          </cell>
          <cell r="C29">
            <v>39</v>
          </cell>
          <cell r="D29">
            <v>22.2</v>
          </cell>
          <cell r="E29">
            <v>52.291666666666664</v>
          </cell>
          <cell r="F29">
            <v>86</v>
          </cell>
          <cell r="G29">
            <v>21</v>
          </cell>
          <cell r="H29">
            <v>7.2</v>
          </cell>
          <cell r="J29">
            <v>24.48</v>
          </cell>
          <cell r="K29">
            <v>0</v>
          </cell>
        </row>
        <row r="30">
          <cell r="B30">
            <v>24.904166666666665</v>
          </cell>
          <cell r="C30">
            <v>31</v>
          </cell>
          <cell r="D30">
            <v>21.3</v>
          </cell>
          <cell r="E30">
            <v>70.849999999999994</v>
          </cell>
          <cell r="F30">
            <v>97</v>
          </cell>
          <cell r="G30">
            <v>45</v>
          </cell>
          <cell r="H30">
            <v>16.2</v>
          </cell>
          <cell r="J30">
            <v>30.96</v>
          </cell>
          <cell r="K30">
            <v>6</v>
          </cell>
        </row>
        <row r="31">
          <cell r="B31">
            <v>22.287500000000005</v>
          </cell>
          <cell r="C31">
            <v>27.6</v>
          </cell>
          <cell r="D31">
            <v>18.8</v>
          </cell>
          <cell r="E31">
            <v>63.166666666666664</v>
          </cell>
          <cell r="F31">
            <v>88</v>
          </cell>
          <cell r="G31">
            <v>34</v>
          </cell>
          <cell r="H31">
            <v>11.879999999999999</v>
          </cell>
          <cell r="J31">
            <v>30.96</v>
          </cell>
          <cell r="K31">
            <v>0</v>
          </cell>
        </row>
        <row r="32">
          <cell r="B32">
            <v>24.216666666666669</v>
          </cell>
          <cell r="C32">
            <v>33.299999999999997</v>
          </cell>
          <cell r="D32">
            <v>15.9</v>
          </cell>
          <cell r="E32">
            <v>52.260869565217391</v>
          </cell>
          <cell r="F32">
            <v>87</v>
          </cell>
          <cell r="G32">
            <v>19</v>
          </cell>
          <cell r="H32">
            <v>5.4</v>
          </cell>
          <cell r="J32">
            <v>16.920000000000002</v>
          </cell>
          <cell r="K32">
            <v>0</v>
          </cell>
        </row>
        <row r="33">
          <cell r="B33">
            <v>27.779166666666665</v>
          </cell>
          <cell r="C33">
            <v>35.799999999999997</v>
          </cell>
          <cell r="D33">
            <v>20.6</v>
          </cell>
          <cell r="E33">
            <v>43.375</v>
          </cell>
          <cell r="F33">
            <v>72</v>
          </cell>
          <cell r="G33">
            <v>23</v>
          </cell>
          <cell r="H33">
            <v>9.7200000000000006</v>
          </cell>
          <cell r="J33">
            <v>21.96</v>
          </cell>
          <cell r="K33">
            <v>0</v>
          </cell>
        </row>
        <row r="34">
          <cell r="B34">
            <v>30.370833333333334</v>
          </cell>
          <cell r="C34">
            <v>39.6</v>
          </cell>
          <cell r="D34">
            <v>22</v>
          </cell>
          <cell r="E34">
            <v>41.5</v>
          </cell>
          <cell r="F34">
            <v>71</v>
          </cell>
          <cell r="G34">
            <v>18</v>
          </cell>
          <cell r="H34">
            <v>15.48</v>
          </cell>
          <cell r="J34">
            <v>33.840000000000003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20.4375</v>
          </cell>
          <cell r="C5">
            <v>29.2</v>
          </cell>
          <cell r="D5">
            <v>16.100000000000001</v>
          </cell>
          <cell r="E5">
            <v>65.916666666666671</v>
          </cell>
          <cell r="F5">
            <v>91</v>
          </cell>
          <cell r="G5">
            <v>30</v>
          </cell>
          <cell r="H5">
            <v>5.04</v>
          </cell>
          <cell r="J5">
            <v>29.52</v>
          </cell>
          <cell r="K5">
            <v>0</v>
          </cell>
        </row>
        <row r="6">
          <cell r="B6">
            <v>20.708333333333332</v>
          </cell>
          <cell r="C6">
            <v>32.200000000000003</v>
          </cell>
          <cell r="D6">
            <v>12.6</v>
          </cell>
          <cell r="E6">
            <v>56.291666666666664</v>
          </cell>
          <cell r="F6">
            <v>85</v>
          </cell>
          <cell r="G6">
            <v>24</v>
          </cell>
          <cell r="H6">
            <v>0</v>
          </cell>
          <cell r="J6">
            <v>11.879999999999999</v>
          </cell>
          <cell r="K6">
            <v>0</v>
          </cell>
        </row>
        <row r="7">
          <cell r="B7">
            <v>25.808333333333334</v>
          </cell>
          <cell r="C7">
            <v>37.200000000000003</v>
          </cell>
          <cell r="D7">
            <v>14.7</v>
          </cell>
          <cell r="E7">
            <v>44.5</v>
          </cell>
          <cell r="F7">
            <v>80</v>
          </cell>
          <cell r="G7">
            <v>13</v>
          </cell>
          <cell r="H7">
            <v>3.6</v>
          </cell>
          <cell r="J7">
            <v>35.64</v>
          </cell>
          <cell r="K7">
            <v>0</v>
          </cell>
        </row>
        <row r="8">
          <cell r="B8">
            <v>27.662499999999998</v>
          </cell>
          <cell r="C8">
            <v>37</v>
          </cell>
          <cell r="D8">
            <v>17.600000000000001</v>
          </cell>
          <cell r="E8">
            <v>31.291666666666668</v>
          </cell>
          <cell r="F8">
            <v>63</v>
          </cell>
          <cell r="G8">
            <v>14</v>
          </cell>
          <cell r="H8">
            <v>12.24</v>
          </cell>
          <cell r="J8">
            <v>42.480000000000004</v>
          </cell>
          <cell r="K8">
            <v>0</v>
          </cell>
        </row>
        <row r="9">
          <cell r="B9">
            <v>18.729166666666668</v>
          </cell>
          <cell r="C9">
            <v>29.8</v>
          </cell>
          <cell r="D9">
            <v>14.6</v>
          </cell>
          <cell r="E9">
            <v>72.958333333333329</v>
          </cell>
          <cell r="F9">
            <v>91</v>
          </cell>
          <cell r="G9">
            <v>29</v>
          </cell>
          <cell r="H9">
            <v>12.24</v>
          </cell>
          <cell r="J9">
            <v>37.440000000000005</v>
          </cell>
          <cell r="K9">
            <v>0</v>
          </cell>
        </row>
        <row r="10">
          <cell r="B10">
            <v>18.533333333333331</v>
          </cell>
          <cell r="C10">
            <v>29.1</v>
          </cell>
          <cell r="D10">
            <v>10.6</v>
          </cell>
          <cell r="E10">
            <v>69.208333333333329</v>
          </cell>
          <cell r="F10">
            <v>89</v>
          </cell>
          <cell r="G10">
            <v>40</v>
          </cell>
          <cell r="H10">
            <v>0.36000000000000004</v>
          </cell>
          <cell r="J10">
            <v>22.32</v>
          </cell>
          <cell r="K10">
            <v>0</v>
          </cell>
        </row>
        <row r="11">
          <cell r="B11">
            <v>25.408333333333335</v>
          </cell>
          <cell r="C11">
            <v>36.6</v>
          </cell>
          <cell r="D11">
            <v>16</v>
          </cell>
          <cell r="E11">
            <v>56.125</v>
          </cell>
          <cell r="F11">
            <v>89</v>
          </cell>
          <cell r="G11">
            <v>21</v>
          </cell>
          <cell r="H11">
            <v>0.36000000000000004</v>
          </cell>
          <cell r="J11">
            <v>31.680000000000003</v>
          </cell>
          <cell r="K11">
            <v>0</v>
          </cell>
        </row>
        <row r="12">
          <cell r="B12">
            <v>29.599999999999998</v>
          </cell>
          <cell r="C12">
            <v>38</v>
          </cell>
          <cell r="D12">
            <v>19.8</v>
          </cell>
          <cell r="E12">
            <v>35.875</v>
          </cell>
          <cell r="F12">
            <v>68</v>
          </cell>
          <cell r="G12">
            <v>14</v>
          </cell>
          <cell r="H12">
            <v>12.6</v>
          </cell>
          <cell r="J12">
            <v>37.080000000000005</v>
          </cell>
          <cell r="K12">
            <v>0</v>
          </cell>
        </row>
        <row r="13">
          <cell r="B13">
            <v>30.066666666666663</v>
          </cell>
          <cell r="C13">
            <v>37.700000000000003</v>
          </cell>
          <cell r="D13">
            <v>20.9</v>
          </cell>
          <cell r="E13">
            <v>24.916666666666668</v>
          </cell>
          <cell r="F13">
            <v>49</v>
          </cell>
          <cell r="G13">
            <v>13</v>
          </cell>
          <cell r="H13">
            <v>15.840000000000002</v>
          </cell>
          <cell r="J13">
            <v>38.519999999999996</v>
          </cell>
          <cell r="K13">
            <v>0</v>
          </cell>
        </row>
        <row r="14">
          <cell r="B14">
            <v>29.095833333333335</v>
          </cell>
          <cell r="C14">
            <v>37</v>
          </cell>
          <cell r="D14">
            <v>19.899999999999999</v>
          </cell>
          <cell r="E14">
            <v>27.291666666666668</v>
          </cell>
          <cell r="F14">
            <v>53</v>
          </cell>
          <cell r="G14">
            <v>12</v>
          </cell>
          <cell r="H14">
            <v>15.120000000000001</v>
          </cell>
          <cell r="J14">
            <v>36.36</v>
          </cell>
          <cell r="K14">
            <v>0</v>
          </cell>
        </row>
        <row r="15">
          <cell r="B15">
            <v>29.620833333333334</v>
          </cell>
          <cell r="C15">
            <v>38.6</v>
          </cell>
          <cell r="D15">
            <v>23.5</v>
          </cell>
          <cell r="E15">
            <v>22.5</v>
          </cell>
          <cell r="F15">
            <v>32</v>
          </cell>
          <cell r="G15">
            <v>12</v>
          </cell>
          <cell r="H15">
            <v>17.64</v>
          </cell>
          <cell r="J15">
            <v>42.84</v>
          </cell>
          <cell r="K15">
            <v>0</v>
          </cell>
        </row>
        <row r="16">
          <cell r="B16">
            <v>28.712500000000002</v>
          </cell>
          <cell r="C16">
            <v>37.1</v>
          </cell>
          <cell r="D16">
            <v>20.8</v>
          </cell>
          <cell r="E16">
            <v>28.416666666666668</v>
          </cell>
          <cell r="F16">
            <v>46</v>
          </cell>
          <cell r="G16">
            <v>14</v>
          </cell>
          <cell r="H16">
            <v>14.4</v>
          </cell>
          <cell r="J16">
            <v>42.12</v>
          </cell>
          <cell r="K16">
            <v>0</v>
          </cell>
        </row>
        <row r="17">
          <cell r="B17">
            <v>26.295833333333334</v>
          </cell>
          <cell r="C17">
            <v>35.9</v>
          </cell>
          <cell r="D17">
            <v>18.7</v>
          </cell>
          <cell r="E17">
            <v>61.041666666666664</v>
          </cell>
          <cell r="F17">
            <v>91</v>
          </cell>
          <cell r="G17">
            <v>24</v>
          </cell>
          <cell r="H17">
            <v>2.8800000000000003</v>
          </cell>
          <cell r="J17">
            <v>27.36</v>
          </cell>
          <cell r="K17">
            <v>0</v>
          </cell>
        </row>
        <row r="18">
          <cell r="B18">
            <v>22.074999999999999</v>
          </cell>
          <cell r="C18">
            <v>28.4</v>
          </cell>
          <cell r="D18">
            <v>18.7</v>
          </cell>
          <cell r="E18">
            <v>75.541666666666671</v>
          </cell>
          <cell r="F18">
            <v>90</v>
          </cell>
          <cell r="G18">
            <v>45</v>
          </cell>
          <cell r="H18">
            <v>1.4400000000000002</v>
          </cell>
          <cell r="J18">
            <v>29.16</v>
          </cell>
          <cell r="K18">
            <v>1.5999999999999999</v>
          </cell>
        </row>
        <row r="19">
          <cell r="B19">
            <v>18.308333333333334</v>
          </cell>
          <cell r="C19">
            <v>20.9</v>
          </cell>
          <cell r="D19">
            <v>15.7</v>
          </cell>
          <cell r="E19">
            <v>95.583333333333329</v>
          </cell>
          <cell r="F19">
            <v>100</v>
          </cell>
          <cell r="G19">
            <v>83</v>
          </cell>
          <cell r="H19">
            <v>6.12</v>
          </cell>
          <cell r="J19">
            <v>28.44</v>
          </cell>
          <cell r="K19">
            <v>41.999999999999993</v>
          </cell>
        </row>
        <row r="20">
          <cell r="B20">
            <v>18.95</v>
          </cell>
          <cell r="C20">
            <v>26.5</v>
          </cell>
          <cell r="D20">
            <v>14.5</v>
          </cell>
          <cell r="E20">
            <v>79.5</v>
          </cell>
          <cell r="F20">
            <v>100</v>
          </cell>
          <cell r="G20">
            <v>38</v>
          </cell>
          <cell r="H20">
            <v>4.6800000000000006</v>
          </cell>
          <cell r="J20">
            <v>31.319999999999997</v>
          </cell>
          <cell r="K20">
            <v>2.8</v>
          </cell>
        </row>
        <row r="21">
          <cell r="B21">
            <v>21.083333333333336</v>
          </cell>
          <cell r="C21">
            <v>28.4</v>
          </cell>
          <cell r="D21">
            <v>14.5</v>
          </cell>
          <cell r="E21">
            <v>69.833333333333329</v>
          </cell>
          <cell r="F21">
            <v>100</v>
          </cell>
          <cell r="G21">
            <v>37</v>
          </cell>
          <cell r="H21">
            <v>16.920000000000002</v>
          </cell>
          <cell r="J21">
            <v>38.519999999999996</v>
          </cell>
          <cell r="K21">
            <v>0</v>
          </cell>
        </row>
        <row r="22">
          <cell r="B22">
            <v>22.395833333333332</v>
          </cell>
          <cell r="C22">
            <v>28.9</v>
          </cell>
          <cell r="D22">
            <v>16.7</v>
          </cell>
          <cell r="E22">
            <v>59.833333333333336</v>
          </cell>
          <cell r="F22">
            <v>79</v>
          </cell>
          <cell r="G22">
            <v>42</v>
          </cell>
          <cell r="H22">
            <v>21.240000000000002</v>
          </cell>
          <cell r="J22">
            <v>40.680000000000007</v>
          </cell>
          <cell r="K22">
            <v>0</v>
          </cell>
        </row>
        <row r="23">
          <cell r="B23">
            <v>27.262500000000003</v>
          </cell>
          <cell r="C23">
            <v>37.6</v>
          </cell>
          <cell r="D23">
            <v>18.8</v>
          </cell>
          <cell r="E23">
            <v>54.125</v>
          </cell>
          <cell r="F23">
            <v>85</v>
          </cell>
          <cell r="G23">
            <v>24</v>
          </cell>
          <cell r="H23">
            <v>19.079999999999998</v>
          </cell>
          <cell r="J23">
            <v>41.4</v>
          </cell>
          <cell r="K23">
            <v>0</v>
          </cell>
        </row>
        <row r="24">
          <cell r="B24">
            <v>25.824999999999999</v>
          </cell>
          <cell r="C24">
            <v>33.1</v>
          </cell>
          <cell r="D24">
            <v>18.7</v>
          </cell>
          <cell r="E24">
            <v>59.583333333333336</v>
          </cell>
          <cell r="F24">
            <v>98</v>
          </cell>
          <cell r="G24">
            <v>35</v>
          </cell>
          <cell r="H24">
            <v>23.759999999999998</v>
          </cell>
          <cell r="J24">
            <v>55.440000000000005</v>
          </cell>
          <cell r="K24">
            <v>5.4</v>
          </cell>
        </row>
        <row r="25">
          <cell r="B25">
            <v>22.137499999999999</v>
          </cell>
          <cell r="C25">
            <v>27.9</v>
          </cell>
          <cell r="D25">
            <v>17.899999999999999</v>
          </cell>
          <cell r="E25">
            <v>80.916666666666671</v>
          </cell>
          <cell r="F25">
            <v>100</v>
          </cell>
          <cell r="G25">
            <v>59</v>
          </cell>
          <cell r="H25">
            <v>21.240000000000002</v>
          </cell>
          <cell r="J25">
            <v>66.600000000000009</v>
          </cell>
          <cell r="K25">
            <v>28.600000000000005</v>
          </cell>
        </row>
        <row r="26">
          <cell r="B26">
            <v>26.133333333333336</v>
          </cell>
          <cell r="C26">
            <v>33.700000000000003</v>
          </cell>
          <cell r="D26">
            <v>20</v>
          </cell>
          <cell r="E26">
            <v>66.125</v>
          </cell>
          <cell r="F26">
            <v>89</v>
          </cell>
          <cell r="G26">
            <v>38</v>
          </cell>
          <cell r="H26">
            <v>5.04</v>
          </cell>
          <cell r="J26">
            <v>30.240000000000002</v>
          </cell>
          <cell r="K26">
            <v>0</v>
          </cell>
        </row>
        <row r="27">
          <cell r="B27">
            <v>29.183333333333334</v>
          </cell>
          <cell r="C27">
            <v>37.6</v>
          </cell>
          <cell r="D27">
            <v>21.3</v>
          </cell>
          <cell r="E27">
            <v>54.5</v>
          </cell>
          <cell r="F27">
            <v>85</v>
          </cell>
          <cell r="G27">
            <v>26</v>
          </cell>
          <cell r="H27">
            <v>6.12</v>
          </cell>
          <cell r="J27">
            <v>30.6</v>
          </cell>
          <cell r="K27">
            <v>0</v>
          </cell>
        </row>
        <row r="28">
          <cell r="B28">
            <v>29.837500000000002</v>
          </cell>
          <cell r="C28">
            <v>38.200000000000003</v>
          </cell>
          <cell r="D28">
            <v>21.2</v>
          </cell>
          <cell r="E28">
            <v>48.833333333333336</v>
          </cell>
          <cell r="F28">
            <v>87</v>
          </cell>
          <cell r="G28">
            <v>20</v>
          </cell>
          <cell r="H28">
            <v>10.08</v>
          </cell>
          <cell r="J28">
            <v>38.159999999999997</v>
          </cell>
          <cell r="K28">
            <v>0</v>
          </cell>
        </row>
        <row r="29">
          <cell r="B29">
            <v>31.045833333333338</v>
          </cell>
          <cell r="C29">
            <v>40</v>
          </cell>
          <cell r="D29">
            <v>21.6</v>
          </cell>
          <cell r="E29">
            <v>35.375</v>
          </cell>
          <cell r="F29">
            <v>68</v>
          </cell>
          <cell r="G29">
            <v>12</v>
          </cell>
          <cell r="H29">
            <v>12.6</v>
          </cell>
          <cell r="J29">
            <v>34.92</v>
          </cell>
          <cell r="K29">
            <v>0</v>
          </cell>
        </row>
        <row r="30">
          <cell r="B30">
            <v>26.845833333333331</v>
          </cell>
          <cell r="C30">
            <v>33.1</v>
          </cell>
          <cell r="D30">
            <v>21.4</v>
          </cell>
          <cell r="E30">
            <v>59.458333333333336</v>
          </cell>
          <cell r="F30">
            <v>99</v>
          </cell>
          <cell r="G30">
            <v>28</v>
          </cell>
          <cell r="H30">
            <v>15.120000000000001</v>
          </cell>
          <cell r="J30">
            <v>40.680000000000007</v>
          </cell>
          <cell r="K30">
            <v>5</v>
          </cell>
        </row>
        <row r="31">
          <cell r="B31">
            <v>21.541666666666668</v>
          </cell>
          <cell r="C31">
            <v>28.6</v>
          </cell>
          <cell r="D31">
            <v>15.9</v>
          </cell>
          <cell r="E31">
            <v>67.291666666666671</v>
          </cell>
          <cell r="F31">
            <v>94</v>
          </cell>
          <cell r="G31">
            <v>28</v>
          </cell>
          <cell r="H31">
            <v>9</v>
          </cell>
          <cell r="J31">
            <v>35.64</v>
          </cell>
          <cell r="K31">
            <v>0</v>
          </cell>
        </row>
        <row r="32">
          <cell r="B32">
            <v>22.008333333333329</v>
          </cell>
          <cell r="C32">
            <v>32.1</v>
          </cell>
          <cell r="D32">
            <v>12.3</v>
          </cell>
          <cell r="E32">
            <v>58.25</v>
          </cell>
          <cell r="F32">
            <v>94</v>
          </cell>
          <cell r="G32">
            <v>20</v>
          </cell>
          <cell r="H32">
            <v>0</v>
          </cell>
          <cell r="J32">
            <v>0</v>
          </cell>
          <cell r="K32">
            <v>0</v>
          </cell>
        </row>
        <row r="33">
          <cell r="B33">
            <v>25.691666666666666</v>
          </cell>
          <cell r="C33">
            <v>33.700000000000003</v>
          </cell>
          <cell r="D33">
            <v>18.399999999999999</v>
          </cell>
          <cell r="E33">
            <v>51.75</v>
          </cell>
          <cell r="F33">
            <v>78</v>
          </cell>
          <cell r="G33">
            <v>29</v>
          </cell>
          <cell r="H33">
            <v>10.08</v>
          </cell>
          <cell r="J33">
            <v>29.52</v>
          </cell>
          <cell r="K33">
            <v>0</v>
          </cell>
        </row>
        <row r="34">
          <cell r="B34">
            <v>29.741666666666674</v>
          </cell>
          <cell r="C34">
            <v>38.700000000000003</v>
          </cell>
          <cell r="D34">
            <v>23.4</v>
          </cell>
          <cell r="E34">
            <v>42.25</v>
          </cell>
          <cell r="F34">
            <v>61</v>
          </cell>
          <cell r="G34">
            <v>20</v>
          </cell>
          <cell r="H34">
            <v>13.32</v>
          </cell>
          <cell r="J34">
            <v>36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18.879166666666666</v>
          </cell>
          <cell r="C5">
            <v>25.7</v>
          </cell>
          <cell r="D5">
            <v>14.5</v>
          </cell>
          <cell r="E5">
            <v>69.75</v>
          </cell>
          <cell r="F5">
            <v>95</v>
          </cell>
          <cell r="G5">
            <v>41</v>
          </cell>
          <cell r="H5">
            <v>25.92</v>
          </cell>
          <cell r="J5">
            <v>46.800000000000004</v>
          </cell>
          <cell r="K5">
            <v>0</v>
          </cell>
        </row>
        <row r="6">
          <cell r="B6">
            <v>20.258333333333333</v>
          </cell>
          <cell r="C6">
            <v>32.700000000000003</v>
          </cell>
          <cell r="D6">
            <v>12.4</v>
          </cell>
          <cell r="E6">
            <v>53.708333333333336</v>
          </cell>
          <cell r="F6">
            <v>79</v>
          </cell>
          <cell r="G6">
            <v>26</v>
          </cell>
          <cell r="H6">
            <v>14.04</v>
          </cell>
          <cell r="J6">
            <v>28.08</v>
          </cell>
          <cell r="K6">
            <v>0</v>
          </cell>
        </row>
        <row r="7">
          <cell r="B7">
            <v>24.708333333333332</v>
          </cell>
          <cell r="C7">
            <v>37.200000000000003</v>
          </cell>
          <cell r="D7">
            <v>14.5</v>
          </cell>
          <cell r="E7">
            <v>46.375</v>
          </cell>
          <cell r="F7">
            <v>80</v>
          </cell>
          <cell r="G7">
            <v>14</v>
          </cell>
          <cell r="H7">
            <v>21.240000000000002</v>
          </cell>
          <cell r="J7">
            <v>39.6</v>
          </cell>
          <cell r="K7">
            <v>0</v>
          </cell>
        </row>
        <row r="8">
          <cell r="B8">
            <v>26.020833333333329</v>
          </cell>
          <cell r="C8">
            <v>37.1</v>
          </cell>
          <cell r="D8">
            <v>16.5</v>
          </cell>
          <cell r="E8">
            <v>36.458333333333336</v>
          </cell>
          <cell r="F8">
            <v>60</v>
          </cell>
          <cell r="G8">
            <v>16</v>
          </cell>
          <cell r="H8">
            <v>28.44</v>
          </cell>
          <cell r="J8">
            <v>50.4</v>
          </cell>
          <cell r="K8">
            <v>0</v>
          </cell>
        </row>
        <row r="9">
          <cell r="B9">
            <v>17.629166666666666</v>
          </cell>
          <cell r="C9">
            <v>27.9</v>
          </cell>
          <cell r="D9">
            <v>13.8</v>
          </cell>
          <cell r="E9">
            <v>73.416666666666671</v>
          </cell>
          <cell r="F9">
            <v>93</v>
          </cell>
          <cell r="G9">
            <v>37</v>
          </cell>
          <cell r="H9">
            <v>33.119999999999997</v>
          </cell>
          <cell r="J9">
            <v>53.28</v>
          </cell>
          <cell r="K9">
            <v>0</v>
          </cell>
        </row>
        <row r="10">
          <cell r="B10">
            <v>18.183333333333334</v>
          </cell>
          <cell r="C10">
            <v>29.4</v>
          </cell>
          <cell r="D10">
            <v>9.3000000000000007</v>
          </cell>
          <cell r="E10">
            <v>63.541666666666664</v>
          </cell>
          <cell r="F10">
            <v>89</v>
          </cell>
          <cell r="G10">
            <v>36</v>
          </cell>
          <cell r="H10">
            <v>19.440000000000001</v>
          </cell>
          <cell r="J10">
            <v>27.720000000000002</v>
          </cell>
          <cell r="K10">
            <v>0</v>
          </cell>
        </row>
        <row r="11">
          <cell r="B11">
            <v>24.916666666666668</v>
          </cell>
          <cell r="C11">
            <v>37</v>
          </cell>
          <cell r="D11">
            <v>15.9</v>
          </cell>
          <cell r="E11">
            <v>55.458333333333336</v>
          </cell>
          <cell r="F11">
            <v>88</v>
          </cell>
          <cell r="G11">
            <v>17</v>
          </cell>
          <cell r="H11">
            <v>22.32</v>
          </cell>
          <cell r="J11">
            <v>45.36</v>
          </cell>
          <cell r="K11">
            <v>0</v>
          </cell>
        </row>
        <row r="12">
          <cell r="B12">
            <v>27.929166666666671</v>
          </cell>
          <cell r="C12">
            <v>38.6</v>
          </cell>
          <cell r="D12">
            <v>17.600000000000001</v>
          </cell>
          <cell r="E12">
            <v>40.041666666666664</v>
          </cell>
          <cell r="F12">
            <v>75</v>
          </cell>
          <cell r="G12">
            <v>14</v>
          </cell>
          <cell r="H12">
            <v>28.44</v>
          </cell>
          <cell r="J12">
            <v>48.6</v>
          </cell>
          <cell r="K12">
            <v>0</v>
          </cell>
        </row>
        <row r="13">
          <cell r="B13">
            <v>27.979166666666668</v>
          </cell>
          <cell r="C13">
            <v>38</v>
          </cell>
          <cell r="D13">
            <v>19.3</v>
          </cell>
          <cell r="E13">
            <v>29.75</v>
          </cell>
          <cell r="F13">
            <v>54</v>
          </cell>
          <cell r="G13">
            <v>13</v>
          </cell>
          <cell r="H13">
            <v>35.64</v>
          </cell>
          <cell r="J13">
            <v>52.56</v>
          </cell>
          <cell r="K13">
            <v>0</v>
          </cell>
        </row>
        <row r="14">
          <cell r="B14">
            <v>26.941666666666674</v>
          </cell>
          <cell r="C14">
            <v>36.6</v>
          </cell>
          <cell r="D14">
            <v>16.600000000000001</v>
          </cell>
          <cell r="E14">
            <v>30.458333333333332</v>
          </cell>
          <cell r="F14">
            <v>61</v>
          </cell>
          <cell r="G14">
            <v>12</v>
          </cell>
          <cell r="H14">
            <v>23.400000000000002</v>
          </cell>
          <cell r="J14">
            <v>38.519999999999996</v>
          </cell>
          <cell r="K14">
            <v>0</v>
          </cell>
        </row>
        <row r="15">
          <cell r="B15">
            <v>26.308333333333334</v>
          </cell>
          <cell r="C15">
            <v>37.9</v>
          </cell>
          <cell r="D15">
            <v>16.3</v>
          </cell>
          <cell r="E15">
            <v>32.25</v>
          </cell>
          <cell r="F15">
            <v>60</v>
          </cell>
          <cell r="G15">
            <v>13</v>
          </cell>
          <cell r="H15">
            <v>33.840000000000003</v>
          </cell>
          <cell r="J15">
            <v>50.76</v>
          </cell>
          <cell r="K15">
            <v>0</v>
          </cell>
        </row>
        <row r="16">
          <cell r="B16">
            <v>26.433333333333334</v>
          </cell>
          <cell r="C16">
            <v>36.5</v>
          </cell>
          <cell r="D16">
            <v>19</v>
          </cell>
          <cell r="E16">
            <v>38.125</v>
          </cell>
          <cell r="F16">
            <v>60</v>
          </cell>
          <cell r="G16">
            <v>17</v>
          </cell>
          <cell r="H16">
            <v>39.96</v>
          </cell>
          <cell r="J16">
            <v>53.64</v>
          </cell>
          <cell r="K16">
            <v>0</v>
          </cell>
        </row>
        <row r="17">
          <cell r="B17">
            <v>24.95</v>
          </cell>
          <cell r="C17">
            <v>34.200000000000003</v>
          </cell>
          <cell r="D17">
            <v>17.100000000000001</v>
          </cell>
          <cell r="E17">
            <v>63.875</v>
          </cell>
          <cell r="F17">
            <v>96</v>
          </cell>
          <cell r="G17">
            <v>32</v>
          </cell>
          <cell r="H17">
            <v>22.68</v>
          </cell>
          <cell r="J17">
            <v>33.480000000000004</v>
          </cell>
          <cell r="K17">
            <v>0</v>
          </cell>
        </row>
        <row r="18">
          <cell r="B18">
            <v>21.520833333333332</v>
          </cell>
          <cell r="C18">
            <v>28.2</v>
          </cell>
          <cell r="D18">
            <v>17.399999999999999</v>
          </cell>
          <cell r="E18">
            <v>77.458333333333329</v>
          </cell>
          <cell r="F18">
            <v>96</v>
          </cell>
          <cell r="G18">
            <v>43</v>
          </cell>
          <cell r="H18">
            <v>28.08</v>
          </cell>
          <cell r="J18">
            <v>50.4</v>
          </cell>
          <cell r="K18">
            <v>0.8</v>
          </cell>
        </row>
        <row r="19">
          <cell r="B19">
            <v>17.624999999999996</v>
          </cell>
          <cell r="C19">
            <v>20.399999999999999</v>
          </cell>
          <cell r="D19">
            <v>14.9</v>
          </cell>
          <cell r="E19">
            <v>95.333333333333329</v>
          </cell>
          <cell r="F19">
            <v>98</v>
          </cell>
          <cell r="G19">
            <v>80</v>
          </cell>
          <cell r="H19">
            <v>24.12</v>
          </cell>
          <cell r="J19">
            <v>41.76</v>
          </cell>
          <cell r="K19">
            <v>40.799999999999997</v>
          </cell>
        </row>
        <row r="20">
          <cell r="B20">
            <v>17.820833333333336</v>
          </cell>
          <cell r="C20">
            <v>25.9</v>
          </cell>
          <cell r="D20">
            <v>13.6</v>
          </cell>
          <cell r="E20">
            <v>80.375</v>
          </cell>
          <cell r="F20">
            <v>98</v>
          </cell>
          <cell r="G20">
            <v>39</v>
          </cell>
          <cell r="H20">
            <v>20.16</v>
          </cell>
          <cell r="J20">
            <v>38.880000000000003</v>
          </cell>
          <cell r="K20">
            <v>1</v>
          </cell>
        </row>
        <row r="21">
          <cell r="B21">
            <v>20.408333333333335</v>
          </cell>
          <cell r="C21">
            <v>28.3</v>
          </cell>
          <cell r="D21">
            <v>15.3</v>
          </cell>
          <cell r="E21">
            <v>70.208333333333329</v>
          </cell>
          <cell r="F21">
            <v>97</v>
          </cell>
          <cell r="G21">
            <v>39</v>
          </cell>
          <cell r="H21">
            <v>27.36</v>
          </cell>
          <cell r="J21">
            <v>43.2</v>
          </cell>
          <cell r="K21">
            <v>0</v>
          </cell>
        </row>
        <row r="22">
          <cell r="B22">
            <v>21.829166666666662</v>
          </cell>
          <cell r="C22">
            <v>29.2</v>
          </cell>
          <cell r="D22">
            <v>16.100000000000001</v>
          </cell>
          <cell r="E22">
            <v>63.208333333333336</v>
          </cell>
          <cell r="F22">
            <v>84</v>
          </cell>
          <cell r="G22">
            <v>42</v>
          </cell>
          <cell r="H22">
            <v>23.040000000000003</v>
          </cell>
          <cell r="J22">
            <v>33.840000000000003</v>
          </cell>
          <cell r="K22">
            <v>0</v>
          </cell>
        </row>
        <row r="23">
          <cell r="B23">
            <v>26.341666666666669</v>
          </cell>
          <cell r="C23">
            <v>38.299999999999997</v>
          </cell>
          <cell r="D23">
            <v>18.2</v>
          </cell>
          <cell r="E23">
            <v>56.125</v>
          </cell>
          <cell r="F23">
            <v>84</v>
          </cell>
          <cell r="G23">
            <v>23</v>
          </cell>
          <cell r="H23">
            <v>31.680000000000003</v>
          </cell>
          <cell r="J23">
            <v>48.96</v>
          </cell>
          <cell r="K23">
            <v>0</v>
          </cell>
        </row>
        <row r="24">
          <cell r="B24">
            <v>24.520833333333329</v>
          </cell>
          <cell r="C24">
            <v>34.6</v>
          </cell>
          <cell r="D24">
            <v>18.8</v>
          </cell>
          <cell r="E24">
            <v>62.916666666666664</v>
          </cell>
          <cell r="F24">
            <v>94</v>
          </cell>
          <cell r="G24">
            <v>36</v>
          </cell>
          <cell r="H24">
            <v>38.159999999999997</v>
          </cell>
          <cell r="J24">
            <v>65.88000000000001</v>
          </cell>
          <cell r="K24">
            <v>1.8</v>
          </cell>
        </row>
        <row r="25">
          <cell r="B25">
            <v>20.8</v>
          </cell>
          <cell r="C25">
            <v>27.1</v>
          </cell>
          <cell r="D25">
            <v>17.2</v>
          </cell>
          <cell r="E25">
            <v>85.583333333333329</v>
          </cell>
          <cell r="F25">
            <v>97</v>
          </cell>
          <cell r="G25">
            <v>63</v>
          </cell>
          <cell r="H25">
            <v>41.04</v>
          </cell>
          <cell r="J25">
            <v>77.760000000000005</v>
          </cell>
          <cell r="K25">
            <v>19</v>
          </cell>
        </row>
        <row r="26">
          <cell r="B26">
            <v>25.220833333333331</v>
          </cell>
          <cell r="C26">
            <v>35.200000000000003</v>
          </cell>
          <cell r="D26">
            <v>17.7</v>
          </cell>
          <cell r="E26">
            <v>69.583333333333329</v>
          </cell>
          <cell r="F26">
            <v>96</v>
          </cell>
          <cell r="G26">
            <v>34</v>
          </cell>
          <cell r="H26">
            <v>24.12</v>
          </cell>
          <cell r="J26">
            <v>36</v>
          </cell>
          <cell r="K26">
            <v>0</v>
          </cell>
        </row>
        <row r="27">
          <cell r="B27">
            <v>28.329166666666666</v>
          </cell>
          <cell r="C27">
            <v>38.200000000000003</v>
          </cell>
          <cell r="D27">
            <v>21.2</v>
          </cell>
          <cell r="E27">
            <v>56.666666666666664</v>
          </cell>
          <cell r="F27">
            <v>83</v>
          </cell>
          <cell r="G27">
            <v>24</v>
          </cell>
          <cell r="H27">
            <v>24.840000000000003</v>
          </cell>
          <cell r="J27">
            <v>36.36</v>
          </cell>
          <cell r="K27">
            <v>0</v>
          </cell>
        </row>
        <row r="28">
          <cell r="B28">
            <v>29.362500000000008</v>
          </cell>
          <cell r="C28">
            <v>39</v>
          </cell>
          <cell r="D28">
            <v>21.1</v>
          </cell>
          <cell r="E28">
            <v>47.333333333333336</v>
          </cell>
          <cell r="F28">
            <v>77</v>
          </cell>
          <cell r="G28">
            <v>21</v>
          </cell>
          <cell r="H28">
            <v>30.240000000000002</v>
          </cell>
          <cell r="J28">
            <v>42.480000000000004</v>
          </cell>
          <cell r="K28">
            <v>0</v>
          </cell>
        </row>
        <row r="29">
          <cell r="B29">
            <v>30.150000000000002</v>
          </cell>
          <cell r="C29">
            <v>40.6</v>
          </cell>
          <cell r="D29">
            <v>20.5</v>
          </cell>
          <cell r="E29">
            <v>38.208333333333336</v>
          </cell>
          <cell r="F29">
            <v>70</v>
          </cell>
          <cell r="G29">
            <v>12</v>
          </cell>
          <cell r="H29">
            <v>25.92</v>
          </cell>
          <cell r="J29">
            <v>43.2</v>
          </cell>
          <cell r="K29">
            <v>0</v>
          </cell>
        </row>
        <row r="30">
          <cell r="B30">
            <v>24.270833333333329</v>
          </cell>
          <cell r="C30">
            <v>31.2</v>
          </cell>
          <cell r="D30">
            <v>20.100000000000001</v>
          </cell>
          <cell r="E30">
            <v>71.125</v>
          </cell>
          <cell r="F30">
            <v>97</v>
          </cell>
          <cell r="G30">
            <v>41</v>
          </cell>
          <cell r="H30">
            <v>28.44</v>
          </cell>
          <cell r="J30">
            <v>43.56</v>
          </cell>
          <cell r="K30">
            <v>4.4000000000000004</v>
          </cell>
        </row>
        <row r="31">
          <cell r="B31">
            <v>20.487499999999997</v>
          </cell>
          <cell r="C31">
            <v>28.2</v>
          </cell>
          <cell r="D31">
            <v>15.2</v>
          </cell>
          <cell r="E31">
            <v>68.75</v>
          </cell>
          <cell r="F31">
            <v>91</v>
          </cell>
          <cell r="G31">
            <v>32</v>
          </cell>
          <cell r="H31">
            <v>31.680000000000003</v>
          </cell>
          <cell r="J31">
            <v>54.72</v>
          </cell>
          <cell r="K31">
            <v>0.2</v>
          </cell>
        </row>
        <row r="32">
          <cell r="B32">
            <v>22.295833333333334</v>
          </cell>
          <cell r="C32">
            <v>32.6</v>
          </cell>
          <cell r="D32">
            <v>14.7</v>
          </cell>
          <cell r="E32">
            <v>53.75</v>
          </cell>
          <cell r="F32">
            <v>84</v>
          </cell>
          <cell r="G32">
            <v>22</v>
          </cell>
          <cell r="H32">
            <v>14.4</v>
          </cell>
          <cell r="J32">
            <v>24.840000000000003</v>
          </cell>
          <cell r="K32">
            <v>0</v>
          </cell>
        </row>
        <row r="33">
          <cell r="B33">
            <v>24.900000000000002</v>
          </cell>
          <cell r="C33">
            <v>34.6</v>
          </cell>
          <cell r="D33">
            <v>17.600000000000001</v>
          </cell>
          <cell r="E33">
            <v>51.833333333333336</v>
          </cell>
          <cell r="F33">
            <v>75</v>
          </cell>
          <cell r="G33">
            <v>26</v>
          </cell>
          <cell r="H33">
            <v>26.28</v>
          </cell>
          <cell r="J33">
            <v>38.519999999999996</v>
          </cell>
          <cell r="K33">
            <v>0</v>
          </cell>
        </row>
        <row r="34">
          <cell r="B34">
            <v>28.374999999999996</v>
          </cell>
          <cell r="C34">
            <v>39.200000000000003</v>
          </cell>
          <cell r="D34">
            <v>18</v>
          </cell>
          <cell r="E34">
            <v>48.083333333333336</v>
          </cell>
          <cell r="F34">
            <v>81</v>
          </cell>
          <cell r="G34">
            <v>20</v>
          </cell>
          <cell r="H34">
            <v>29.880000000000003</v>
          </cell>
          <cell r="J34">
            <v>54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21.712500000000002</v>
          </cell>
          <cell r="C5">
            <v>29.5</v>
          </cell>
          <cell r="D5">
            <v>16</v>
          </cell>
          <cell r="E5">
            <v>61.958333333333336</v>
          </cell>
          <cell r="F5">
            <v>90</v>
          </cell>
          <cell r="G5">
            <v>34</v>
          </cell>
          <cell r="H5">
            <v>14.04</v>
          </cell>
          <cell r="J5">
            <v>32.04</v>
          </cell>
          <cell r="K5">
            <v>0</v>
          </cell>
        </row>
        <row r="6">
          <cell r="B6">
            <v>21.412499999999998</v>
          </cell>
          <cell r="C6">
            <v>34.5</v>
          </cell>
          <cell r="D6">
            <v>11</v>
          </cell>
          <cell r="E6">
            <v>52.333333333333336</v>
          </cell>
          <cell r="F6">
            <v>86</v>
          </cell>
          <cell r="G6">
            <v>21</v>
          </cell>
          <cell r="H6">
            <v>7.9200000000000008</v>
          </cell>
          <cell r="J6">
            <v>21.240000000000002</v>
          </cell>
          <cell r="K6">
            <v>0</v>
          </cell>
        </row>
        <row r="7">
          <cell r="B7">
            <v>24.416666666666668</v>
          </cell>
          <cell r="C7">
            <v>38.9</v>
          </cell>
          <cell r="D7">
            <v>12.1</v>
          </cell>
          <cell r="E7">
            <v>48.875</v>
          </cell>
          <cell r="F7">
            <v>86</v>
          </cell>
          <cell r="G7">
            <v>12</v>
          </cell>
          <cell r="H7">
            <v>13.68</v>
          </cell>
          <cell r="J7">
            <v>36.36</v>
          </cell>
          <cell r="K7">
            <v>0</v>
          </cell>
        </row>
        <row r="8">
          <cell r="B8">
            <v>25.462500000000006</v>
          </cell>
          <cell r="C8">
            <v>38.4</v>
          </cell>
          <cell r="D8">
            <v>14</v>
          </cell>
          <cell r="E8">
            <v>43.625</v>
          </cell>
          <cell r="F8">
            <v>80</v>
          </cell>
          <cell r="G8">
            <v>14</v>
          </cell>
          <cell r="H8">
            <v>15.840000000000002</v>
          </cell>
          <cell r="J8">
            <v>46.800000000000004</v>
          </cell>
          <cell r="K8">
            <v>0</v>
          </cell>
        </row>
        <row r="9">
          <cell r="B9">
            <v>20.070833333333329</v>
          </cell>
          <cell r="C9">
            <v>28.5</v>
          </cell>
          <cell r="D9">
            <v>15.8</v>
          </cell>
          <cell r="E9">
            <v>65.666666666666671</v>
          </cell>
          <cell r="F9">
            <v>84</v>
          </cell>
          <cell r="G9">
            <v>31</v>
          </cell>
          <cell r="H9">
            <v>14.04</v>
          </cell>
          <cell r="J9">
            <v>34.56</v>
          </cell>
          <cell r="K9">
            <v>0</v>
          </cell>
        </row>
        <row r="10">
          <cell r="B10">
            <v>18.816666666666666</v>
          </cell>
          <cell r="C10">
            <v>33.700000000000003</v>
          </cell>
          <cell r="D10">
            <v>10.3</v>
          </cell>
          <cell r="E10">
            <v>70.041666666666671</v>
          </cell>
          <cell r="F10">
            <v>94</v>
          </cell>
          <cell r="G10">
            <v>23</v>
          </cell>
          <cell r="H10">
            <v>7.9200000000000008</v>
          </cell>
          <cell r="J10">
            <v>17.28</v>
          </cell>
          <cell r="K10">
            <v>0</v>
          </cell>
        </row>
        <row r="11">
          <cell r="B11">
            <v>23.904166666666665</v>
          </cell>
          <cell r="C11">
            <v>38.799999999999997</v>
          </cell>
          <cell r="D11">
            <v>13.4</v>
          </cell>
          <cell r="E11">
            <v>58.625</v>
          </cell>
          <cell r="F11">
            <v>93</v>
          </cell>
          <cell r="G11">
            <v>13</v>
          </cell>
          <cell r="H11">
            <v>9.3600000000000012</v>
          </cell>
          <cell r="J11">
            <v>25.92</v>
          </cell>
          <cell r="K11">
            <v>0</v>
          </cell>
        </row>
        <row r="12">
          <cell r="B12">
            <v>26.129166666666666</v>
          </cell>
          <cell r="C12">
            <v>39.6</v>
          </cell>
          <cell r="D12">
            <v>15.1</v>
          </cell>
          <cell r="E12">
            <v>42.875</v>
          </cell>
          <cell r="F12">
            <v>76</v>
          </cell>
          <cell r="G12">
            <v>11</v>
          </cell>
          <cell r="H12">
            <v>9</v>
          </cell>
          <cell r="J12">
            <v>30.240000000000002</v>
          </cell>
          <cell r="K12">
            <v>0</v>
          </cell>
        </row>
        <row r="13">
          <cell r="B13">
            <v>25.933333333333326</v>
          </cell>
          <cell r="C13">
            <v>38.799999999999997</v>
          </cell>
          <cell r="D13">
            <v>15</v>
          </cell>
          <cell r="E13">
            <v>39.458333333333336</v>
          </cell>
          <cell r="F13">
            <v>70</v>
          </cell>
          <cell r="G13">
            <v>11</v>
          </cell>
          <cell r="H13">
            <v>10.8</v>
          </cell>
          <cell r="J13">
            <v>34.92</v>
          </cell>
          <cell r="K13">
            <v>0</v>
          </cell>
        </row>
        <row r="14">
          <cell r="B14">
            <v>24.849999999999998</v>
          </cell>
          <cell r="C14">
            <v>37.9</v>
          </cell>
          <cell r="D14">
            <v>14.6</v>
          </cell>
          <cell r="E14">
            <v>39.416666666666664</v>
          </cell>
          <cell r="F14">
            <v>72</v>
          </cell>
          <cell r="G14">
            <v>11</v>
          </cell>
          <cell r="H14">
            <v>7.9200000000000008</v>
          </cell>
          <cell r="J14">
            <v>27.720000000000002</v>
          </cell>
          <cell r="K14">
            <v>0</v>
          </cell>
        </row>
        <row r="15">
          <cell r="B15">
            <v>25.074999999999992</v>
          </cell>
          <cell r="C15">
            <v>38.6</v>
          </cell>
          <cell r="D15">
            <v>14.1</v>
          </cell>
          <cell r="E15">
            <v>40.916666666666664</v>
          </cell>
          <cell r="F15">
            <v>72</v>
          </cell>
          <cell r="G15">
            <v>13</v>
          </cell>
          <cell r="H15">
            <v>12.96</v>
          </cell>
          <cell r="J15">
            <v>47.519999999999996</v>
          </cell>
          <cell r="K15">
            <v>0</v>
          </cell>
        </row>
        <row r="16">
          <cell r="B16">
            <v>25.812500000000004</v>
          </cell>
          <cell r="C16">
            <v>37</v>
          </cell>
          <cell r="D16">
            <v>15.1</v>
          </cell>
          <cell r="E16">
            <v>42.958333333333336</v>
          </cell>
          <cell r="F16">
            <v>76</v>
          </cell>
          <cell r="G16">
            <v>16</v>
          </cell>
          <cell r="H16">
            <v>15.840000000000002</v>
          </cell>
          <cell r="J16">
            <v>41.04</v>
          </cell>
          <cell r="K16">
            <v>0</v>
          </cell>
        </row>
        <row r="17">
          <cell r="B17">
            <v>25.666666666666671</v>
          </cell>
          <cell r="C17">
            <v>37</v>
          </cell>
          <cell r="D17">
            <v>16.399999999999999</v>
          </cell>
          <cell r="E17">
            <v>53.041666666666664</v>
          </cell>
          <cell r="F17">
            <v>86</v>
          </cell>
          <cell r="G17">
            <v>18</v>
          </cell>
          <cell r="H17">
            <v>10.8</v>
          </cell>
          <cell r="J17">
            <v>36.36</v>
          </cell>
          <cell r="K17">
            <v>0</v>
          </cell>
        </row>
        <row r="18">
          <cell r="B18">
            <v>22.279166666666669</v>
          </cell>
          <cell r="C18">
            <v>25.8</v>
          </cell>
          <cell r="D18">
            <v>20.100000000000001</v>
          </cell>
          <cell r="E18">
            <v>70.541666666666671</v>
          </cell>
          <cell r="F18">
            <v>93</v>
          </cell>
          <cell r="G18">
            <v>47</v>
          </cell>
          <cell r="H18">
            <v>14.76</v>
          </cell>
          <cell r="J18">
            <v>37.080000000000005</v>
          </cell>
          <cell r="K18">
            <v>3.2</v>
          </cell>
        </row>
        <row r="19">
          <cell r="B19">
            <v>18.900000000000002</v>
          </cell>
          <cell r="C19">
            <v>20.3</v>
          </cell>
          <cell r="D19">
            <v>16.7</v>
          </cell>
          <cell r="E19">
            <v>93.458333333333329</v>
          </cell>
          <cell r="F19">
            <v>95</v>
          </cell>
          <cell r="G19">
            <v>87</v>
          </cell>
          <cell r="H19">
            <v>14.76</v>
          </cell>
          <cell r="J19">
            <v>34.92</v>
          </cell>
          <cell r="K19">
            <v>8.9999999999999982</v>
          </cell>
        </row>
        <row r="20">
          <cell r="B20">
            <v>18.804166666666667</v>
          </cell>
          <cell r="C20">
            <v>26.2</v>
          </cell>
          <cell r="D20">
            <v>14.7</v>
          </cell>
          <cell r="E20">
            <v>79.041666666666671</v>
          </cell>
          <cell r="F20">
            <v>95</v>
          </cell>
          <cell r="G20">
            <v>43</v>
          </cell>
          <cell r="H20">
            <v>15.120000000000001</v>
          </cell>
          <cell r="J20">
            <v>34.92</v>
          </cell>
          <cell r="K20">
            <v>11.399999999999999</v>
          </cell>
        </row>
        <row r="21">
          <cell r="B21">
            <v>19.554166666666664</v>
          </cell>
          <cell r="C21">
            <v>27.3</v>
          </cell>
          <cell r="D21">
            <v>12.6</v>
          </cell>
          <cell r="E21">
            <v>73.75</v>
          </cell>
          <cell r="F21">
            <v>95</v>
          </cell>
          <cell r="G21">
            <v>43</v>
          </cell>
          <cell r="H21">
            <v>18.36</v>
          </cell>
          <cell r="J21">
            <v>39.6</v>
          </cell>
          <cell r="K21">
            <v>0</v>
          </cell>
        </row>
        <row r="22">
          <cell r="B22">
            <v>22.779166666666669</v>
          </cell>
          <cell r="C22">
            <v>32</v>
          </cell>
          <cell r="D22">
            <v>16.5</v>
          </cell>
          <cell r="E22">
            <v>63.916666666666664</v>
          </cell>
          <cell r="F22">
            <v>90</v>
          </cell>
          <cell r="G22">
            <v>36</v>
          </cell>
          <cell r="H22">
            <v>12.6</v>
          </cell>
          <cell r="J22">
            <v>26.28</v>
          </cell>
          <cell r="K22">
            <v>0</v>
          </cell>
        </row>
        <row r="23">
          <cell r="B23">
            <v>26.791666666666668</v>
          </cell>
          <cell r="C23">
            <v>39.5</v>
          </cell>
          <cell r="D23">
            <v>16.5</v>
          </cell>
          <cell r="E23">
            <v>56.041666666666664</v>
          </cell>
          <cell r="F23">
            <v>90</v>
          </cell>
          <cell r="G23">
            <v>19</v>
          </cell>
          <cell r="H23">
            <v>10.08</v>
          </cell>
          <cell r="J23">
            <v>36.36</v>
          </cell>
          <cell r="K23">
            <v>0</v>
          </cell>
        </row>
        <row r="24">
          <cell r="B24">
            <v>27.579166666666666</v>
          </cell>
          <cell r="C24">
            <v>36.700000000000003</v>
          </cell>
          <cell r="D24">
            <v>21.9</v>
          </cell>
          <cell r="E24">
            <v>52.791666666666664</v>
          </cell>
          <cell r="F24">
            <v>77</v>
          </cell>
          <cell r="G24">
            <v>28</v>
          </cell>
          <cell r="H24">
            <v>28.08</v>
          </cell>
          <cell r="J24">
            <v>54.72</v>
          </cell>
          <cell r="K24">
            <v>0</v>
          </cell>
        </row>
        <row r="25">
          <cell r="B25">
            <v>22.354166666666661</v>
          </cell>
          <cell r="C25">
            <v>30.7</v>
          </cell>
          <cell r="D25">
            <v>16.899999999999999</v>
          </cell>
          <cell r="E25">
            <v>80.25</v>
          </cell>
          <cell r="F25">
            <v>96</v>
          </cell>
          <cell r="G25">
            <v>47</v>
          </cell>
          <cell r="H25">
            <v>20.52</v>
          </cell>
          <cell r="J25">
            <v>73.08</v>
          </cell>
          <cell r="K25">
            <v>38.6</v>
          </cell>
        </row>
        <row r="26">
          <cell r="B26">
            <v>25.825000000000003</v>
          </cell>
          <cell r="C26">
            <v>37.299999999999997</v>
          </cell>
          <cell r="D26">
            <v>17.5</v>
          </cell>
          <cell r="E26">
            <v>66.541666666666671</v>
          </cell>
          <cell r="F26">
            <v>95</v>
          </cell>
          <cell r="G26">
            <v>22</v>
          </cell>
          <cell r="H26">
            <v>7.2</v>
          </cell>
          <cell r="J26">
            <v>23.400000000000002</v>
          </cell>
          <cell r="K26">
            <v>0</v>
          </cell>
        </row>
        <row r="27">
          <cell r="B27">
            <v>26.950000000000006</v>
          </cell>
          <cell r="C27">
            <v>39.1</v>
          </cell>
          <cell r="D27">
            <v>17.399999999999999</v>
          </cell>
          <cell r="E27">
            <v>60.208333333333336</v>
          </cell>
          <cell r="F27">
            <v>93</v>
          </cell>
          <cell r="G27">
            <v>18</v>
          </cell>
          <cell r="H27">
            <v>10.08</v>
          </cell>
          <cell r="J27">
            <v>25.92</v>
          </cell>
          <cell r="K27">
            <v>0</v>
          </cell>
        </row>
        <row r="28">
          <cell r="B28">
            <v>28.279166666666669</v>
          </cell>
          <cell r="C28">
            <v>39.799999999999997</v>
          </cell>
          <cell r="D28">
            <v>18.7</v>
          </cell>
          <cell r="E28">
            <v>53.541666666666664</v>
          </cell>
          <cell r="F28">
            <v>89</v>
          </cell>
          <cell r="G28">
            <v>17</v>
          </cell>
          <cell r="H28">
            <v>9.7200000000000006</v>
          </cell>
          <cell r="J28">
            <v>29.880000000000003</v>
          </cell>
          <cell r="K28">
            <v>0</v>
          </cell>
        </row>
        <row r="29">
          <cell r="B29">
            <v>28.67916666666666</v>
          </cell>
          <cell r="C29">
            <v>40.700000000000003</v>
          </cell>
          <cell r="D29">
            <v>19.100000000000001</v>
          </cell>
          <cell r="E29">
            <v>49.416666666666664</v>
          </cell>
          <cell r="F29">
            <v>81</v>
          </cell>
          <cell r="G29">
            <v>15</v>
          </cell>
          <cell r="H29">
            <v>18</v>
          </cell>
          <cell r="J29">
            <v>34.92</v>
          </cell>
          <cell r="K29">
            <v>0</v>
          </cell>
        </row>
        <row r="30">
          <cell r="B30">
            <v>25.983333333333338</v>
          </cell>
          <cell r="C30">
            <v>35.200000000000003</v>
          </cell>
          <cell r="D30">
            <v>21.5</v>
          </cell>
          <cell r="E30">
            <v>67.416666666666671</v>
          </cell>
          <cell r="F30">
            <v>90</v>
          </cell>
          <cell r="G30">
            <v>31</v>
          </cell>
          <cell r="H30">
            <v>23.759999999999998</v>
          </cell>
          <cell r="J30">
            <v>63.360000000000007</v>
          </cell>
          <cell r="K30">
            <v>3.1999999999999997</v>
          </cell>
        </row>
        <row r="31">
          <cell r="B31">
            <v>22.012499999999999</v>
          </cell>
          <cell r="C31">
            <v>28.2</v>
          </cell>
          <cell r="D31">
            <v>17.2</v>
          </cell>
          <cell r="E31">
            <v>65.5</v>
          </cell>
          <cell r="F31">
            <v>86</v>
          </cell>
          <cell r="G31">
            <v>34</v>
          </cell>
          <cell r="H31">
            <v>14.76</v>
          </cell>
          <cell r="J31">
            <v>39.24</v>
          </cell>
          <cell r="K31">
            <v>0</v>
          </cell>
        </row>
        <row r="32">
          <cell r="B32">
            <v>23.554166666666664</v>
          </cell>
          <cell r="C32">
            <v>32.9</v>
          </cell>
          <cell r="D32">
            <v>14.4</v>
          </cell>
          <cell r="E32">
            <v>50.25</v>
          </cell>
          <cell r="F32">
            <v>84</v>
          </cell>
          <cell r="G32">
            <v>19</v>
          </cell>
          <cell r="H32">
            <v>7.9200000000000008</v>
          </cell>
          <cell r="J32">
            <v>19.8</v>
          </cell>
          <cell r="K32">
            <v>0</v>
          </cell>
        </row>
        <row r="33">
          <cell r="B33">
            <v>25.379166666666663</v>
          </cell>
          <cell r="C33">
            <v>36.200000000000003</v>
          </cell>
          <cell r="D33">
            <v>15.5</v>
          </cell>
          <cell r="E33">
            <v>52.833333333333336</v>
          </cell>
          <cell r="F33">
            <v>89</v>
          </cell>
          <cell r="G33">
            <v>22</v>
          </cell>
          <cell r="H33">
            <v>12.96</v>
          </cell>
          <cell r="J33">
            <v>30.96</v>
          </cell>
          <cell r="K33">
            <v>0</v>
          </cell>
        </row>
        <row r="34">
          <cell r="B34">
            <v>27.099999999999994</v>
          </cell>
          <cell r="C34">
            <v>39.6</v>
          </cell>
          <cell r="D34">
            <v>17.3</v>
          </cell>
          <cell r="E34">
            <v>57.333333333333336</v>
          </cell>
          <cell r="F34">
            <v>88</v>
          </cell>
          <cell r="G34">
            <v>20</v>
          </cell>
          <cell r="H34">
            <v>10.08</v>
          </cell>
          <cell r="J34">
            <v>49.680000000000007</v>
          </cell>
          <cell r="K34">
            <v>2</v>
          </cell>
        </row>
      </sheetData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23.916666666666661</v>
          </cell>
          <cell r="C5">
            <v>30.5</v>
          </cell>
          <cell r="D5">
            <v>17.5</v>
          </cell>
          <cell r="E5">
            <v>51.375</v>
          </cell>
          <cell r="F5">
            <v>77</v>
          </cell>
          <cell r="G5">
            <v>30</v>
          </cell>
          <cell r="H5">
            <v>11.879999999999999</v>
          </cell>
          <cell r="J5">
            <v>24.48</v>
          </cell>
          <cell r="K5">
            <v>0</v>
          </cell>
        </row>
        <row r="6">
          <cell r="B6">
            <v>23.950000000000003</v>
          </cell>
          <cell r="C6">
            <v>35.9</v>
          </cell>
          <cell r="D6">
            <v>15</v>
          </cell>
          <cell r="E6">
            <v>42.541666666666664</v>
          </cell>
          <cell r="F6">
            <v>67</v>
          </cell>
          <cell r="G6">
            <v>20</v>
          </cell>
          <cell r="H6">
            <v>8.2799999999999994</v>
          </cell>
          <cell r="J6">
            <v>20.88</v>
          </cell>
          <cell r="K6">
            <v>0</v>
          </cell>
        </row>
        <row r="7">
          <cell r="B7">
            <v>26.737499999999997</v>
          </cell>
          <cell r="C7">
            <v>39</v>
          </cell>
          <cell r="D7">
            <v>15.4</v>
          </cell>
          <cell r="E7">
            <v>43.583333333333336</v>
          </cell>
          <cell r="F7">
            <v>82</v>
          </cell>
          <cell r="G7">
            <v>14</v>
          </cell>
          <cell r="H7">
            <v>12.96</v>
          </cell>
          <cell r="J7">
            <v>31.680000000000003</v>
          </cell>
          <cell r="K7">
            <v>0</v>
          </cell>
        </row>
        <row r="8">
          <cell r="B8">
            <v>27.858333333333331</v>
          </cell>
          <cell r="C8">
            <v>38.1</v>
          </cell>
          <cell r="D8">
            <v>18.3</v>
          </cell>
          <cell r="E8">
            <v>38.375</v>
          </cell>
          <cell r="F8">
            <v>71</v>
          </cell>
          <cell r="G8">
            <v>15</v>
          </cell>
          <cell r="H8">
            <v>9.3600000000000012</v>
          </cell>
          <cell r="J8">
            <v>22.32</v>
          </cell>
          <cell r="K8">
            <v>0</v>
          </cell>
        </row>
        <row r="9">
          <cell r="B9">
            <v>23.026086956521741</v>
          </cell>
          <cell r="C9">
            <v>30.5</v>
          </cell>
          <cell r="D9">
            <v>18.3</v>
          </cell>
          <cell r="E9">
            <v>52.304347826086953</v>
          </cell>
          <cell r="F9">
            <v>73</v>
          </cell>
          <cell r="G9">
            <v>28</v>
          </cell>
          <cell r="H9">
            <v>13.68</v>
          </cell>
          <cell r="J9">
            <v>27</v>
          </cell>
          <cell r="K9">
            <v>0.4</v>
          </cell>
        </row>
        <row r="10">
          <cell r="B10">
            <v>22.845454545454547</v>
          </cell>
          <cell r="C10">
            <v>32.5</v>
          </cell>
          <cell r="D10">
            <v>15.5</v>
          </cell>
          <cell r="E10">
            <v>51.5</v>
          </cell>
          <cell r="F10">
            <v>73</v>
          </cell>
          <cell r="G10">
            <v>30</v>
          </cell>
          <cell r="H10">
            <v>7.2</v>
          </cell>
          <cell r="J10">
            <v>20.16</v>
          </cell>
          <cell r="K10">
            <v>0</v>
          </cell>
        </row>
        <row r="11">
          <cell r="B11">
            <v>27.765217391304354</v>
          </cell>
          <cell r="C11">
            <v>39.5</v>
          </cell>
          <cell r="D11">
            <v>18.7</v>
          </cell>
          <cell r="E11">
            <v>45.217391304347828</v>
          </cell>
          <cell r="F11">
            <v>73</v>
          </cell>
          <cell r="G11">
            <v>14</v>
          </cell>
          <cell r="H11">
            <v>8.64</v>
          </cell>
          <cell r="J11">
            <v>21.96</v>
          </cell>
          <cell r="K11">
            <v>0</v>
          </cell>
        </row>
        <row r="12">
          <cell r="B12">
            <v>29.439130434782601</v>
          </cell>
          <cell r="C12">
            <v>40.700000000000003</v>
          </cell>
          <cell r="D12">
            <v>18.399999999999999</v>
          </cell>
          <cell r="E12">
            <v>34.521739130434781</v>
          </cell>
          <cell r="F12">
            <v>71</v>
          </cell>
          <cell r="G12">
            <v>10</v>
          </cell>
          <cell r="H12">
            <v>18.720000000000002</v>
          </cell>
          <cell r="J12">
            <v>33.840000000000003</v>
          </cell>
          <cell r="K12">
            <v>0</v>
          </cell>
        </row>
        <row r="13">
          <cell r="B13">
            <v>28.604347826086954</v>
          </cell>
          <cell r="C13">
            <v>41</v>
          </cell>
          <cell r="D13">
            <v>17.7</v>
          </cell>
          <cell r="E13">
            <v>30.565217391304348</v>
          </cell>
          <cell r="F13">
            <v>64</v>
          </cell>
          <cell r="G13">
            <v>8</v>
          </cell>
          <cell r="H13">
            <v>13.68</v>
          </cell>
          <cell r="J13">
            <v>31.319999999999997</v>
          </cell>
          <cell r="K13">
            <v>0</v>
          </cell>
        </row>
        <row r="14">
          <cell r="B14">
            <v>27.687499999999996</v>
          </cell>
          <cell r="C14">
            <v>37.5</v>
          </cell>
          <cell r="D14">
            <v>18.100000000000001</v>
          </cell>
          <cell r="E14">
            <v>27.958333333333332</v>
          </cell>
          <cell r="F14">
            <v>59</v>
          </cell>
          <cell r="G14">
            <v>12</v>
          </cell>
          <cell r="H14">
            <v>10.08</v>
          </cell>
          <cell r="J14">
            <v>23.400000000000002</v>
          </cell>
          <cell r="K14">
            <v>0</v>
          </cell>
        </row>
        <row r="15">
          <cell r="B15">
            <v>27.566666666666663</v>
          </cell>
          <cell r="C15">
            <v>39.200000000000003</v>
          </cell>
          <cell r="D15">
            <v>16.3</v>
          </cell>
          <cell r="E15">
            <v>35</v>
          </cell>
          <cell r="F15">
            <v>69</v>
          </cell>
          <cell r="G15">
            <v>12</v>
          </cell>
          <cell r="H15">
            <v>14.76</v>
          </cell>
          <cell r="J15">
            <v>41.4</v>
          </cell>
          <cell r="K15">
            <v>0</v>
          </cell>
        </row>
        <row r="16">
          <cell r="B16">
            <v>27.212500000000002</v>
          </cell>
          <cell r="C16">
            <v>35.4</v>
          </cell>
          <cell r="D16">
            <v>18.5</v>
          </cell>
          <cell r="E16">
            <v>38.833333333333336</v>
          </cell>
          <cell r="F16">
            <v>68</v>
          </cell>
          <cell r="G16">
            <v>19</v>
          </cell>
          <cell r="H16">
            <v>9</v>
          </cell>
          <cell r="J16">
            <v>25.92</v>
          </cell>
          <cell r="K16">
            <v>0</v>
          </cell>
        </row>
        <row r="17">
          <cell r="B17">
            <v>28.166666666666668</v>
          </cell>
          <cell r="C17">
            <v>36.4</v>
          </cell>
          <cell r="D17">
            <v>22</v>
          </cell>
          <cell r="E17">
            <v>47.25</v>
          </cell>
          <cell r="F17">
            <v>68</v>
          </cell>
          <cell r="G17">
            <v>25</v>
          </cell>
          <cell r="H17">
            <v>8.64</v>
          </cell>
          <cell r="J17">
            <v>15.48</v>
          </cell>
          <cell r="K17">
            <v>0</v>
          </cell>
        </row>
        <row r="18">
          <cell r="B18">
            <v>23.891666666666669</v>
          </cell>
          <cell r="C18">
            <v>30.4</v>
          </cell>
          <cell r="D18">
            <v>21.3</v>
          </cell>
          <cell r="E18">
            <v>75.583333333333329</v>
          </cell>
          <cell r="F18">
            <v>94</v>
          </cell>
          <cell r="G18">
            <v>39</v>
          </cell>
          <cell r="H18">
            <v>11.520000000000001</v>
          </cell>
          <cell r="J18">
            <v>29.880000000000003</v>
          </cell>
          <cell r="K18">
            <v>18.399999999999999</v>
          </cell>
        </row>
        <row r="19">
          <cell r="B19">
            <v>21.108333333333334</v>
          </cell>
          <cell r="C19">
            <v>22.2</v>
          </cell>
          <cell r="D19">
            <v>20.399999999999999</v>
          </cell>
          <cell r="E19">
            <v>89.625</v>
          </cell>
          <cell r="F19">
            <v>94</v>
          </cell>
          <cell r="G19">
            <v>83</v>
          </cell>
          <cell r="H19">
            <v>4.32</v>
          </cell>
          <cell r="J19">
            <v>17.28</v>
          </cell>
          <cell r="K19">
            <v>9.2000000000000011</v>
          </cell>
        </row>
        <row r="20">
          <cell r="B20">
            <v>21.087500000000002</v>
          </cell>
          <cell r="C20">
            <v>27</v>
          </cell>
          <cell r="D20">
            <v>16.899999999999999</v>
          </cell>
          <cell r="E20">
            <v>75.125</v>
          </cell>
          <cell r="F20">
            <v>91</v>
          </cell>
          <cell r="G20">
            <v>46</v>
          </cell>
          <cell r="H20">
            <v>10.08</v>
          </cell>
          <cell r="J20">
            <v>22.32</v>
          </cell>
          <cell r="K20">
            <v>1.4</v>
          </cell>
        </row>
        <row r="21">
          <cell r="B21">
            <v>23.64782608695652</v>
          </cell>
          <cell r="C21">
            <v>31.4</v>
          </cell>
          <cell r="D21">
            <v>17</v>
          </cell>
          <cell r="E21">
            <v>60.869565217391305</v>
          </cell>
          <cell r="F21">
            <v>85</v>
          </cell>
          <cell r="G21">
            <v>33</v>
          </cell>
          <cell r="H21">
            <v>7.9200000000000008</v>
          </cell>
          <cell r="J21">
            <v>25.2</v>
          </cell>
          <cell r="K21">
            <v>0</v>
          </cell>
        </row>
        <row r="22">
          <cell r="B22">
            <v>27.64782608695652</v>
          </cell>
          <cell r="C22">
            <v>36.700000000000003</v>
          </cell>
          <cell r="D22">
            <v>21.4</v>
          </cell>
          <cell r="E22">
            <v>49.391304347826086</v>
          </cell>
          <cell r="F22">
            <v>69</v>
          </cell>
          <cell r="G22">
            <v>27</v>
          </cell>
          <cell r="H22">
            <v>7.2</v>
          </cell>
          <cell r="J22">
            <v>14.4</v>
          </cell>
          <cell r="K22">
            <v>0</v>
          </cell>
        </row>
        <row r="23">
          <cell r="B23">
            <v>30.739130434782609</v>
          </cell>
          <cell r="C23">
            <v>39.700000000000003</v>
          </cell>
          <cell r="D23">
            <v>23.2</v>
          </cell>
          <cell r="E23">
            <v>45.478260869565219</v>
          </cell>
          <cell r="F23">
            <v>70</v>
          </cell>
          <cell r="G23">
            <v>20</v>
          </cell>
          <cell r="H23">
            <v>11.16</v>
          </cell>
          <cell r="J23">
            <v>29.16</v>
          </cell>
          <cell r="K23">
            <v>0</v>
          </cell>
        </row>
        <row r="24">
          <cell r="B24">
            <v>31.265217391304354</v>
          </cell>
          <cell r="C24">
            <v>38.799999999999997</v>
          </cell>
          <cell r="D24">
            <v>23.3</v>
          </cell>
          <cell r="E24">
            <v>43.217391304347828</v>
          </cell>
          <cell r="F24">
            <v>75</v>
          </cell>
          <cell r="G24">
            <v>22</v>
          </cell>
          <cell r="H24">
            <v>14.76</v>
          </cell>
          <cell r="J24">
            <v>36.72</v>
          </cell>
          <cell r="K24">
            <v>0</v>
          </cell>
        </row>
        <row r="25">
          <cell r="B25">
            <v>26.791304347826095</v>
          </cell>
          <cell r="C25">
            <v>35.4</v>
          </cell>
          <cell r="D25">
            <v>21.1</v>
          </cell>
          <cell r="E25">
            <v>58.130434782608695</v>
          </cell>
          <cell r="F25">
            <v>81</v>
          </cell>
          <cell r="G25">
            <v>27</v>
          </cell>
          <cell r="H25">
            <v>28.44</v>
          </cell>
          <cell r="J25">
            <v>57.960000000000008</v>
          </cell>
          <cell r="K25">
            <v>0.2</v>
          </cell>
        </row>
        <row r="26">
          <cell r="B26">
            <v>30.300000000000008</v>
          </cell>
          <cell r="C26">
            <v>40.6</v>
          </cell>
          <cell r="D26">
            <v>23.3</v>
          </cell>
          <cell r="E26">
            <v>44.38095238095238</v>
          </cell>
          <cell r="F26">
            <v>69</v>
          </cell>
          <cell r="G26">
            <v>13</v>
          </cell>
          <cell r="H26">
            <v>12.96</v>
          </cell>
          <cell r="J26">
            <v>27.36</v>
          </cell>
          <cell r="K26">
            <v>0</v>
          </cell>
        </row>
        <row r="27">
          <cell r="B27">
            <v>30.690909090909088</v>
          </cell>
          <cell r="C27">
            <v>40.5</v>
          </cell>
          <cell r="D27">
            <v>21.7</v>
          </cell>
          <cell r="E27">
            <v>44.227272727272727</v>
          </cell>
          <cell r="F27">
            <v>78</v>
          </cell>
          <cell r="G27">
            <v>15</v>
          </cell>
          <cell r="H27">
            <v>12.6</v>
          </cell>
          <cell r="J27">
            <v>23.759999999999998</v>
          </cell>
          <cell r="K27">
            <v>0</v>
          </cell>
        </row>
        <row r="28">
          <cell r="B28">
            <v>31.049999999999994</v>
          </cell>
          <cell r="C28">
            <v>40</v>
          </cell>
          <cell r="D28">
            <v>22.7</v>
          </cell>
          <cell r="E28">
            <v>42.708333333333336</v>
          </cell>
          <cell r="F28">
            <v>72</v>
          </cell>
          <cell r="G28">
            <v>20</v>
          </cell>
          <cell r="H28">
            <v>8.64</v>
          </cell>
          <cell r="J28">
            <v>19.8</v>
          </cell>
          <cell r="K28">
            <v>0</v>
          </cell>
        </row>
        <row r="29">
          <cell r="B29">
            <v>31.831818181818178</v>
          </cell>
          <cell r="C29">
            <v>41.4</v>
          </cell>
          <cell r="D29">
            <v>23.7</v>
          </cell>
          <cell r="E29">
            <v>46.68181818181818</v>
          </cell>
          <cell r="F29">
            <v>78</v>
          </cell>
          <cell r="G29">
            <v>16</v>
          </cell>
          <cell r="H29">
            <v>12.24</v>
          </cell>
          <cell r="J29">
            <v>28.44</v>
          </cell>
          <cell r="K29">
            <v>0</v>
          </cell>
        </row>
        <row r="30">
          <cell r="B30">
            <v>26.329166666666669</v>
          </cell>
          <cell r="C30">
            <v>32.299999999999997</v>
          </cell>
          <cell r="D30">
            <v>22.5</v>
          </cell>
          <cell r="E30">
            <v>68.166666666666671</v>
          </cell>
          <cell r="F30">
            <v>89</v>
          </cell>
          <cell r="G30">
            <v>40</v>
          </cell>
          <cell r="H30">
            <v>18</v>
          </cell>
          <cell r="J30">
            <v>45.72</v>
          </cell>
          <cell r="K30">
            <v>6.8</v>
          </cell>
        </row>
        <row r="31">
          <cell r="B31">
            <v>23.376190476190473</v>
          </cell>
          <cell r="C31">
            <v>28.8</v>
          </cell>
          <cell r="D31">
            <v>19.899999999999999</v>
          </cell>
          <cell r="E31">
            <v>59.714285714285715</v>
          </cell>
          <cell r="F31">
            <v>79</v>
          </cell>
          <cell r="G31">
            <v>38</v>
          </cell>
          <cell r="H31">
            <v>15.120000000000001</v>
          </cell>
          <cell r="J31">
            <v>26.64</v>
          </cell>
          <cell r="K31">
            <v>0</v>
          </cell>
        </row>
        <row r="32">
          <cell r="B32">
            <v>25.877272727272729</v>
          </cell>
          <cell r="C32">
            <v>33.9</v>
          </cell>
          <cell r="D32">
            <v>19.3</v>
          </cell>
          <cell r="E32">
            <v>46.772727272727273</v>
          </cell>
          <cell r="F32">
            <v>73</v>
          </cell>
          <cell r="G32">
            <v>23</v>
          </cell>
          <cell r="H32">
            <v>9</v>
          </cell>
          <cell r="J32">
            <v>18.720000000000002</v>
          </cell>
          <cell r="K32">
            <v>0</v>
          </cell>
        </row>
        <row r="33">
          <cell r="B33">
            <v>29.481818181818184</v>
          </cell>
          <cell r="C33">
            <v>38.700000000000003</v>
          </cell>
          <cell r="D33">
            <v>22.3</v>
          </cell>
          <cell r="E33">
            <v>40.272727272727273</v>
          </cell>
          <cell r="F33">
            <v>60</v>
          </cell>
          <cell r="G33">
            <v>22</v>
          </cell>
          <cell r="H33">
            <v>7.9200000000000008</v>
          </cell>
          <cell r="J33">
            <v>21.6</v>
          </cell>
          <cell r="K33">
            <v>0</v>
          </cell>
        </row>
        <row r="34">
          <cell r="B34">
            <v>32.050000000000004</v>
          </cell>
          <cell r="C34">
            <v>41.5</v>
          </cell>
          <cell r="D34">
            <v>24.6</v>
          </cell>
          <cell r="E34">
            <v>38.909090909090907</v>
          </cell>
          <cell r="F34">
            <v>65</v>
          </cell>
          <cell r="G34">
            <v>15</v>
          </cell>
          <cell r="H34">
            <v>12.96</v>
          </cell>
          <cell r="J34">
            <v>35.28</v>
          </cell>
          <cell r="K34">
            <v>0.6</v>
          </cell>
        </row>
      </sheetData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24.195833333333329</v>
          </cell>
          <cell r="C5">
            <v>30.2</v>
          </cell>
          <cell r="D5">
            <v>18.399999999999999</v>
          </cell>
          <cell r="E5">
            <v>50.958333333333336</v>
          </cell>
          <cell r="F5">
            <v>72</v>
          </cell>
          <cell r="G5">
            <v>34</v>
          </cell>
          <cell r="H5">
            <v>18</v>
          </cell>
          <cell r="J5">
            <v>34.56</v>
          </cell>
          <cell r="K5">
            <v>0</v>
          </cell>
        </row>
        <row r="6">
          <cell r="B6">
            <v>24.2</v>
          </cell>
          <cell r="C6">
            <v>37</v>
          </cell>
          <cell r="D6">
            <v>13.1</v>
          </cell>
          <cell r="E6">
            <v>44.416666666666664</v>
          </cell>
          <cell r="F6">
            <v>71</v>
          </cell>
          <cell r="G6">
            <v>19</v>
          </cell>
          <cell r="H6">
            <v>12.24</v>
          </cell>
          <cell r="J6">
            <v>26.28</v>
          </cell>
          <cell r="K6">
            <v>0</v>
          </cell>
        </row>
        <row r="7">
          <cell r="B7">
            <v>26.612499999999997</v>
          </cell>
          <cell r="C7">
            <v>40</v>
          </cell>
          <cell r="D7">
            <v>14.8</v>
          </cell>
          <cell r="E7">
            <v>49.166666666666664</v>
          </cell>
          <cell r="F7">
            <v>89</v>
          </cell>
          <cell r="G7">
            <v>13</v>
          </cell>
          <cell r="H7">
            <v>20.16</v>
          </cell>
          <cell r="J7">
            <v>36.36</v>
          </cell>
          <cell r="K7">
            <v>0</v>
          </cell>
        </row>
        <row r="8">
          <cell r="B8">
            <v>27.812500000000004</v>
          </cell>
          <cell r="C8">
            <v>37.9</v>
          </cell>
          <cell r="D8">
            <v>18.8</v>
          </cell>
          <cell r="E8">
            <v>42.166666666666664</v>
          </cell>
          <cell r="F8">
            <v>76</v>
          </cell>
          <cell r="G8">
            <v>17</v>
          </cell>
          <cell r="H8">
            <v>22.68</v>
          </cell>
          <cell r="J8">
            <v>37.440000000000005</v>
          </cell>
          <cell r="K8">
            <v>0</v>
          </cell>
        </row>
        <row r="9">
          <cell r="B9">
            <v>24.512499999999999</v>
          </cell>
          <cell r="C9">
            <v>31</v>
          </cell>
          <cell r="D9">
            <v>20.100000000000001</v>
          </cell>
          <cell r="E9">
            <v>50.291666666666664</v>
          </cell>
          <cell r="F9">
            <v>64</v>
          </cell>
          <cell r="G9">
            <v>32</v>
          </cell>
          <cell r="H9">
            <v>22.68</v>
          </cell>
          <cell r="J9">
            <v>43.92</v>
          </cell>
          <cell r="K9">
            <v>0</v>
          </cell>
        </row>
        <row r="10">
          <cell r="B10">
            <v>22.5</v>
          </cell>
          <cell r="C10">
            <v>34.700000000000003</v>
          </cell>
          <cell r="D10">
            <v>13.2</v>
          </cell>
          <cell r="E10">
            <v>60.458333333333336</v>
          </cell>
          <cell r="F10">
            <v>89</v>
          </cell>
          <cell r="G10">
            <v>28</v>
          </cell>
          <cell r="H10">
            <v>11.16</v>
          </cell>
          <cell r="J10">
            <v>22.32</v>
          </cell>
          <cell r="K10">
            <v>0</v>
          </cell>
        </row>
        <row r="11">
          <cell r="B11">
            <v>26.320833333333336</v>
          </cell>
          <cell r="C11">
            <v>40.4</v>
          </cell>
          <cell r="D11">
            <v>15.8</v>
          </cell>
          <cell r="E11">
            <v>53.708333333333336</v>
          </cell>
          <cell r="F11">
            <v>89</v>
          </cell>
          <cell r="G11">
            <v>11</v>
          </cell>
          <cell r="H11">
            <v>17.28</v>
          </cell>
          <cell r="J11">
            <v>35.28</v>
          </cell>
          <cell r="K11">
            <v>0</v>
          </cell>
        </row>
        <row r="12">
          <cell r="B12">
            <v>28.837500000000002</v>
          </cell>
          <cell r="C12">
            <v>41.4</v>
          </cell>
          <cell r="D12">
            <v>19</v>
          </cell>
          <cell r="E12">
            <v>38.041666666666664</v>
          </cell>
          <cell r="F12">
            <v>74</v>
          </cell>
          <cell r="G12">
            <v>9</v>
          </cell>
          <cell r="H12">
            <v>29.52</v>
          </cell>
          <cell r="J12">
            <v>47.16</v>
          </cell>
          <cell r="K12">
            <v>0</v>
          </cell>
        </row>
        <row r="13">
          <cell r="B13">
            <v>27.533333333333331</v>
          </cell>
          <cell r="C13">
            <v>40.299999999999997</v>
          </cell>
          <cell r="D13">
            <v>16.5</v>
          </cell>
          <cell r="E13">
            <v>32.166666666666664</v>
          </cell>
          <cell r="F13">
            <v>65</v>
          </cell>
          <cell r="G13">
            <v>9</v>
          </cell>
          <cell r="H13">
            <v>23.759999999999998</v>
          </cell>
          <cell r="J13">
            <v>41.76</v>
          </cell>
          <cell r="K13">
            <v>0</v>
          </cell>
        </row>
        <row r="14">
          <cell r="B14">
            <v>27.441666666666666</v>
          </cell>
          <cell r="C14">
            <v>38.4</v>
          </cell>
          <cell r="D14">
            <v>18.100000000000001</v>
          </cell>
          <cell r="E14">
            <v>33.833333333333336</v>
          </cell>
          <cell r="F14">
            <v>68</v>
          </cell>
          <cell r="G14">
            <v>12</v>
          </cell>
          <cell r="H14">
            <v>23.400000000000002</v>
          </cell>
          <cell r="J14">
            <v>35.28</v>
          </cell>
          <cell r="K14">
            <v>0</v>
          </cell>
        </row>
        <row r="15">
          <cell r="B15">
            <v>28.950000000000003</v>
          </cell>
          <cell r="C15">
            <v>39.9</v>
          </cell>
          <cell r="D15">
            <v>18.7</v>
          </cell>
          <cell r="E15">
            <v>33.791666666666664</v>
          </cell>
          <cell r="F15">
            <v>70</v>
          </cell>
          <cell r="G15">
            <v>13</v>
          </cell>
          <cell r="H15">
            <v>26.64</v>
          </cell>
          <cell r="J15">
            <v>46.080000000000005</v>
          </cell>
          <cell r="K15">
            <v>0</v>
          </cell>
        </row>
        <row r="16">
          <cell r="B16">
            <v>27.862499999999997</v>
          </cell>
          <cell r="C16">
            <v>36.4</v>
          </cell>
          <cell r="D16">
            <v>19</v>
          </cell>
          <cell r="E16">
            <v>39.375</v>
          </cell>
          <cell r="F16">
            <v>72</v>
          </cell>
          <cell r="G16">
            <v>22</v>
          </cell>
          <cell r="H16">
            <v>17.28</v>
          </cell>
          <cell r="J16">
            <v>31.319999999999997</v>
          </cell>
          <cell r="K16">
            <v>0</v>
          </cell>
        </row>
        <row r="17">
          <cell r="B17">
            <v>27.479166666666671</v>
          </cell>
          <cell r="C17">
            <v>38.9</v>
          </cell>
          <cell r="D17">
            <v>18.7</v>
          </cell>
          <cell r="E17">
            <v>53.458333333333336</v>
          </cell>
          <cell r="F17">
            <v>84</v>
          </cell>
          <cell r="G17">
            <v>19</v>
          </cell>
          <cell r="H17">
            <v>18.720000000000002</v>
          </cell>
          <cell r="J17">
            <v>31.680000000000003</v>
          </cell>
          <cell r="K17">
            <v>0</v>
          </cell>
        </row>
        <row r="18">
          <cell r="B18">
            <v>25.070833333333329</v>
          </cell>
          <cell r="C18">
            <v>29.3</v>
          </cell>
          <cell r="D18">
            <v>22.3</v>
          </cell>
          <cell r="E18">
            <v>69.041666666666671</v>
          </cell>
          <cell r="F18">
            <v>88</v>
          </cell>
          <cell r="G18">
            <v>51</v>
          </cell>
          <cell r="H18">
            <v>19.440000000000001</v>
          </cell>
          <cell r="J18">
            <v>42.480000000000004</v>
          </cell>
          <cell r="K18">
            <v>0</v>
          </cell>
        </row>
        <row r="19">
          <cell r="B19">
            <v>21.487499999999997</v>
          </cell>
          <cell r="C19">
            <v>24.8</v>
          </cell>
          <cell r="D19">
            <v>19.399999999999999</v>
          </cell>
          <cell r="E19">
            <v>89.5</v>
          </cell>
          <cell r="F19">
            <v>99</v>
          </cell>
          <cell r="G19">
            <v>73</v>
          </cell>
          <cell r="H19">
            <v>19.440000000000001</v>
          </cell>
          <cell r="J19">
            <v>32.4</v>
          </cell>
          <cell r="K19">
            <v>1</v>
          </cell>
        </row>
        <row r="20">
          <cell r="B20">
            <v>22.108333333333334</v>
          </cell>
          <cell r="C20">
            <v>27.6</v>
          </cell>
          <cell r="D20">
            <v>18.7</v>
          </cell>
          <cell r="E20">
            <v>79.541666666666671</v>
          </cell>
          <cell r="F20">
            <v>95</v>
          </cell>
          <cell r="G20">
            <v>53</v>
          </cell>
          <cell r="H20">
            <v>15.120000000000001</v>
          </cell>
          <cell r="J20">
            <v>30.96</v>
          </cell>
          <cell r="K20">
            <v>1.4</v>
          </cell>
        </row>
        <row r="21">
          <cell r="B21">
            <v>24.066666666666666</v>
          </cell>
          <cell r="C21">
            <v>34.6</v>
          </cell>
          <cell r="D21">
            <v>15.4</v>
          </cell>
          <cell r="E21">
            <v>65.666666666666671</v>
          </cell>
          <cell r="F21">
            <v>95</v>
          </cell>
          <cell r="G21">
            <v>31</v>
          </cell>
          <cell r="H21">
            <v>10.8</v>
          </cell>
          <cell r="J21">
            <v>28.8</v>
          </cell>
          <cell r="K21">
            <v>0</v>
          </cell>
        </row>
        <row r="22">
          <cell r="B22">
            <v>28.766666666666669</v>
          </cell>
          <cell r="C22">
            <v>40.6</v>
          </cell>
          <cell r="D22">
            <v>18.899999999999999</v>
          </cell>
          <cell r="E22">
            <v>53.875</v>
          </cell>
          <cell r="F22">
            <v>87</v>
          </cell>
          <cell r="G22">
            <v>20</v>
          </cell>
          <cell r="H22">
            <v>9.7200000000000006</v>
          </cell>
          <cell r="J22">
            <v>24.48</v>
          </cell>
          <cell r="K22">
            <v>0</v>
          </cell>
        </row>
        <row r="23">
          <cell r="B23">
            <v>31.316666666666663</v>
          </cell>
          <cell r="C23">
            <v>41.8</v>
          </cell>
          <cell r="D23">
            <v>21.8</v>
          </cell>
          <cell r="E23">
            <v>43.583333333333336</v>
          </cell>
          <cell r="F23">
            <v>79</v>
          </cell>
          <cell r="G23">
            <v>18</v>
          </cell>
          <cell r="H23">
            <v>18.36</v>
          </cell>
          <cell r="J23">
            <v>37.440000000000005</v>
          </cell>
          <cell r="K23">
            <v>0</v>
          </cell>
        </row>
        <row r="24">
          <cell r="B24">
            <v>32.954166666666666</v>
          </cell>
          <cell r="C24">
            <v>40.700000000000003</v>
          </cell>
          <cell r="D24">
            <v>24.9</v>
          </cell>
          <cell r="E24">
            <v>37.625</v>
          </cell>
          <cell r="F24">
            <v>64</v>
          </cell>
          <cell r="G24">
            <v>21</v>
          </cell>
          <cell r="H24">
            <v>25.56</v>
          </cell>
          <cell r="J24">
            <v>50.4</v>
          </cell>
          <cell r="K24">
            <v>0</v>
          </cell>
        </row>
        <row r="25">
          <cell r="B25">
            <v>30.208333333333332</v>
          </cell>
          <cell r="C25">
            <v>36.200000000000003</v>
          </cell>
          <cell r="D25">
            <v>24.7</v>
          </cell>
          <cell r="E25">
            <v>44.166666666666664</v>
          </cell>
          <cell r="F25">
            <v>64</v>
          </cell>
          <cell r="G25">
            <v>27</v>
          </cell>
          <cell r="H25">
            <v>29.880000000000003</v>
          </cell>
          <cell r="J25">
            <v>56.88</v>
          </cell>
          <cell r="K25">
            <v>0</v>
          </cell>
        </row>
        <row r="26">
          <cell r="B26">
            <v>32.233333333333334</v>
          </cell>
          <cell r="C26">
            <v>42.1</v>
          </cell>
          <cell r="D26">
            <v>24.6</v>
          </cell>
          <cell r="E26">
            <v>34.916666666666664</v>
          </cell>
          <cell r="F26">
            <v>63</v>
          </cell>
          <cell r="G26">
            <v>13</v>
          </cell>
          <cell r="H26">
            <v>17.28</v>
          </cell>
          <cell r="J26">
            <v>35.28</v>
          </cell>
          <cell r="K26">
            <v>0</v>
          </cell>
        </row>
        <row r="27">
          <cell r="B27">
            <v>31.604166666666671</v>
          </cell>
          <cell r="C27">
            <v>42.3</v>
          </cell>
          <cell r="D27">
            <v>23.1</v>
          </cell>
          <cell r="E27">
            <v>38.666666666666664</v>
          </cell>
          <cell r="F27">
            <v>68</v>
          </cell>
          <cell r="G27">
            <v>14</v>
          </cell>
          <cell r="H27">
            <v>15.120000000000001</v>
          </cell>
          <cell r="J27">
            <v>30.96</v>
          </cell>
          <cell r="K27">
            <v>0</v>
          </cell>
        </row>
        <row r="28">
          <cell r="B28">
            <v>31.875000000000004</v>
          </cell>
          <cell r="C28">
            <v>42.1</v>
          </cell>
          <cell r="D28">
            <v>23.3</v>
          </cell>
          <cell r="E28">
            <v>42.541666666666664</v>
          </cell>
          <cell r="F28">
            <v>72</v>
          </cell>
          <cell r="G28">
            <v>17</v>
          </cell>
          <cell r="H28">
            <v>13.68</v>
          </cell>
          <cell r="J28">
            <v>28.08</v>
          </cell>
          <cell r="K28">
            <v>0</v>
          </cell>
        </row>
        <row r="29">
          <cell r="B29">
            <v>31.866666666666664</v>
          </cell>
          <cell r="C29">
            <v>42.1</v>
          </cell>
          <cell r="D29">
            <v>23.1</v>
          </cell>
          <cell r="E29">
            <v>49.083333333333336</v>
          </cell>
          <cell r="F29">
            <v>81</v>
          </cell>
          <cell r="G29">
            <v>18</v>
          </cell>
          <cell r="H29">
            <v>15.840000000000002</v>
          </cell>
          <cell r="J29">
            <v>31.680000000000003</v>
          </cell>
          <cell r="K29">
            <v>0</v>
          </cell>
        </row>
        <row r="30">
          <cell r="B30">
            <v>29.25833333333334</v>
          </cell>
          <cell r="C30">
            <v>32.6</v>
          </cell>
          <cell r="D30">
            <v>24.6</v>
          </cell>
          <cell r="E30">
            <v>53.25</v>
          </cell>
          <cell r="F30">
            <v>74</v>
          </cell>
          <cell r="G30">
            <v>38</v>
          </cell>
          <cell r="H30">
            <v>26.28</v>
          </cell>
          <cell r="J30">
            <v>51.480000000000004</v>
          </cell>
          <cell r="K30">
            <v>0</v>
          </cell>
        </row>
        <row r="31">
          <cell r="B31">
            <v>24.183333333333334</v>
          </cell>
          <cell r="C31">
            <v>28.5</v>
          </cell>
          <cell r="D31">
            <v>20.3</v>
          </cell>
          <cell r="E31">
            <v>62.416666666666664</v>
          </cell>
          <cell r="F31">
            <v>77</v>
          </cell>
          <cell r="G31">
            <v>46</v>
          </cell>
          <cell r="H31">
            <v>19.8</v>
          </cell>
          <cell r="J31">
            <v>43.2</v>
          </cell>
          <cell r="K31">
            <v>0</v>
          </cell>
        </row>
        <row r="32">
          <cell r="B32">
            <v>26.212500000000002</v>
          </cell>
          <cell r="C32">
            <v>36.9</v>
          </cell>
          <cell r="D32">
            <v>18</v>
          </cell>
          <cell r="E32">
            <v>53.458333333333336</v>
          </cell>
          <cell r="F32">
            <v>84</v>
          </cell>
          <cell r="G32">
            <v>24</v>
          </cell>
          <cell r="H32">
            <v>9.7200000000000006</v>
          </cell>
          <cell r="J32">
            <v>19.8</v>
          </cell>
          <cell r="K32">
            <v>0</v>
          </cell>
        </row>
        <row r="33">
          <cell r="B33">
            <v>29.529166666666665</v>
          </cell>
          <cell r="C33">
            <v>39.700000000000003</v>
          </cell>
          <cell r="D33">
            <v>19</v>
          </cell>
          <cell r="E33">
            <v>43.916666666666664</v>
          </cell>
          <cell r="F33">
            <v>80</v>
          </cell>
          <cell r="G33">
            <v>22</v>
          </cell>
          <cell r="H33">
            <v>25.56</v>
          </cell>
          <cell r="J33">
            <v>42.480000000000004</v>
          </cell>
          <cell r="K33">
            <v>0</v>
          </cell>
        </row>
        <row r="34">
          <cell r="B34">
            <v>31.987499999999994</v>
          </cell>
          <cell r="C34">
            <v>42.3</v>
          </cell>
          <cell r="D34">
            <v>22.1</v>
          </cell>
          <cell r="E34">
            <v>42.125</v>
          </cell>
          <cell r="F34">
            <v>73</v>
          </cell>
          <cell r="G34">
            <v>17</v>
          </cell>
          <cell r="H34">
            <v>21.240000000000002</v>
          </cell>
          <cell r="J34">
            <v>45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23.258333333333336</v>
          </cell>
          <cell r="C5">
            <v>30.5</v>
          </cell>
          <cell r="D5">
            <v>16.600000000000001</v>
          </cell>
          <cell r="E5">
            <v>58.541666666666664</v>
          </cell>
          <cell r="F5">
            <v>91</v>
          </cell>
          <cell r="G5">
            <v>31</v>
          </cell>
          <cell r="H5">
            <v>16.920000000000002</v>
          </cell>
          <cell r="J5">
            <v>31.680000000000003</v>
          </cell>
          <cell r="K5">
            <v>0</v>
          </cell>
        </row>
        <row r="6">
          <cell r="B6">
            <v>23</v>
          </cell>
          <cell r="C6">
            <v>34.6</v>
          </cell>
          <cell r="D6">
            <v>13.9</v>
          </cell>
          <cell r="E6">
            <v>48.125</v>
          </cell>
          <cell r="F6">
            <v>79</v>
          </cell>
          <cell r="G6">
            <v>23</v>
          </cell>
          <cell r="H6">
            <v>10.08</v>
          </cell>
          <cell r="J6">
            <v>27.720000000000002</v>
          </cell>
          <cell r="K6">
            <v>0</v>
          </cell>
        </row>
        <row r="7">
          <cell r="B7">
            <v>27.416666666666668</v>
          </cell>
          <cell r="C7">
            <v>38</v>
          </cell>
          <cell r="D7">
            <v>17.7</v>
          </cell>
          <cell r="E7">
            <v>39.75</v>
          </cell>
          <cell r="F7">
            <v>73</v>
          </cell>
          <cell r="G7">
            <v>13</v>
          </cell>
          <cell r="H7">
            <v>15.120000000000001</v>
          </cell>
          <cell r="J7">
            <v>39.6</v>
          </cell>
          <cell r="K7">
            <v>0</v>
          </cell>
        </row>
        <row r="8">
          <cell r="B8">
            <v>28.275000000000002</v>
          </cell>
          <cell r="C8">
            <v>38.9</v>
          </cell>
          <cell r="D8">
            <v>19.100000000000001</v>
          </cell>
          <cell r="E8">
            <v>30.416666666666668</v>
          </cell>
          <cell r="F8">
            <v>53</v>
          </cell>
          <cell r="G8">
            <v>14</v>
          </cell>
          <cell r="H8">
            <v>17.28</v>
          </cell>
          <cell r="J8">
            <v>37.080000000000005</v>
          </cell>
          <cell r="K8">
            <v>0</v>
          </cell>
        </row>
        <row r="9">
          <cell r="B9">
            <v>19.812499999999996</v>
          </cell>
          <cell r="C9">
            <v>30.2</v>
          </cell>
          <cell r="D9">
            <v>16.3</v>
          </cell>
          <cell r="E9">
            <v>71</v>
          </cell>
          <cell r="F9">
            <v>87</v>
          </cell>
          <cell r="G9">
            <v>26</v>
          </cell>
          <cell r="H9">
            <v>18.720000000000002</v>
          </cell>
          <cell r="J9">
            <v>40.32</v>
          </cell>
          <cell r="K9">
            <v>0</v>
          </cell>
        </row>
        <row r="10">
          <cell r="B10">
            <v>19.362500000000001</v>
          </cell>
          <cell r="C10">
            <v>29.6</v>
          </cell>
          <cell r="D10">
            <v>12</v>
          </cell>
          <cell r="E10">
            <v>74.208333333333329</v>
          </cell>
          <cell r="F10">
            <v>96</v>
          </cell>
          <cell r="G10">
            <v>42</v>
          </cell>
          <cell r="H10">
            <v>11.879999999999999</v>
          </cell>
          <cell r="J10">
            <v>23.400000000000002</v>
          </cell>
          <cell r="K10">
            <v>0</v>
          </cell>
        </row>
        <row r="11">
          <cell r="B11">
            <v>26.520833333333339</v>
          </cell>
          <cell r="C11">
            <v>37.5</v>
          </cell>
          <cell r="D11">
            <v>17.899999999999999</v>
          </cell>
          <cell r="E11">
            <v>52.916666666666664</v>
          </cell>
          <cell r="F11">
            <v>82</v>
          </cell>
          <cell r="G11">
            <v>22</v>
          </cell>
          <cell r="H11">
            <v>18.36</v>
          </cell>
          <cell r="J11">
            <v>28.44</v>
          </cell>
          <cell r="K11">
            <v>0</v>
          </cell>
        </row>
        <row r="12">
          <cell r="B12">
            <v>29.733333333333331</v>
          </cell>
          <cell r="C12">
            <v>39.299999999999997</v>
          </cell>
          <cell r="D12">
            <v>20.399999999999999</v>
          </cell>
          <cell r="E12">
            <v>35.041666666666664</v>
          </cell>
          <cell r="F12">
            <v>63</v>
          </cell>
          <cell r="G12">
            <v>13</v>
          </cell>
          <cell r="H12">
            <v>18.720000000000002</v>
          </cell>
          <cell r="J12">
            <v>34.200000000000003</v>
          </cell>
          <cell r="K12">
            <v>0</v>
          </cell>
        </row>
        <row r="13">
          <cell r="B13">
            <v>29.25</v>
          </cell>
          <cell r="C13">
            <v>38.4</v>
          </cell>
          <cell r="D13">
            <v>20.5</v>
          </cell>
          <cell r="E13">
            <v>30.083333333333332</v>
          </cell>
          <cell r="F13">
            <v>53</v>
          </cell>
          <cell r="G13">
            <v>14</v>
          </cell>
          <cell r="H13">
            <v>18.36</v>
          </cell>
          <cell r="J13">
            <v>40.32</v>
          </cell>
          <cell r="K13">
            <v>0</v>
          </cell>
        </row>
        <row r="14">
          <cell r="B14">
            <v>28.395833333333329</v>
          </cell>
          <cell r="C14">
            <v>37.200000000000003</v>
          </cell>
          <cell r="D14">
            <v>20.5</v>
          </cell>
          <cell r="E14">
            <v>30.958333333333332</v>
          </cell>
          <cell r="F14">
            <v>53</v>
          </cell>
          <cell r="G14">
            <v>13</v>
          </cell>
          <cell r="H14">
            <v>17.64</v>
          </cell>
          <cell r="J14">
            <v>35.28</v>
          </cell>
          <cell r="K14">
            <v>0</v>
          </cell>
        </row>
        <row r="15">
          <cell r="B15">
            <v>28.749999999999996</v>
          </cell>
          <cell r="C15">
            <v>39.1</v>
          </cell>
          <cell r="D15">
            <v>19.2</v>
          </cell>
          <cell r="E15">
            <v>26.791666666666668</v>
          </cell>
          <cell r="F15">
            <v>48</v>
          </cell>
          <cell r="G15">
            <v>12</v>
          </cell>
          <cell r="H15">
            <v>19.8</v>
          </cell>
          <cell r="J15">
            <v>34.92</v>
          </cell>
          <cell r="K15">
            <v>0</v>
          </cell>
        </row>
        <row r="16">
          <cell r="B16">
            <v>29.516666666666666</v>
          </cell>
          <cell r="C16">
            <v>39</v>
          </cell>
          <cell r="D16">
            <v>21.9</v>
          </cell>
          <cell r="E16">
            <v>26.333333333333332</v>
          </cell>
          <cell r="F16">
            <v>40</v>
          </cell>
          <cell r="G16">
            <v>15</v>
          </cell>
          <cell r="H16">
            <v>19.079999999999998</v>
          </cell>
          <cell r="J16">
            <v>34.56</v>
          </cell>
          <cell r="K16">
            <v>0</v>
          </cell>
        </row>
        <row r="17">
          <cell r="B17">
            <v>28.42173913043478</v>
          </cell>
          <cell r="C17">
            <v>37.799999999999997</v>
          </cell>
          <cell r="D17">
            <v>21</v>
          </cell>
          <cell r="E17">
            <v>45.043478260869563</v>
          </cell>
          <cell r="F17">
            <v>79</v>
          </cell>
          <cell r="G17">
            <v>20</v>
          </cell>
          <cell r="H17">
            <v>12.96</v>
          </cell>
          <cell r="J17">
            <v>52.56</v>
          </cell>
          <cell r="K17">
            <v>0</v>
          </cell>
        </row>
        <row r="18">
          <cell r="B18">
            <v>23.737500000000001</v>
          </cell>
          <cell r="C18">
            <v>30.4</v>
          </cell>
          <cell r="D18">
            <v>21.6</v>
          </cell>
          <cell r="E18">
            <v>63.833333333333336</v>
          </cell>
          <cell r="F18">
            <v>88</v>
          </cell>
          <cell r="G18">
            <v>31</v>
          </cell>
          <cell r="H18">
            <v>21.6</v>
          </cell>
          <cell r="J18">
            <v>50.76</v>
          </cell>
          <cell r="K18">
            <v>0</v>
          </cell>
        </row>
        <row r="19">
          <cell r="B19">
            <v>20.279166666666665</v>
          </cell>
          <cell r="C19">
            <v>22.3</v>
          </cell>
          <cell r="D19">
            <v>18.8</v>
          </cell>
          <cell r="E19">
            <v>92.208333333333329</v>
          </cell>
          <cell r="F19">
            <v>99</v>
          </cell>
          <cell r="G19">
            <v>76</v>
          </cell>
          <cell r="H19">
            <v>12.96</v>
          </cell>
          <cell r="J19">
            <v>25.2</v>
          </cell>
          <cell r="K19">
            <v>11.600000000000001</v>
          </cell>
        </row>
        <row r="20">
          <cell r="B20">
            <v>19.754166666666663</v>
          </cell>
          <cell r="C20">
            <v>26.4</v>
          </cell>
          <cell r="D20">
            <v>16.399999999999999</v>
          </cell>
          <cell r="E20">
            <v>82.25</v>
          </cell>
          <cell r="F20">
            <v>99</v>
          </cell>
          <cell r="G20">
            <v>52</v>
          </cell>
          <cell r="H20">
            <v>14.4</v>
          </cell>
          <cell r="J20">
            <v>38.159999999999997</v>
          </cell>
          <cell r="K20">
            <v>5.4000000000000012</v>
          </cell>
        </row>
        <row r="21">
          <cell r="B21">
            <v>22.004347826086956</v>
          </cell>
          <cell r="C21">
            <v>29.5</v>
          </cell>
          <cell r="D21">
            <v>15.6</v>
          </cell>
          <cell r="E21">
            <v>67.913043478260875</v>
          </cell>
          <cell r="F21">
            <v>94</v>
          </cell>
          <cell r="G21">
            <v>36</v>
          </cell>
          <cell r="H21">
            <v>22.32</v>
          </cell>
          <cell r="J21">
            <v>38.880000000000003</v>
          </cell>
          <cell r="K21">
            <v>0</v>
          </cell>
        </row>
        <row r="22">
          <cell r="B22">
            <v>22.304166666666664</v>
          </cell>
          <cell r="C22">
            <v>29.9</v>
          </cell>
          <cell r="D22">
            <v>16.600000000000001</v>
          </cell>
          <cell r="E22">
            <v>61.791666666666664</v>
          </cell>
          <cell r="F22">
            <v>81</v>
          </cell>
          <cell r="G22">
            <v>42</v>
          </cell>
          <cell r="H22">
            <v>23.400000000000002</v>
          </cell>
          <cell r="J22">
            <v>36.72</v>
          </cell>
          <cell r="K22">
            <v>0</v>
          </cell>
        </row>
        <row r="23">
          <cell r="B23">
            <v>27.670833333333331</v>
          </cell>
          <cell r="C23">
            <v>38.9</v>
          </cell>
          <cell r="D23">
            <v>19.8</v>
          </cell>
          <cell r="E23">
            <v>53.958333333333336</v>
          </cell>
          <cell r="F23">
            <v>81</v>
          </cell>
          <cell r="G23">
            <v>22</v>
          </cell>
          <cell r="H23">
            <v>21.240000000000002</v>
          </cell>
          <cell r="J23">
            <v>39.6</v>
          </cell>
          <cell r="K23">
            <v>0</v>
          </cell>
        </row>
        <row r="24">
          <cell r="B24">
            <v>27.341666666666665</v>
          </cell>
          <cell r="C24">
            <v>37.1</v>
          </cell>
          <cell r="D24">
            <v>21.5</v>
          </cell>
          <cell r="E24">
            <v>54.416666666666664</v>
          </cell>
          <cell r="F24">
            <v>89</v>
          </cell>
          <cell r="G24">
            <v>33</v>
          </cell>
          <cell r="H24">
            <v>28.08</v>
          </cell>
          <cell r="J24">
            <v>54.72</v>
          </cell>
          <cell r="K24">
            <v>1</v>
          </cell>
        </row>
        <row r="25">
          <cell r="B25">
            <v>21.424999999999997</v>
          </cell>
          <cell r="C25">
            <v>27.5</v>
          </cell>
          <cell r="D25">
            <v>18</v>
          </cell>
          <cell r="E25">
            <v>89.125</v>
          </cell>
          <cell r="F25">
            <v>99</v>
          </cell>
          <cell r="G25">
            <v>62</v>
          </cell>
          <cell r="H25">
            <v>28.44</v>
          </cell>
          <cell r="J25">
            <v>106.2</v>
          </cell>
          <cell r="K25">
            <v>77.2</v>
          </cell>
        </row>
        <row r="26">
          <cell r="B26">
            <v>25.316666666666663</v>
          </cell>
          <cell r="C26">
            <v>32.9</v>
          </cell>
          <cell r="D26">
            <v>20.6</v>
          </cell>
          <cell r="E26">
            <v>76.75</v>
          </cell>
          <cell r="F26">
            <v>97</v>
          </cell>
          <cell r="G26">
            <v>47</v>
          </cell>
          <cell r="H26">
            <v>14.4</v>
          </cell>
          <cell r="J26">
            <v>40.680000000000007</v>
          </cell>
          <cell r="K26">
            <v>0</v>
          </cell>
        </row>
        <row r="27">
          <cell r="B27">
            <v>28.937500000000004</v>
          </cell>
          <cell r="C27">
            <v>36.6</v>
          </cell>
          <cell r="D27">
            <v>22.6</v>
          </cell>
          <cell r="E27">
            <v>55.791666666666664</v>
          </cell>
          <cell r="F27">
            <v>78</v>
          </cell>
          <cell r="G27">
            <v>32</v>
          </cell>
          <cell r="H27">
            <v>15.48</v>
          </cell>
          <cell r="J27">
            <v>31.680000000000003</v>
          </cell>
          <cell r="K27">
            <v>0</v>
          </cell>
        </row>
        <row r="28">
          <cell r="B28">
            <v>29.833333333333329</v>
          </cell>
          <cell r="C28">
            <v>37.700000000000003</v>
          </cell>
          <cell r="D28">
            <v>22.2</v>
          </cell>
          <cell r="E28">
            <v>47.958333333333336</v>
          </cell>
          <cell r="F28">
            <v>79</v>
          </cell>
          <cell r="G28">
            <v>22</v>
          </cell>
          <cell r="H28">
            <v>16.559999999999999</v>
          </cell>
          <cell r="J28">
            <v>44.64</v>
          </cell>
          <cell r="K28">
            <v>0</v>
          </cell>
        </row>
        <row r="29">
          <cell r="B29">
            <v>30.929166666666664</v>
          </cell>
          <cell r="C29">
            <v>39.799999999999997</v>
          </cell>
          <cell r="D29">
            <v>22</v>
          </cell>
          <cell r="E29">
            <v>36.666666666666664</v>
          </cell>
          <cell r="F29">
            <v>73</v>
          </cell>
          <cell r="G29">
            <v>16</v>
          </cell>
          <cell r="H29">
            <v>16.2</v>
          </cell>
          <cell r="J29">
            <v>30.6</v>
          </cell>
          <cell r="K29">
            <v>0</v>
          </cell>
        </row>
        <row r="30">
          <cell r="B30">
            <v>28.629166666666666</v>
          </cell>
          <cell r="C30">
            <v>36.299999999999997</v>
          </cell>
          <cell r="D30">
            <v>21.4</v>
          </cell>
          <cell r="E30">
            <v>57.208333333333336</v>
          </cell>
          <cell r="F30">
            <v>96</v>
          </cell>
          <cell r="G30">
            <v>32</v>
          </cell>
          <cell r="H30">
            <v>32.76</v>
          </cell>
          <cell r="J30">
            <v>67.680000000000007</v>
          </cell>
          <cell r="K30">
            <v>27.599999999999998</v>
          </cell>
        </row>
        <row r="31">
          <cell r="B31">
            <v>22.474999999999998</v>
          </cell>
          <cell r="C31">
            <v>28.4</v>
          </cell>
          <cell r="D31">
            <v>17.3</v>
          </cell>
          <cell r="E31">
            <v>69.708333333333329</v>
          </cell>
          <cell r="F31">
            <v>95</v>
          </cell>
          <cell r="G31">
            <v>35</v>
          </cell>
          <cell r="H31">
            <v>16.559999999999999</v>
          </cell>
          <cell r="J31">
            <v>46.800000000000004</v>
          </cell>
          <cell r="K31">
            <v>0.8</v>
          </cell>
        </row>
        <row r="32">
          <cell r="B32">
            <v>23.395833333333332</v>
          </cell>
          <cell r="C32">
            <v>31.8</v>
          </cell>
          <cell r="D32">
            <v>16.2</v>
          </cell>
          <cell r="E32">
            <v>60.291666666666664</v>
          </cell>
          <cell r="F32">
            <v>89</v>
          </cell>
          <cell r="G32">
            <v>32</v>
          </cell>
          <cell r="H32">
            <v>14.76</v>
          </cell>
          <cell r="J32">
            <v>27</v>
          </cell>
          <cell r="K32">
            <v>0</v>
          </cell>
        </row>
        <row r="33">
          <cell r="B33">
            <v>24.891666666666666</v>
          </cell>
          <cell r="C33">
            <v>33.799999999999997</v>
          </cell>
          <cell r="D33">
            <v>17</v>
          </cell>
          <cell r="E33">
            <v>57.583333333333336</v>
          </cell>
          <cell r="F33">
            <v>86</v>
          </cell>
          <cell r="G33">
            <v>32</v>
          </cell>
          <cell r="H33">
            <v>19.079999999999998</v>
          </cell>
          <cell r="J33">
            <v>33.480000000000004</v>
          </cell>
          <cell r="K33">
            <v>0</v>
          </cell>
        </row>
        <row r="34">
          <cell r="B34">
            <v>29.137499999999992</v>
          </cell>
          <cell r="C34">
            <v>38.700000000000003</v>
          </cell>
          <cell r="D34">
            <v>21.4</v>
          </cell>
          <cell r="E34">
            <v>48.625</v>
          </cell>
          <cell r="F34">
            <v>74</v>
          </cell>
          <cell r="G34">
            <v>22</v>
          </cell>
          <cell r="H34">
            <v>20.16</v>
          </cell>
          <cell r="J34">
            <v>38.519999999999996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22.637499999999999</v>
          </cell>
          <cell r="C5">
            <v>30.3</v>
          </cell>
          <cell r="D5">
            <v>16.100000000000001</v>
          </cell>
          <cell r="E5">
            <v>61.125</v>
          </cell>
          <cell r="F5">
            <v>94</v>
          </cell>
          <cell r="G5">
            <v>34</v>
          </cell>
          <cell r="H5">
            <v>12.6</v>
          </cell>
          <cell r="J5">
            <v>26.28</v>
          </cell>
          <cell r="K5">
            <v>0</v>
          </cell>
        </row>
        <row r="6">
          <cell r="B6">
            <v>21.462499999999995</v>
          </cell>
          <cell r="C6">
            <v>35.299999999999997</v>
          </cell>
          <cell r="D6">
            <v>11.1</v>
          </cell>
          <cell r="E6">
            <v>57.208333333333336</v>
          </cell>
          <cell r="F6">
            <v>90</v>
          </cell>
          <cell r="G6">
            <v>23</v>
          </cell>
          <cell r="H6">
            <v>9.3600000000000012</v>
          </cell>
          <cell r="J6">
            <v>23.400000000000002</v>
          </cell>
          <cell r="K6">
            <v>0</v>
          </cell>
        </row>
        <row r="7">
          <cell r="B7">
            <v>27.025000000000006</v>
          </cell>
          <cell r="C7">
            <v>39</v>
          </cell>
          <cell r="D7">
            <v>17.2</v>
          </cell>
          <cell r="E7">
            <v>39.75</v>
          </cell>
          <cell r="F7">
            <v>70</v>
          </cell>
          <cell r="G7">
            <v>12</v>
          </cell>
          <cell r="H7">
            <v>16.2</v>
          </cell>
          <cell r="J7">
            <v>39.6</v>
          </cell>
          <cell r="K7">
            <v>0</v>
          </cell>
        </row>
        <row r="8">
          <cell r="B8">
            <v>28.324999999999999</v>
          </cell>
          <cell r="C8">
            <v>39.4</v>
          </cell>
          <cell r="D8">
            <v>18.899999999999999</v>
          </cell>
          <cell r="E8">
            <v>28.875</v>
          </cell>
          <cell r="F8">
            <v>51</v>
          </cell>
          <cell r="G8">
            <v>14</v>
          </cell>
          <cell r="H8">
            <v>20.88</v>
          </cell>
          <cell r="J8">
            <v>42.12</v>
          </cell>
          <cell r="K8">
            <v>0</v>
          </cell>
        </row>
        <row r="9">
          <cell r="B9">
            <v>19.733333333333331</v>
          </cell>
          <cell r="C9">
            <v>29.7</v>
          </cell>
          <cell r="D9">
            <v>14.3</v>
          </cell>
          <cell r="E9">
            <v>69.958333333333329</v>
          </cell>
          <cell r="F9">
            <v>89</v>
          </cell>
          <cell r="G9">
            <v>31</v>
          </cell>
          <cell r="H9">
            <v>16.2</v>
          </cell>
          <cell r="J9">
            <v>36</v>
          </cell>
          <cell r="K9">
            <v>0</v>
          </cell>
        </row>
        <row r="10">
          <cell r="B10">
            <v>20.125</v>
          </cell>
          <cell r="C10">
            <v>33.200000000000003</v>
          </cell>
          <cell r="D10">
            <v>11.5</v>
          </cell>
          <cell r="E10">
            <v>71.5</v>
          </cell>
          <cell r="F10">
            <v>97</v>
          </cell>
          <cell r="G10">
            <v>33</v>
          </cell>
          <cell r="H10">
            <v>10.44</v>
          </cell>
          <cell r="J10">
            <v>24.12</v>
          </cell>
          <cell r="K10">
            <v>0</v>
          </cell>
        </row>
        <row r="11">
          <cell r="B11">
            <v>26.908333333333331</v>
          </cell>
          <cell r="C11">
            <v>38.799999999999997</v>
          </cell>
          <cell r="D11">
            <v>17.899999999999999</v>
          </cell>
          <cell r="E11">
            <v>51.416666666666664</v>
          </cell>
          <cell r="F11">
            <v>84</v>
          </cell>
          <cell r="G11">
            <v>18</v>
          </cell>
          <cell r="H11">
            <v>11.879999999999999</v>
          </cell>
          <cell r="J11">
            <v>28.8</v>
          </cell>
          <cell r="K11">
            <v>0</v>
          </cell>
        </row>
        <row r="12">
          <cell r="B12">
            <v>29.983333333333338</v>
          </cell>
          <cell r="C12">
            <v>39.799999999999997</v>
          </cell>
          <cell r="D12">
            <v>22.3</v>
          </cell>
          <cell r="E12">
            <v>29.833333333333332</v>
          </cell>
          <cell r="F12">
            <v>48</v>
          </cell>
          <cell r="G12">
            <v>14</v>
          </cell>
          <cell r="H12">
            <v>18.36</v>
          </cell>
          <cell r="J12">
            <v>40.32</v>
          </cell>
          <cell r="K12">
            <v>0</v>
          </cell>
        </row>
        <row r="13">
          <cell r="B13">
            <v>29.316666666666659</v>
          </cell>
          <cell r="C13">
            <v>38.5</v>
          </cell>
          <cell r="D13">
            <v>21.5</v>
          </cell>
          <cell r="E13">
            <v>27.333333333333332</v>
          </cell>
          <cell r="F13">
            <v>46</v>
          </cell>
          <cell r="G13">
            <v>13</v>
          </cell>
          <cell r="H13">
            <v>19.079999999999998</v>
          </cell>
          <cell r="J13">
            <v>47.16</v>
          </cell>
          <cell r="K13">
            <v>0</v>
          </cell>
        </row>
        <row r="14">
          <cell r="B14">
            <v>28.658333333333335</v>
          </cell>
          <cell r="C14">
            <v>38.6</v>
          </cell>
          <cell r="D14">
            <v>21.6</v>
          </cell>
          <cell r="E14">
            <v>26.958333333333332</v>
          </cell>
          <cell r="F14">
            <v>39</v>
          </cell>
          <cell r="G14">
            <v>12</v>
          </cell>
          <cell r="H14">
            <v>20.52</v>
          </cell>
          <cell r="J14">
            <v>37.800000000000004</v>
          </cell>
          <cell r="K14">
            <v>0</v>
          </cell>
        </row>
        <row r="15">
          <cell r="B15">
            <v>29.087500000000002</v>
          </cell>
          <cell r="C15">
            <v>39.299999999999997</v>
          </cell>
          <cell r="D15">
            <v>21.5</v>
          </cell>
          <cell r="E15">
            <v>25.375</v>
          </cell>
          <cell r="F15">
            <v>41</v>
          </cell>
          <cell r="G15">
            <v>13</v>
          </cell>
          <cell r="H15">
            <v>19.8</v>
          </cell>
          <cell r="J15">
            <v>50.4</v>
          </cell>
          <cell r="K15">
            <v>0</v>
          </cell>
        </row>
        <row r="16">
          <cell r="B16">
            <v>28.458333333333339</v>
          </cell>
          <cell r="C16">
            <v>38.299999999999997</v>
          </cell>
          <cell r="D16">
            <v>19.600000000000001</v>
          </cell>
          <cell r="E16">
            <v>31.125</v>
          </cell>
          <cell r="F16">
            <v>51</v>
          </cell>
          <cell r="G16">
            <v>16</v>
          </cell>
          <cell r="H16">
            <v>24.840000000000003</v>
          </cell>
          <cell r="J16">
            <v>41.04</v>
          </cell>
          <cell r="K16">
            <v>0</v>
          </cell>
        </row>
        <row r="17">
          <cell r="B17">
            <v>27.704166666666662</v>
          </cell>
          <cell r="C17">
            <v>38</v>
          </cell>
          <cell r="D17">
            <v>18.100000000000001</v>
          </cell>
          <cell r="E17">
            <v>42.75</v>
          </cell>
          <cell r="F17">
            <v>73</v>
          </cell>
          <cell r="G17">
            <v>19</v>
          </cell>
          <cell r="H17">
            <v>19.440000000000001</v>
          </cell>
          <cell r="J17">
            <v>36.72</v>
          </cell>
          <cell r="K17">
            <v>0</v>
          </cell>
        </row>
        <row r="18">
          <cell r="B18">
            <v>23.05</v>
          </cell>
          <cell r="C18">
            <v>26.3</v>
          </cell>
          <cell r="D18">
            <v>20.100000000000001</v>
          </cell>
          <cell r="E18">
            <v>62.916666666666664</v>
          </cell>
          <cell r="F18">
            <v>93</v>
          </cell>
          <cell r="G18">
            <v>38</v>
          </cell>
          <cell r="H18">
            <v>17.64</v>
          </cell>
          <cell r="J18">
            <v>39.24</v>
          </cell>
          <cell r="K18">
            <v>0</v>
          </cell>
        </row>
        <row r="19">
          <cell r="B19">
            <v>19.362500000000001</v>
          </cell>
          <cell r="C19">
            <v>20.399999999999999</v>
          </cell>
          <cell r="D19">
            <v>18.399999999999999</v>
          </cell>
          <cell r="E19">
            <v>94.541666666666671</v>
          </cell>
          <cell r="F19">
            <v>97</v>
          </cell>
          <cell r="G19">
            <v>86</v>
          </cell>
          <cell r="H19">
            <v>10.8</v>
          </cell>
          <cell r="J19">
            <v>24.840000000000003</v>
          </cell>
          <cell r="K19">
            <v>7.2000000000000011</v>
          </cell>
        </row>
        <row r="20">
          <cell r="B20">
            <v>19.045833333333334</v>
          </cell>
          <cell r="C20">
            <v>26.2</v>
          </cell>
          <cell r="D20">
            <v>16</v>
          </cell>
          <cell r="E20">
            <v>83.583333333333329</v>
          </cell>
          <cell r="F20">
            <v>98</v>
          </cell>
          <cell r="G20">
            <v>49</v>
          </cell>
          <cell r="H20">
            <v>13.32</v>
          </cell>
          <cell r="J20">
            <v>39.6</v>
          </cell>
          <cell r="K20">
            <v>13</v>
          </cell>
        </row>
        <row r="21">
          <cell r="B21">
            <v>20.779166666666665</v>
          </cell>
          <cell r="C21">
            <v>29</v>
          </cell>
          <cell r="D21">
            <v>15.7</v>
          </cell>
          <cell r="E21">
            <v>73.166666666666671</v>
          </cell>
          <cell r="F21">
            <v>96</v>
          </cell>
          <cell r="G21">
            <v>42</v>
          </cell>
          <cell r="H21">
            <v>17.28</v>
          </cell>
          <cell r="J21">
            <v>32.76</v>
          </cell>
          <cell r="K21">
            <v>0</v>
          </cell>
        </row>
        <row r="22">
          <cell r="B22">
            <v>23.462500000000002</v>
          </cell>
          <cell r="C22">
            <v>31.8</v>
          </cell>
          <cell r="D22">
            <v>17</v>
          </cell>
          <cell r="E22">
            <v>59.416666666666664</v>
          </cell>
          <cell r="F22">
            <v>86</v>
          </cell>
          <cell r="G22">
            <v>39</v>
          </cell>
          <cell r="H22">
            <v>19.440000000000001</v>
          </cell>
          <cell r="J22">
            <v>33.119999999999997</v>
          </cell>
          <cell r="K22">
            <v>0</v>
          </cell>
        </row>
        <row r="23">
          <cell r="B23">
            <v>28.304166666666671</v>
          </cell>
          <cell r="C23">
            <v>40</v>
          </cell>
          <cell r="D23">
            <v>20.3</v>
          </cell>
          <cell r="E23">
            <v>51.041666666666664</v>
          </cell>
          <cell r="F23">
            <v>77</v>
          </cell>
          <cell r="G23">
            <v>22</v>
          </cell>
          <cell r="H23">
            <v>18.720000000000002</v>
          </cell>
          <cell r="J23">
            <v>46.440000000000005</v>
          </cell>
          <cell r="K23">
            <v>0</v>
          </cell>
        </row>
        <row r="24">
          <cell r="B24">
            <v>29.154166666666669</v>
          </cell>
          <cell r="C24">
            <v>37.5</v>
          </cell>
          <cell r="D24">
            <v>21.6</v>
          </cell>
          <cell r="E24">
            <v>49.666666666666664</v>
          </cell>
          <cell r="F24">
            <v>94</v>
          </cell>
          <cell r="G24">
            <v>33</v>
          </cell>
          <cell r="H24">
            <v>21.6</v>
          </cell>
          <cell r="J24">
            <v>50.76</v>
          </cell>
          <cell r="K24">
            <v>3.4</v>
          </cell>
        </row>
        <row r="25">
          <cell r="B25">
            <v>21.854166666666671</v>
          </cell>
          <cell r="C25">
            <v>27</v>
          </cell>
          <cell r="D25">
            <v>18.399999999999999</v>
          </cell>
          <cell r="E25">
            <v>85.291666666666671</v>
          </cell>
          <cell r="F25">
            <v>96</v>
          </cell>
          <cell r="G25">
            <v>64</v>
          </cell>
          <cell r="H25">
            <v>24.48</v>
          </cell>
          <cell r="J25">
            <v>57.24</v>
          </cell>
          <cell r="K25">
            <v>17.599999999999998</v>
          </cell>
        </row>
        <row r="26">
          <cell r="B26">
            <v>26.200000000000003</v>
          </cell>
          <cell r="C26">
            <v>35.799999999999997</v>
          </cell>
          <cell r="D26">
            <v>19.399999999999999</v>
          </cell>
          <cell r="E26">
            <v>64.791666666666671</v>
          </cell>
          <cell r="F26">
            <v>89</v>
          </cell>
          <cell r="G26">
            <v>34</v>
          </cell>
          <cell r="H26">
            <v>15.120000000000001</v>
          </cell>
          <cell r="J26">
            <v>36.72</v>
          </cell>
          <cell r="K26">
            <v>1.6</v>
          </cell>
        </row>
        <row r="27">
          <cell r="B27">
            <v>29.262499999999999</v>
          </cell>
          <cell r="C27">
            <v>38</v>
          </cell>
          <cell r="D27">
            <v>22.7</v>
          </cell>
          <cell r="E27">
            <v>51.458333333333336</v>
          </cell>
          <cell r="F27">
            <v>72</v>
          </cell>
          <cell r="G27">
            <v>27</v>
          </cell>
          <cell r="H27">
            <v>16.2</v>
          </cell>
          <cell r="J27">
            <v>33.480000000000004</v>
          </cell>
          <cell r="K27">
            <v>0</v>
          </cell>
        </row>
        <row r="28">
          <cell r="B28">
            <v>30.841666666666665</v>
          </cell>
          <cell r="C28">
            <v>40</v>
          </cell>
          <cell r="D28">
            <v>23.4</v>
          </cell>
          <cell r="E28">
            <v>43.291666666666664</v>
          </cell>
          <cell r="F28">
            <v>72</v>
          </cell>
          <cell r="G28">
            <v>18</v>
          </cell>
          <cell r="H28">
            <v>16.2</v>
          </cell>
          <cell r="J28">
            <v>36.36</v>
          </cell>
          <cell r="K28">
            <v>0</v>
          </cell>
        </row>
        <row r="29">
          <cell r="B29">
            <v>31.595833333333335</v>
          </cell>
          <cell r="C29">
            <v>40.9</v>
          </cell>
          <cell r="D29">
            <v>23.4</v>
          </cell>
          <cell r="E29">
            <v>34.375</v>
          </cell>
          <cell r="F29">
            <v>52</v>
          </cell>
          <cell r="G29">
            <v>19</v>
          </cell>
          <cell r="H29">
            <v>14.04</v>
          </cell>
          <cell r="J29">
            <v>35.28</v>
          </cell>
          <cell r="K29">
            <v>0</v>
          </cell>
        </row>
        <row r="30">
          <cell r="B30">
            <v>29.033333333333331</v>
          </cell>
          <cell r="C30">
            <v>37.9</v>
          </cell>
          <cell r="D30">
            <v>21.5</v>
          </cell>
          <cell r="E30">
            <v>55.708333333333336</v>
          </cell>
          <cell r="F30">
            <v>94</v>
          </cell>
          <cell r="G30">
            <v>30</v>
          </cell>
          <cell r="H30">
            <v>17.28</v>
          </cell>
          <cell r="J30">
            <v>54.72</v>
          </cell>
          <cell r="K30">
            <v>0.4</v>
          </cell>
        </row>
        <row r="31">
          <cell r="B31">
            <v>22.279166666666669</v>
          </cell>
          <cell r="C31">
            <v>28.7</v>
          </cell>
          <cell r="D31">
            <v>17.8</v>
          </cell>
          <cell r="E31">
            <v>68.833333333333329</v>
          </cell>
          <cell r="F31">
            <v>91</v>
          </cell>
          <cell r="G31">
            <v>36</v>
          </cell>
          <cell r="H31">
            <v>15.120000000000001</v>
          </cell>
          <cell r="J31">
            <v>34.56</v>
          </cell>
          <cell r="K31">
            <v>0</v>
          </cell>
        </row>
        <row r="32">
          <cell r="B32">
            <v>22.841666666666669</v>
          </cell>
          <cell r="C32">
            <v>33.299999999999997</v>
          </cell>
          <cell r="D32">
            <v>13.4</v>
          </cell>
          <cell r="E32">
            <v>56.416666666666664</v>
          </cell>
          <cell r="F32">
            <v>90</v>
          </cell>
          <cell r="G32">
            <v>21</v>
          </cell>
          <cell r="H32">
            <v>7.9200000000000008</v>
          </cell>
          <cell r="J32">
            <v>23.759999999999998</v>
          </cell>
          <cell r="K32">
            <v>0</v>
          </cell>
        </row>
        <row r="33">
          <cell r="B33">
            <v>26.758333333333336</v>
          </cell>
          <cell r="C33">
            <v>36</v>
          </cell>
          <cell r="D33">
            <v>18.399999999999999</v>
          </cell>
          <cell r="E33">
            <v>48.458333333333336</v>
          </cell>
          <cell r="F33">
            <v>72</v>
          </cell>
          <cell r="G33">
            <v>25</v>
          </cell>
          <cell r="H33">
            <v>14.76</v>
          </cell>
          <cell r="J33">
            <v>29.880000000000003</v>
          </cell>
          <cell r="K33">
            <v>0</v>
          </cell>
        </row>
        <row r="34">
          <cell r="B34">
            <v>29.579166666666662</v>
          </cell>
          <cell r="C34">
            <v>39.9</v>
          </cell>
          <cell r="D34">
            <v>19.3</v>
          </cell>
          <cell r="E34">
            <v>46.333333333333336</v>
          </cell>
          <cell r="F34">
            <v>80</v>
          </cell>
          <cell r="G34">
            <v>20</v>
          </cell>
          <cell r="H34">
            <v>19.440000000000001</v>
          </cell>
          <cell r="J34">
            <v>40.32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23.63333333333334</v>
          </cell>
          <cell r="C5">
            <v>30.9</v>
          </cell>
          <cell r="D5">
            <v>16.5</v>
          </cell>
          <cell r="E5">
            <v>55.583333333333336</v>
          </cell>
          <cell r="F5">
            <v>94</v>
          </cell>
          <cell r="G5">
            <v>29</v>
          </cell>
          <cell r="H5">
            <v>14.4</v>
          </cell>
          <cell r="J5">
            <v>36.36</v>
          </cell>
          <cell r="K5">
            <v>0</v>
          </cell>
        </row>
        <row r="6">
          <cell r="B6">
            <v>22.245833333333337</v>
          </cell>
          <cell r="C6">
            <v>34.6</v>
          </cell>
          <cell r="D6">
            <v>11.9</v>
          </cell>
          <cell r="E6">
            <v>55</v>
          </cell>
          <cell r="F6">
            <v>96</v>
          </cell>
          <cell r="G6">
            <v>23</v>
          </cell>
          <cell r="H6">
            <v>12.24</v>
          </cell>
          <cell r="J6">
            <v>26.64</v>
          </cell>
          <cell r="K6">
            <v>0</v>
          </cell>
        </row>
        <row r="7">
          <cell r="B7">
            <v>28.079166666666669</v>
          </cell>
          <cell r="C7">
            <v>38.299999999999997</v>
          </cell>
          <cell r="D7">
            <v>16.100000000000001</v>
          </cell>
          <cell r="E7">
            <v>37.375</v>
          </cell>
          <cell r="F7">
            <v>78</v>
          </cell>
          <cell r="G7">
            <v>12</v>
          </cell>
          <cell r="H7">
            <v>18</v>
          </cell>
          <cell r="J7">
            <v>34.200000000000003</v>
          </cell>
          <cell r="K7">
            <v>0</v>
          </cell>
        </row>
        <row r="8">
          <cell r="B8">
            <v>30.258333333333329</v>
          </cell>
          <cell r="C8">
            <v>38.700000000000003</v>
          </cell>
          <cell r="D8">
            <v>22.7</v>
          </cell>
          <cell r="E8">
            <v>22.583333333333332</v>
          </cell>
          <cell r="F8">
            <v>38</v>
          </cell>
          <cell r="G8">
            <v>13</v>
          </cell>
          <cell r="H8">
            <v>17.28</v>
          </cell>
          <cell r="J8">
            <v>41.76</v>
          </cell>
          <cell r="K8">
            <v>0</v>
          </cell>
        </row>
        <row r="9">
          <cell r="B9">
            <v>19.450000000000003</v>
          </cell>
          <cell r="C9">
            <v>30.4</v>
          </cell>
          <cell r="D9">
            <v>15.8</v>
          </cell>
          <cell r="E9">
            <v>73.083333333333329</v>
          </cell>
          <cell r="F9">
            <v>92</v>
          </cell>
          <cell r="G9">
            <v>25</v>
          </cell>
          <cell r="H9">
            <v>18.36</v>
          </cell>
          <cell r="J9">
            <v>38.880000000000003</v>
          </cell>
          <cell r="K9">
            <v>0</v>
          </cell>
        </row>
        <row r="10">
          <cell r="B10">
            <v>19.470833333333335</v>
          </cell>
          <cell r="C10">
            <v>30.5</v>
          </cell>
          <cell r="D10">
            <v>12.4</v>
          </cell>
          <cell r="E10">
            <v>77.166666666666671</v>
          </cell>
          <cell r="F10">
            <v>100</v>
          </cell>
          <cell r="G10">
            <v>41</v>
          </cell>
          <cell r="H10">
            <v>14.4</v>
          </cell>
          <cell r="J10">
            <v>29.880000000000003</v>
          </cell>
          <cell r="K10">
            <v>0</v>
          </cell>
        </row>
        <row r="11">
          <cell r="B11">
            <v>27.162500000000005</v>
          </cell>
          <cell r="C11">
            <v>38.299999999999997</v>
          </cell>
          <cell r="D11">
            <v>17</v>
          </cell>
          <cell r="E11">
            <v>49.625</v>
          </cell>
          <cell r="F11">
            <v>85</v>
          </cell>
          <cell r="G11">
            <v>20</v>
          </cell>
          <cell r="H11">
            <v>18.720000000000002</v>
          </cell>
          <cell r="J11">
            <v>35.28</v>
          </cell>
          <cell r="K11">
            <v>0</v>
          </cell>
        </row>
        <row r="12">
          <cell r="B12">
            <v>30.637500000000003</v>
          </cell>
          <cell r="C12">
            <v>39.799999999999997</v>
          </cell>
          <cell r="D12">
            <v>18.899999999999999</v>
          </cell>
          <cell r="E12">
            <v>30.833333333333332</v>
          </cell>
          <cell r="F12">
            <v>67</v>
          </cell>
          <cell r="G12">
            <v>13</v>
          </cell>
          <cell r="H12">
            <v>19.8</v>
          </cell>
          <cell r="J12">
            <v>38.519999999999996</v>
          </cell>
          <cell r="K12">
            <v>0</v>
          </cell>
        </row>
        <row r="13">
          <cell r="B13">
            <v>31.262499999999999</v>
          </cell>
          <cell r="C13">
            <v>38.700000000000003</v>
          </cell>
          <cell r="D13">
            <v>26.7</v>
          </cell>
          <cell r="E13">
            <v>23.666666666666668</v>
          </cell>
          <cell r="F13">
            <v>32</v>
          </cell>
          <cell r="G13">
            <v>15</v>
          </cell>
          <cell r="H13">
            <v>15.840000000000002</v>
          </cell>
          <cell r="J13">
            <v>53.28</v>
          </cell>
          <cell r="K13">
            <v>0</v>
          </cell>
        </row>
        <row r="14">
          <cell r="B14">
            <v>30.258333333333336</v>
          </cell>
          <cell r="C14">
            <v>37.5</v>
          </cell>
          <cell r="D14">
            <v>20</v>
          </cell>
          <cell r="E14">
            <v>24.166666666666668</v>
          </cell>
          <cell r="F14">
            <v>47</v>
          </cell>
          <cell r="G14">
            <v>13</v>
          </cell>
          <cell r="H14">
            <v>17.64</v>
          </cell>
          <cell r="J14">
            <v>37.080000000000005</v>
          </cell>
          <cell r="K14">
            <v>0</v>
          </cell>
        </row>
        <row r="15">
          <cell r="B15">
            <v>30.258333333333336</v>
          </cell>
          <cell r="C15">
            <v>39.200000000000003</v>
          </cell>
          <cell r="D15">
            <v>20</v>
          </cell>
          <cell r="E15">
            <v>22.291666666666668</v>
          </cell>
          <cell r="F15">
            <v>42</v>
          </cell>
          <cell r="G15">
            <v>12</v>
          </cell>
          <cell r="H15">
            <v>18</v>
          </cell>
          <cell r="J15">
            <v>39.6</v>
          </cell>
          <cell r="K15">
            <v>0</v>
          </cell>
        </row>
        <row r="16">
          <cell r="B16">
            <v>30.770833333333329</v>
          </cell>
          <cell r="C16">
            <v>40.1</v>
          </cell>
          <cell r="D16">
            <v>24.2</v>
          </cell>
          <cell r="E16">
            <v>23.125</v>
          </cell>
          <cell r="F16">
            <v>33</v>
          </cell>
          <cell r="G16">
            <v>13</v>
          </cell>
          <cell r="H16">
            <v>20.52</v>
          </cell>
          <cell r="J16">
            <v>38.159999999999997</v>
          </cell>
          <cell r="K16">
            <v>0</v>
          </cell>
        </row>
        <row r="17">
          <cell r="B17">
            <v>28.537499999999998</v>
          </cell>
          <cell r="C17">
            <v>38.6</v>
          </cell>
          <cell r="D17">
            <v>19</v>
          </cell>
          <cell r="E17">
            <v>39.875</v>
          </cell>
          <cell r="F17">
            <v>77</v>
          </cell>
          <cell r="G17">
            <v>18</v>
          </cell>
          <cell r="H17">
            <v>13.32</v>
          </cell>
          <cell r="J17">
            <v>36.72</v>
          </cell>
          <cell r="K17">
            <v>0</v>
          </cell>
        </row>
        <row r="18">
          <cell r="B18">
            <v>23.554166666666664</v>
          </cell>
          <cell r="C18">
            <v>29.9</v>
          </cell>
          <cell r="D18">
            <v>20.2</v>
          </cell>
          <cell r="E18">
            <v>64.083333333333329</v>
          </cell>
          <cell r="F18">
            <v>90</v>
          </cell>
          <cell r="G18">
            <v>31</v>
          </cell>
          <cell r="H18">
            <v>21.96</v>
          </cell>
          <cell r="J18">
            <v>49.32</v>
          </cell>
          <cell r="K18">
            <v>0</v>
          </cell>
        </row>
        <row r="19">
          <cell r="B19">
            <v>19.779166666666665</v>
          </cell>
          <cell r="C19">
            <v>21.5</v>
          </cell>
          <cell r="D19">
            <v>18.2</v>
          </cell>
          <cell r="E19">
            <v>95.875</v>
          </cell>
          <cell r="F19">
            <v>100</v>
          </cell>
          <cell r="G19">
            <v>85</v>
          </cell>
          <cell r="H19">
            <v>9.7200000000000006</v>
          </cell>
          <cell r="J19">
            <v>22.68</v>
          </cell>
          <cell r="K19">
            <v>7.9999999999999991</v>
          </cell>
        </row>
        <row r="20">
          <cell r="B20">
            <v>19.204166666666666</v>
          </cell>
          <cell r="C20">
            <v>26.9</v>
          </cell>
          <cell r="D20">
            <v>16.2</v>
          </cell>
          <cell r="E20">
            <v>86.541666666666671</v>
          </cell>
          <cell r="F20">
            <v>100</v>
          </cell>
          <cell r="G20">
            <v>48</v>
          </cell>
          <cell r="H20">
            <v>14.04</v>
          </cell>
          <cell r="J20">
            <v>39.96</v>
          </cell>
          <cell r="K20">
            <v>6.6000000000000005</v>
          </cell>
        </row>
        <row r="21">
          <cell r="B21">
            <v>21.349999999999998</v>
          </cell>
          <cell r="C21">
            <v>29.3</v>
          </cell>
          <cell r="D21">
            <v>15.4</v>
          </cell>
          <cell r="E21">
            <v>72.208333333333329</v>
          </cell>
          <cell r="F21">
            <v>99</v>
          </cell>
          <cell r="G21">
            <v>37</v>
          </cell>
          <cell r="H21">
            <v>17.64</v>
          </cell>
          <cell r="J21">
            <v>37.440000000000005</v>
          </cell>
          <cell r="K21">
            <v>0</v>
          </cell>
        </row>
        <row r="22">
          <cell r="B22">
            <v>22.395833333333332</v>
          </cell>
          <cell r="C22">
            <v>29.6</v>
          </cell>
          <cell r="D22">
            <v>16.2</v>
          </cell>
          <cell r="E22">
            <v>61.166666666666664</v>
          </cell>
          <cell r="F22">
            <v>81</v>
          </cell>
          <cell r="G22">
            <v>41</v>
          </cell>
          <cell r="H22">
            <v>15.48</v>
          </cell>
          <cell r="J22">
            <v>36</v>
          </cell>
          <cell r="K22">
            <v>0</v>
          </cell>
        </row>
        <row r="23">
          <cell r="B23">
            <v>28.549999999999997</v>
          </cell>
          <cell r="C23">
            <v>39.4</v>
          </cell>
          <cell r="D23">
            <v>21</v>
          </cell>
          <cell r="E23">
            <v>50.291666666666664</v>
          </cell>
          <cell r="F23">
            <v>74</v>
          </cell>
          <cell r="G23">
            <v>22</v>
          </cell>
          <cell r="H23">
            <v>21.240000000000002</v>
          </cell>
          <cell r="J23">
            <v>38.159999999999997</v>
          </cell>
          <cell r="K23">
            <v>0</v>
          </cell>
        </row>
        <row r="24">
          <cell r="B24">
            <v>28.8125</v>
          </cell>
          <cell r="C24">
            <v>37.6</v>
          </cell>
          <cell r="D24">
            <v>20.7</v>
          </cell>
          <cell r="E24">
            <v>50.375</v>
          </cell>
          <cell r="F24">
            <v>98</v>
          </cell>
          <cell r="G24">
            <v>32</v>
          </cell>
          <cell r="H24">
            <v>27.36</v>
          </cell>
          <cell r="J24">
            <v>58.32</v>
          </cell>
          <cell r="K24">
            <v>5</v>
          </cell>
        </row>
        <row r="25">
          <cell r="B25">
            <v>21.887500000000003</v>
          </cell>
          <cell r="C25">
            <v>27.9</v>
          </cell>
          <cell r="D25">
            <v>18.600000000000001</v>
          </cell>
          <cell r="E25">
            <v>88.791666666666671</v>
          </cell>
          <cell r="F25">
            <v>100</v>
          </cell>
          <cell r="G25">
            <v>59</v>
          </cell>
          <cell r="H25">
            <v>28.8</v>
          </cell>
          <cell r="J25">
            <v>53.28</v>
          </cell>
          <cell r="K25">
            <v>12.8</v>
          </cell>
        </row>
        <row r="26">
          <cell r="B26">
            <v>26.241666666666671</v>
          </cell>
          <cell r="C26">
            <v>33.4</v>
          </cell>
          <cell r="D26">
            <v>19.8</v>
          </cell>
          <cell r="E26">
            <v>70.291666666666671</v>
          </cell>
          <cell r="F26">
            <v>100</v>
          </cell>
          <cell r="G26">
            <v>42</v>
          </cell>
          <cell r="H26">
            <v>17.28</v>
          </cell>
          <cell r="J26">
            <v>32.76</v>
          </cell>
          <cell r="K26">
            <v>0</v>
          </cell>
        </row>
        <row r="27">
          <cell r="B27">
            <v>30.204166666666666</v>
          </cell>
          <cell r="C27">
            <v>37.299999999999997</v>
          </cell>
          <cell r="D27">
            <v>25.8</v>
          </cell>
          <cell r="E27">
            <v>47.416666666666664</v>
          </cell>
          <cell r="F27">
            <v>61</v>
          </cell>
          <cell r="G27">
            <v>30</v>
          </cell>
          <cell r="H27">
            <v>15.48</v>
          </cell>
          <cell r="J27">
            <v>30.96</v>
          </cell>
          <cell r="K27">
            <v>0</v>
          </cell>
        </row>
        <row r="28">
          <cell r="B28">
            <v>31.108333333333324</v>
          </cell>
          <cell r="C28">
            <v>38.4</v>
          </cell>
          <cell r="D28">
            <v>23.9</v>
          </cell>
          <cell r="E28">
            <v>39.541666666666664</v>
          </cell>
          <cell r="F28">
            <v>65</v>
          </cell>
          <cell r="G28">
            <v>19</v>
          </cell>
          <cell r="H28">
            <v>19.079999999999998</v>
          </cell>
          <cell r="J28">
            <v>37.080000000000005</v>
          </cell>
          <cell r="K28">
            <v>0</v>
          </cell>
        </row>
        <row r="29">
          <cell r="B29">
            <v>32.06666666666667</v>
          </cell>
          <cell r="C29">
            <v>41.4</v>
          </cell>
          <cell r="D29">
            <v>19.899999999999999</v>
          </cell>
          <cell r="E29">
            <v>30.25</v>
          </cell>
          <cell r="F29">
            <v>64</v>
          </cell>
          <cell r="G29">
            <v>13</v>
          </cell>
          <cell r="H29">
            <v>19.8</v>
          </cell>
          <cell r="J29">
            <v>34.200000000000003</v>
          </cell>
          <cell r="K29">
            <v>0</v>
          </cell>
        </row>
        <row r="30">
          <cell r="B30">
            <v>30.016666666666666</v>
          </cell>
          <cell r="C30">
            <v>37.299999999999997</v>
          </cell>
          <cell r="D30">
            <v>21.6</v>
          </cell>
          <cell r="E30">
            <v>46.5</v>
          </cell>
          <cell r="F30">
            <v>100</v>
          </cell>
          <cell r="G30">
            <v>26</v>
          </cell>
          <cell r="H30">
            <v>23.040000000000003</v>
          </cell>
          <cell r="J30">
            <v>53.28</v>
          </cell>
          <cell r="K30">
            <v>15.4</v>
          </cell>
        </row>
        <row r="31">
          <cell r="B31">
            <v>22.275000000000002</v>
          </cell>
          <cell r="C31">
            <v>28.5</v>
          </cell>
          <cell r="D31">
            <v>17</v>
          </cell>
          <cell r="E31">
            <v>74.708333333333329</v>
          </cell>
          <cell r="F31">
            <v>100</v>
          </cell>
          <cell r="G31">
            <v>37</v>
          </cell>
          <cell r="H31">
            <v>18.36</v>
          </cell>
          <cell r="J31">
            <v>45</v>
          </cell>
          <cell r="K31">
            <v>0.8</v>
          </cell>
        </row>
        <row r="32">
          <cell r="B32">
            <v>22.445833333333329</v>
          </cell>
          <cell r="C32">
            <v>32.1</v>
          </cell>
          <cell r="D32">
            <v>14.6</v>
          </cell>
          <cell r="E32">
            <v>67.125</v>
          </cell>
          <cell r="F32">
            <v>99</v>
          </cell>
          <cell r="G32">
            <v>36</v>
          </cell>
          <cell r="H32">
            <v>12.6</v>
          </cell>
          <cell r="J32">
            <v>29.52</v>
          </cell>
          <cell r="K32">
            <v>0</v>
          </cell>
        </row>
        <row r="33">
          <cell r="B33">
            <v>24.966666666666665</v>
          </cell>
          <cell r="C33">
            <v>34.700000000000003</v>
          </cell>
          <cell r="D33">
            <v>17.8</v>
          </cell>
          <cell r="E33">
            <v>56</v>
          </cell>
          <cell r="F33">
            <v>79</v>
          </cell>
          <cell r="G33">
            <v>29</v>
          </cell>
          <cell r="H33">
            <v>19.8</v>
          </cell>
          <cell r="J33">
            <v>44.28</v>
          </cell>
          <cell r="K33">
            <v>0</v>
          </cell>
        </row>
        <row r="34">
          <cell r="B34">
            <v>29.666666666666661</v>
          </cell>
          <cell r="C34">
            <v>39.1</v>
          </cell>
          <cell r="D34">
            <v>22.7</v>
          </cell>
          <cell r="E34">
            <v>46</v>
          </cell>
          <cell r="F34">
            <v>67</v>
          </cell>
          <cell r="G34">
            <v>19</v>
          </cell>
          <cell r="H34">
            <v>20.52</v>
          </cell>
          <cell r="J34">
            <v>39.96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26.091666666666669</v>
          </cell>
          <cell r="C5">
            <v>37.9</v>
          </cell>
          <cell r="D5">
            <v>13.5</v>
          </cell>
          <cell r="E5">
            <v>34.166666666666664</v>
          </cell>
          <cell r="F5">
            <v>74</v>
          </cell>
          <cell r="G5">
            <v>10</v>
          </cell>
          <cell r="H5">
            <v>12.6</v>
          </cell>
          <cell r="J5">
            <v>22.32</v>
          </cell>
        </row>
        <row r="6">
          <cell r="B6">
            <v>26.150000000000002</v>
          </cell>
          <cell r="C6">
            <v>37.5</v>
          </cell>
          <cell r="D6">
            <v>15.9</v>
          </cell>
          <cell r="E6">
            <v>38.041666666666664</v>
          </cell>
          <cell r="F6">
            <v>82</v>
          </cell>
          <cell r="G6">
            <v>10</v>
          </cell>
          <cell r="H6">
            <v>12.6</v>
          </cell>
          <cell r="J6">
            <v>23.040000000000003</v>
          </cell>
          <cell r="K6">
            <v>0</v>
          </cell>
        </row>
        <row r="7">
          <cell r="B7">
            <v>27.175000000000001</v>
          </cell>
          <cell r="C7">
            <v>39.1</v>
          </cell>
          <cell r="D7">
            <v>15.6</v>
          </cell>
          <cell r="E7">
            <v>28.833333333333332</v>
          </cell>
          <cell r="F7">
            <v>65</v>
          </cell>
          <cell r="G7">
            <v>7</v>
          </cell>
          <cell r="H7">
            <v>13.32</v>
          </cell>
          <cell r="J7">
            <v>33.480000000000004</v>
          </cell>
          <cell r="K7">
            <v>0</v>
          </cell>
        </row>
        <row r="8">
          <cell r="B8">
            <v>28.291666666666675</v>
          </cell>
          <cell r="C8">
            <v>39.6</v>
          </cell>
          <cell r="D8">
            <v>16.8</v>
          </cell>
          <cell r="E8">
            <v>25.875</v>
          </cell>
          <cell r="F8">
            <v>56</v>
          </cell>
          <cell r="G8">
            <v>7</v>
          </cell>
          <cell r="H8">
            <v>15.48</v>
          </cell>
          <cell r="J8">
            <v>39.6</v>
          </cell>
          <cell r="K8">
            <v>0</v>
          </cell>
        </row>
        <row r="9">
          <cell r="B9">
            <v>27.591304347826082</v>
          </cell>
          <cell r="C9">
            <v>35.6</v>
          </cell>
          <cell r="D9">
            <v>18.600000000000001</v>
          </cell>
          <cell r="E9">
            <v>29.826086956521738</v>
          </cell>
          <cell r="F9">
            <v>54</v>
          </cell>
          <cell r="G9">
            <v>20</v>
          </cell>
          <cell r="H9">
            <v>18.36</v>
          </cell>
          <cell r="J9">
            <v>28.44</v>
          </cell>
          <cell r="K9">
            <v>0</v>
          </cell>
        </row>
        <row r="10">
          <cell r="B10">
            <v>24.474999999999998</v>
          </cell>
          <cell r="C10">
            <v>37.200000000000003</v>
          </cell>
          <cell r="D10">
            <v>14.9</v>
          </cell>
          <cell r="E10">
            <v>57.125</v>
          </cell>
          <cell r="F10">
            <v>90</v>
          </cell>
          <cell r="G10">
            <v>15</v>
          </cell>
          <cell r="H10">
            <v>21.96</v>
          </cell>
          <cell r="J10">
            <v>37.440000000000005</v>
          </cell>
          <cell r="K10">
            <v>0</v>
          </cell>
        </row>
        <row r="11">
          <cell r="B11">
            <v>28.787500000000009</v>
          </cell>
          <cell r="C11">
            <v>38.6</v>
          </cell>
          <cell r="D11">
            <v>18.100000000000001</v>
          </cell>
          <cell r="E11">
            <v>37.458333333333336</v>
          </cell>
          <cell r="F11">
            <v>72</v>
          </cell>
          <cell r="G11">
            <v>12</v>
          </cell>
          <cell r="H11">
            <v>16.559999999999999</v>
          </cell>
          <cell r="J11">
            <v>41.04</v>
          </cell>
          <cell r="K11">
            <v>0</v>
          </cell>
        </row>
        <row r="12">
          <cell r="B12">
            <v>28.316666666666663</v>
          </cell>
          <cell r="C12">
            <v>37.4</v>
          </cell>
          <cell r="D12">
            <v>17.899999999999999</v>
          </cell>
          <cell r="E12">
            <v>32.208333333333336</v>
          </cell>
          <cell r="F12">
            <v>66</v>
          </cell>
          <cell r="G12">
            <v>12</v>
          </cell>
          <cell r="H12">
            <v>18</v>
          </cell>
          <cell r="J12">
            <v>39.96</v>
          </cell>
          <cell r="K12">
            <v>0</v>
          </cell>
        </row>
        <row r="13">
          <cell r="B13">
            <v>28.4</v>
          </cell>
          <cell r="C13">
            <v>36.4</v>
          </cell>
          <cell r="D13">
            <v>19</v>
          </cell>
          <cell r="E13">
            <v>26.086956521739129</v>
          </cell>
          <cell r="F13">
            <v>52</v>
          </cell>
          <cell r="G13">
            <v>12</v>
          </cell>
          <cell r="H13">
            <v>20.16</v>
          </cell>
          <cell r="J13">
            <v>45.36</v>
          </cell>
          <cell r="K13">
            <v>0</v>
          </cell>
        </row>
        <row r="14">
          <cell r="B14">
            <v>28.486956521739128</v>
          </cell>
          <cell r="C14">
            <v>37.1</v>
          </cell>
          <cell r="D14">
            <v>18.100000000000001</v>
          </cell>
          <cell r="E14">
            <v>23.043478260869566</v>
          </cell>
          <cell r="F14">
            <v>52</v>
          </cell>
          <cell r="G14">
            <v>10</v>
          </cell>
          <cell r="H14">
            <v>18.36</v>
          </cell>
          <cell r="J14">
            <v>38.519999999999996</v>
          </cell>
          <cell r="K14">
            <v>0</v>
          </cell>
        </row>
        <row r="15">
          <cell r="B15">
            <v>28.837500000000002</v>
          </cell>
          <cell r="C15">
            <v>38.200000000000003</v>
          </cell>
          <cell r="D15">
            <v>19.8</v>
          </cell>
          <cell r="E15">
            <v>22.833333333333332</v>
          </cell>
          <cell r="F15">
            <v>43</v>
          </cell>
          <cell r="G15">
            <v>12</v>
          </cell>
          <cell r="H15">
            <v>23.400000000000002</v>
          </cell>
          <cell r="J15">
            <v>40.32</v>
          </cell>
          <cell r="K15">
            <v>0</v>
          </cell>
        </row>
        <row r="16">
          <cell r="B16">
            <v>29.675000000000001</v>
          </cell>
          <cell r="C16">
            <v>38.799999999999997</v>
          </cell>
          <cell r="D16">
            <v>19.3</v>
          </cell>
          <cell r="E16">
            <v>25.083333333333332</v>
          </cell>
          <cell r="F16">
            <v>57</v>
          </cell>
          <cell r="G16">
            <v>12</v>
          </cell>
          <cell r="H16">
            <v>16.559999999999999</v>
          </cell>
          <cell r="J16">
            <v>32.4</v>
          </cell>
          <cell r="K16">
            <v>0</v>
          </cell>
        </row>
        <row r="17">
          <cell r="B17">
            <v>29.879166666666666</v>
          </cell>
          <cell r="C17">
            <v>39.1</v>
          </cell>
          <cell r="D17">
            <v>20.3</v>
          </cell>
          <cell r="E17">
            <v>24</v>
          </cell>
          <cell r="F17">
            <v>46</v>
          </cell>
          <cell r="G17">
            <v>12</v>
          </cell>
          <cell r="H17">
            <v>15.120000000000001</v>
          </cell>
          <cell r="J17">
            <v>30.6</v>
          </cell>
          <cell r="K17">
            <v>0</v>
          </cell>
        </row>
        <row r="18">
          <cell r="B18">
            <v>29.237499999999997</v>
          </cell>
          <cell r="C18">
            <v>36.200000000000003</v>
          </cell>
          <cell r="D18">
            <v>23.5</v>
          </cell>
          <cell r="E18">
            <v>28.666666666666668</v>
          </cell>
          <cell r="F18">
            <v>54</v>
          </cell>
          <cell r="G18">
            <v>15</v>
          </cell>
          <cell r="H18">
            <v>24.48</v>
          </cell>
          <cell r="J18">
            <v>38.880000000000003</v>
          </cell>
          <cell r="K18">
            <v>0</v>
          </cell>
        </row>
        <row r="19">
          <cell r="B19">
            <v>27.779166666666665</v>
          </cell>
          <cell r="C19">
            <v>37.700000000000003</v>
          </cell>
          <cell r="D19">
            <v>19.8</v>
          </cell>
          <cell r="E19">
            <v>46.25</v>
          </cell>
          <cell r="F19">
            <v>73</v>
          </cell>
          <cell r="G19">
            <v>15</v>
          </cell>
          <cell r="H19">
            <v>27.720000000000002</v>
          </cell>
          <cell r="J19">
            <v>50.76</v>
          </cell>
          <cell r="K19">
            <v>0</v>
          </cell>
        </row>
        <row r="20">
          <cell r="B20">
            <v>22.975000000000005</v>
          </cell>
          <cell r="C20">
            <v>27.2</v>
          </cell>
          <cell r="D20">
            <v>20.9</v>
          </cell>
          <cell r="E20">
            <v>64.875</v>
          </cell>
          <cell r="F20">
            <v>80</v>
          </cell>
          <cell r="G20">
            <v>54</v>
          </cell>
          <cell r="H20">
            <v>21.6</v>
          </cell>
          <cell r="J20">
            <v>46.800000000000004</v>
          </cell>
          <cell r="K20">
            <v>0.4</v>
          </cell>
        </row>
        <row r="21">
          <cell r="B21">
            <v>23.673913043478262</v>
          </cell>
          <cell r="C21">
            <v>32.299999999999997</v>
          </cell>
          <cell r="D21">
            <v>16.7</v>
          </cell>
          <cell r="E21">
            <v>63.304347826086953</v>
          </cell>
          <cell r="F21">
            <v>89</v>
          </cell>
          <cell r="G21">
            <v>29</v>
          </cell>
          <cell r="H21">
            <v>16.2</v>
          </cell>
          <cell r="J21">
            <v>28.08</v>
          </cell>
          <cell r="K21">
            <v>0</v>
          </cell>
        </row>
        <row r="22">
          <cell r="B22">
            <v>26.245833333333326</v>
          </cell>
          <cell r="C22">
            <v>37.299999999999997</v>
          </cell>
          <cell r="D22">
            <v>17.7</v>
          </cell>
          <cell r="E22">
            <v>45.25</v>
          </cell>
          <cell r="F22">
            <v>73</v>
          </cell>
          <cell r="G22">
            <v>18</v>
          </cell>
          <cell r="H22">
            <v>12.6</v>
          </cell>
          <cell r="J22">
            <v>24.12</v>
          </cell>
          <cell r="K22">
            <v>0</v>
          </cell>
        </row>
        <row r="23">
          <cell r="B23">
            <v>30.079166666666666</v>
          </cell>
          <cell r="C23">
            <v>39.799999999999997</v>
          </cell>
          <cell r="D23">
            <v>19.899999999999999</v>
          </cell>
          <cell r="E23">
            <v>40.083333333333336</v>
          </cell>
          <cell r="F23">
            <v>75</v>
          </cell>
          <cell r="G23">
            <v>14</v>
          </cell>
          <cell r="H23">
            <v>22.68</v>
          </cell>
          <cell r="J23">
            <v>54.72</v>
          </cell>
          <cell r="K23">
            <v>0</v>
          </cell>
        </row>
        <row r="24">
          <cell r="B24">
            <v>31.11666666666666</v>
          </cell>
          <cell r="C24">
            <v>40.1</v>
          </cell>
          <cell r="D24">
            <v>22.8</v>
          </cell>
          <cell r="E24">
            <v>30.708333333333332</v>
          </cell>
          <cell r="F24">
            <v>56</v>
          </cell>
          <cell r="G24">
            <v>13</v>
          </cell>
          <cell r="H24">
            <v>21.96</v>
          </cell>
          <cell r="J24">
            <v>40.680000000000007</v>
          </cell>
          <cell r="K24">
            <v>0</v>
          </cell>
        </row>
        <row r="25">
          <cell r="B25">
            <v>26.090909090909086</v>
          </cell>
          <cell r="C25">
            <v>33.200000000000003</v>
          </cell>
          <cell r="D25">
            <v>22.4</v>
          </cell>
          <cell r="E25">
            <v>54.363636363636367</v>
          </cell>
          <cell r="F25">
            <v>78</v>
          </cell>
          <cell r="G25">
            <v>19</v>
          </cell>
          <cell r="H25">
            <v>32.4</v>
          </cell>
          <cell r="J25">
            <v>58.680000000000007</v>
          </cell>
          <cell r="K25">
            <v>3.8000000000000003</v>
          </cell>
        </row>
        <row r="26">
          <cell r="B26">
            <v>27.608695652173907</v>
          </cell>
          <cell r="C26">
            <v>37.5</v>
          </cell>
          <cell r="D26">
            <v>20.100000000000001</v>
          </cell>
          <cell r="E26">
            <v>54.652173913043477</v>
          </cell>
          <cell r="F26">
            <v>87</v>
          </cell>
          <cell r="G26">
            <v>18</v>
          </cell>
          <cell r="H26">
            <v>9.3600000000000012</v>
          </cell>
          <cell r="J26">
            <v>17.64</v>
          </cell>
          <cell r="K26">
            <v>0</v>
          </cell>
        </row>
        <row r="27">
          <cell r="B27">
            <v>29.870833333333326</v>
          </cell>
          <cell r="C27">
            <v>40.299999999999997</v>
          </cell>
          <cell r="D27">
            <v>19.899999999999999</v>
          </cell>
          <cell r="E27">
            <v>38.708333333333336</v>
          </cell>
          <cell r="F27">
            <v>76</v>
          </cell>
          <cell r="G27">
            <v>12</v>
          </cell>
          <cell r="H27">
            <v>15.48</v>
          </cell>
          <cell r="J27">
            <v>30.96</v>
          </cell>
          <cell r="K27">
            <v>0</v>
          </cell>
        </row>
        <row r="28">
          <cell r="B28">
            <v>31.149999999999995</v>
          </cell>
          <cell r="C28">
            <v>41.1</v>
          </cell>
          <cell r="D28">
            <v>20.399999999999999</v>
          </cell>
          <cell r="E28">
            <v>29.166666666666668</v>
          </cell>
          <cell r="F28">
            <v>61</v>
          </cell>
          <cell r="G28">
            <v>10</v>
          </cell>
          <cell r="H28">
            <v>13.32</v>
          </cell>
          <cell r="J28">
            <v>39.24</v>
          </cell>
          <cell r="K28">
            <v>0</v>
          </cell>
        </row>
        <row r="29">
          <cell r="B29">
            <v>32.112499999999997</v>
          </cell>
          <cell r="C29">
            <v>41.6</v>
          </cell>
          <cell r="D29">
            <v>21.5</v>
          </cell>
          <cell r="E29">
            <v>23.666666666666668</v>
          </cell>
          <cell r="F29">
            <v>52</v>
          </cell>
          <cell r="G29">
            <v>11</v>
          </cell>
          <cell r="H29">
            <v>21.240000000000002</v>
          </cell>
          <cell r="J29">
            <v>38.880000000000003</v>
          </cell>
          <cell r="K29">
            <v>0</v>
          </cell>
        </row>
        <row r="30">
          <cell r="B30">
            <v>32.124999999999993</v>
          </cell>
          <cell r="C30">
            <v>41.6</v>
          </cell>
          <cell r="D30">
            <v>22.9</v>
          </cell>
          <cell r="E30">
            <v>25.666666666666668</v>
          </cell>
          <cell r="F30">
            <v>45</v>
          </cell>
          <cell r="G30">
            <v>13</v>
          </cell>
          <cell r="H30">
            <v>23.400000000000002</v>
          </cell>
          <cell r="J30">
            <v>47.88</v>
          </cell>
          <cell r="K30">
            <v>0</v>
          </cell>
        </row>
        <row r="31">
          <cell r="B31">
            <v>26.450000000000003</v>
          </cell>
          <cell r="C31">
            <v>31</v>
          </cell>
          <cell r="D31">
            <v>23.2</v>
          </cell>
          <cell r="E31">
            <v>60.458333333333336</v>
          </cell>
          <cell r="F31">
            <v>76</v>
          </cell>
          <cell r="G31">
            <v>35</v>
          </cell>
          <cell r="H31">
            <v>24.12</v>
          </cell>
          <cell r="J31">
            <v>42.84</v>
          </cell>
          <cell r="K31">
            <v>0</v>
          </cell>
        </row>
        <row r="32">
          <cell r="B32">
            <v>25.675000000000001</v>
          </cell>
          <cell r="C32">
            <v>34.5</v>
          </cell>
          <cell r="D32">
            <v>19</v>
          </cell>
          <cell r="E32">
            <v>57.666666666666664</v>
          </cell>
          <cell r="F32">
            <v>81</v>
          </cell>
          <cell r="G32">
            <v>30</v>
          </cell>
          <cell r="H32">
            <v>16.2</v>
          </cell>
          <cell r="J32">
            <v>30.240000000000002</v>
          </cell>
          <cell r="K32">
            <v>0</v>
          </cell>
        </row>
        <row r="33">
          <cell r="B33">
            <v>28.733333333333334</v>
          </cell>
          <cell r="C33">
            <v>38.299999999999997</v>
          </cell>
          <cell r="D33">
            <v>21.4</v>
          </cell>
          <cell r="E33">
            <v>38.583333333333336</v>
          </cell>
          <cell r="F33">
            <v>61</v>
          </cell>
          <cell r="G33">
            <v>19</v>
          </cell>
          <cell r="H33">
            <v>14.76</v>
          </cell>
          <cell r="J33">
            <v>29.52</v>
          </cell>
          <cell r="K33">
            <v>0</v>
          </cell>
        </row>
        <row r="34">
          <cell r="B34">
            <v>30.337500000000002</v>
          </cell>
          <cell r="C34">
            <v>39.200000000000003</v>
          </cell>
          <cell r="D34">
            <v>22</v>
          </cell>
          <cell r="E34">
            <v>37</v>
          </cell>
          <cell r="F34">
            <v>64</v>
          </cell>
          <cell r="G34">
            <v>13</v>
          </cell>
          <cell r="H34">
            <v>21.96</v>
          </cell>
          <cell r="J34">
            <v>47.16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26.379166666666663</v>
          </cell>
          <cell r="C5">
            <v>39.700000000000003</v>
          </cell>
          <cell r="D5">
            <v>14.5</v>
          </cell>
          <cell r="E5">
            <v>45.217391304347828</v>
          </cell>
          <cell r="F5">
            <v>83</v>
          </cell>
          <cell r="G5">
            <v>14</v>
          </cell>
          <cell r="H5">
            <v>14.04</v>
          </cell>
          <cell r="J5">
            <v>33.119999999999997</v>
          </cell>
          <cell r="K5">
            <v>0</v>
          </cell>
        </row>
        <row r="6">
          <cell r="B6">
            <v>27.541666666666668</v>
          </cell>
          <cell r="C6">
            <v>40.200000000000003</v>
          </cell>
          <cell r="D6">
            <v>16</v>
          </cell>
          <cell r="E6">
            <v>46</v>
          </cell>
          <cell r="F6">
            <v>87</v>
          </cell>
          <cell r="G6">
            <v>10</v>
          </cell>
          <cell r="H6">
            <v>13.68</v>
          </cell>
          <cell r="J6">
            <v>32.04</v>
          </cell>
          <cell r="K6">
            <v>0</v>
          </cell>
        </row>
        <row r="7">
          <cell r="B7">
            <v>26.412499999999998</v>
          </cell>
          <cell r="C7">
            <v>40.200000000000003</v>
          </cell>
          <cell r="D7">
            <v>13.4</v>
          </cell>
          <cell r="E7">
            <v>45.458333333333336</v>
          </cell>
          <cell r="F7">
            <v>87</v>
          </cell>
          <cell r="G7">
            <v>13</v>
          </cell>
          <cell r="H7">
            <v>18.36</v>
          </cell>
          <cell r="J7">
            <v>39.24</v>
          </cell>
          <cell r="K7">
            <v>0</v>
          </cell>
        </row>
        <row r="8">
          <cell r="B8">
            <v>27.283333333333335</v>
          </cell>
          <cell r="C8">
            <v>40.799999999999997</v>
          </cell>
          <cell r="D8">
            <v>14.5</v>
          </cell>
          <cell r="E8">
            <v>40.913043478260867</v>
          </cell>
          <cell r="F8">
            <v>77</v>
          </cell>
          <cell r="G8">
            <v>12</v>
          </cell>
          <cell r="H8">
            <v>21.96</v>
          </cell>
          <cell r="J8">
            <v>39.24</v>
          </cell>
          <cell r="K8">
            <v>0</v>
          </cell>
        </row>
        <row r="9">
          <cell r="B9">
            <v>25.416666666666668</v>
          </cell>
          <cell r="C9">
            <v>34.6</v>
          </cell>
          <cell r="D9">
            <v>17</v>
          </cell>
          <cell r="E9">
            <v>50.217391304347828</v>
          </cell>
          <cell r="F9">
            <v>76</v>
          </cell>
          <cell r="G9">
            <v>28</v>
          </cell>
          <cell r="H9">
            <v>12.96</v>
          </cell>
          <cell r="J9">
            <v>29.16</v>
          </cell>
          <cell r="K9">
            <v>0</v>
          </cell>
        </row>
        <row r="10">
          <cell r="B10">
            <v>26.079166666666666</v>
          </cell>
          <cell r="C10">
            <v>38.799999999999997</v>
          </cell>
          <cell r="D10">
            <v>17.7</v>
          </cell>
          <cell r="E10">
            <v>54.833333333333336</v>
          </cell>
          <cell r="F10">
            <v>82</v>
          </cell>
          <cell r="G10">
            <v>19</v>
          </cell>
          <cell r="H10">
            <v>12.6</v>
          </cell>
          <cell r="J10">
            <v>22.68</v>
          </cell>
          <cell r="K10">
            <v>0</v>
          </cell>
        </row>
        <row r="11">
          <cell r="B11">
            <v>27.441666666666666</v>
          </cell>
          <cell r="C11">
            <v>41</v>
          </cell>
          <cell r="D11">
            <v>15.9</v>
          </cell>
          <cell r="E11">
            <v>49.083333333333336</v>
          </cell>
          <cell r="F11">
            <v>86</v>
          </cell>
          <cell r="G11">
            <v>13</v>
          </cell>
          <cell r="H11">
            <v>9.3600000000000012</v>
          </cell>
          <cell r="J11">
            <v>27.720000000000002</v>
          </cell>
          <cell r="K11">
            <v>0</v>
          </cell>
        </row>
        <row r="12">
          <cell r="B12">
            <v>27.770833333333332</v>
          </cell>
          <cell r="C12">
            <v>40.799999999999997</v>
          </cell>
          <cell r="D12">
            <v>16.399999999999999</v>
          </cell>
          <cell r="E12">
            <v>38.25</v>
          </cell>
          <cell r="F12">
            <v>74</v>
          </cell>
          <cell r="G12">
            <v>8</v>
          </cell>
          <cell r="H12">
            <v>19.440000000000001</v>
          </cell>
          <cell r="J12">
            <v>46.800000000000004</v>
          </cell>
          <cell r="K12">
            <v>0</v>
          </cell>
        </row>
        <row r="13">
          <cell r="B13">
            <v>26.325000000000003</v>
          </cell>
          <cell r="C13">
            <v>39.4</v>
          </cell>
          <cell r="D13">
            <v>15.4</v>
          </cell>
          <cell r="E13">
            <v>36.75</v>
          </cell>
          <cell r="F13">
            <v>68</v>
          </cell>
          <cell r="G13">
            <v>12</v>
          </cell>
          <cell r="H13">
            <v>11.520000000000001</v>
          </cell>
          <cell r="J13">
            <v>33.119999999999997</v>
          </cell>
          <cell r="K13">
            <v>0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>
            <v>28.14782608695652</v>
          </cell>
          <cell r="C16">
            <v>40.9</v>
          </cell>
          <cell r="D16">
            <v>15.7</v>
          </cell>
          <cell r="E16">
            <v>37.31818181818182</v>
          </cell>
          <cell r="F16">
            <v>72</v>
          </cell>
          <cell r="G16">
            <v>13</v>
          </cell>
          <cell r="H16">
            <v>14.04</v>
          </cell>
          <cell r="J16">
            <v>30.6</v>
          </cell>
          <cell r="K16">
            <v>0</v>
          </cell>
        </row>
        <row r="17">
          <cell r="B17">
            <v>28.400000000000002</v>
          </cell>
          <cell r="C17">
            <v>41.3</v>
          </cell>
          <cell r="D17">
            <v>16.600000000000001</v>
          </cell>
          <cell r="E17">
            <v>39.791666666666664</v>
          </cell>
          <cell r="F17">
            <v>74</v>
          </cell>
          <cell r="G17">
            <v>14</v>
          </cell>
          <cell r="H17">
            <v>18</v>
          </cell>
          <cell r="J17">
            <v>35.28</v>
          </cell>
          <cell r="K17">
            <v>0</v>
          </cell>
        </row>
        <row r="18">
          <cell r="B18">
            <v>27.3125</v>
          </cell>
          <cell r="C18">
            <v>37.5</v>
          </cell>
          <cell r="D18">
            <v>18.3</v>
          </cell>
          <cell r="E18">
            <v>46.772727272727273</v>
          </cell>
          <cell r="F18">
            <v>75</v>
          </cell>
          <cell r="G18">
            <v>20</v>
          </cell>
          <cell r="H18">
            <v>18.36</v>
          </cell>
          <cell r="J18">
            <v>37.080000000000005</v>
          </cell>
          <cell r="K18">
            <v>0</v>
          </cell>
        </row>
        <row r="19">
          <cell r="B19">
            <v>29.279166666666665</v>
          </cell>
          <cell r="C19">
            <v>38.299999999999997</v>
          </cell>
          <cell r="D19">
            <v>24.1</v>
          </cell>
          <cell r="E19">
            <v>49.041666666666664</v>
          </cell>
          <cell r="F19">
            <v>66</v>
          </cell>
          <cell r="G19">
            <v>25</v>
          </cell>
          <cell r="H19">
            <v>18.720000000000002</v>
          </cell>
          <cell r="J19">
            <v>30.6</v>
          </cell>
          <cell r="K19">
            <v>0</v>
          </cell>
        </row>
        <row r="20">
          <cell r="B20">
            <v>25.666666666666671</v>
          </cell>
          <cell r="C20">
            <v>29.3</v>
          </cell>
          <cell r="D20">
            <v>23.5</v>
          </cell>
          <cell r="E20">
            <v>62.416666666666664</v>
          </cell>
          <cell r="F20">
            <v>77</v>
          </cell>
          <cell r="G20">
            <v>50</v>
          </cell>
          <cell r="H20">
            <v>15.120000000000001</v>
          </cell>
          <cell r="J20">
            <v>29.880000000000003</v>
          </cell>
          <cell r="K20">
            <v>0</v>
          </cell>
        </row>
        <row r="21">
          <cell r="B21">
            <v>26.850000000000005</v>
          </cell>
          <cell r="C21">
            <v>35</v>
          </cell>
          <cell r="D21">
            <v>20.399999999999999</v>
          </cell>
          <cell r="E21">
            <v>61.5</v>
          </cell>
          <cell r="F21">
            <v>82</v>
          </cell>
          <cell r="G21">
            <v>33</v>
          </cell>
          <cell r="H21">
            <v>15.48</v>
          </cell>
          <cell r="J21">
            <v>27.36</v>
          </cell>
          <cell r="K21">
            <v>0</v>
          </cell>
        </row>
        <row r="22">
          <cell r="B22">
            <v>30.074999999999999</v>
          </cell>
          <cell r="C22">
            <v>41.5</v>
          </cell>
          <cell r="D22">
            <v>20.7</v>
          </cell>
          <cell r="E22">
            <v>48.869565217391305</v>
          </cell>
          <cell r="F22">
            <v>81</v>
          </cell>
          <cell r="G22">
            <v>20</v>
          </cell>
          <cell r="H22">
            <v>14.76</v>
          </cell>
          <cell r="J22">
            <v>29.880000000000003</v>
          </cell>
          <cell r="K22">
            <v>0</v>
          </cell>
        </row>
        <row r="23">
          <cell r="B23">
            <v>33.099999999999994</v>
          </cell>
          <cell r="C23">
            <v>40.5</v>
          </cell>
          <cell r="D23">
            <v>24.2</v>
          </cell>
          <cell r="E23">
            <v>35.523809523809526</v>
          </cell>
          <cell r="F23">
            <v>65</v>
          </cell>
          <cell r="G23">
            <v>20</v>
          </cell>
          <cell r="H23">
            <v>23.040000000000003</v>
          </cell>
          <cell r="J23">
            <v>41.04</v>
          </cell>
          <cell r="K23">
            <v>0</v>
          </cell>
        </row>
        <row r="24">
          <cell r="B24">
            <v>31.416666666666671</v>
          </cell>
          <cell r="C24">
            <v>39.6</v>
          </cell>
          <cell r="D24">
            <v>22.1</v>
          </cell>
          <cell r="E24">
            <v>44.916666666666664</v>
          </cell>
          <cell r="F24">
            <v>77</v>
          </cell>
          <cell r="G24">
            <v>24</v>
          </cell>
          <cell r="H24">
            <v>19.079999999999998</v>
          </cell>
          <cell r="J24">
            <v>38.880000000000003</v>
          </cell>
          <cell r="K24">
            <v>0</v>
          </cell>
        </row>
        <row r="25">
          <cell r="B25">
            <v>28.679166666666664</v>
          </cell>
          <cell r="C25">
            <v>35.799999999999997</v>
          </cell>
          <cell r="D25">
            <v>23.3</v>
          </cell>
          <cell r="E25">
            <v>51.833333333333336</v>
          </cell>
          <cell r="F25">
            <v>82</v>
          </cell>
          <cell r="G25">
            <v>25</v>
          </cell>
          <cell r="H25">
            <v>23.400000000000002</v>
          </cell>
          <cell r="J25">
            <v>50.4</v>
          </cell>
          <cell r="K25">
            <v>0</v>
          </cell>
        </row>
        <row r="26">
          <cell r="B26">
            <v>28.650000000000006</v>
          </cell>
          <cell r="C26">
            <v>41.8</v>
          </cell>
          <cell r="D26">
            <v>17.3</v>
          </cell>
          <cell r="E26">
            <v>48.130434782608695</v>
          </cell>
          <cell r="F26">
            <v>85</v>
          </cell>
          <cell r="G26">
            <v>14</v>
          </cell>
          <cell r="H26">
            <v>12.24</v>
          </cell>
          <cell r="J26">
            <v>31.319999999999997</v>
          </cell>
          <cell r="K26">
            <v>0</v>
          </cell>
        </row>
        <row r="27">
          <cell r="B27">
            <v>31.104166666666668</v>
          </cell>
          <cell r="C27">
            <v>42.8</v>
          </cell>
          <cell r="D27">
            <v>20.5</v>
          </cell>
          <cell r="E27">
            <v>38.25</v>
          </cell>
          <cell r="F27">
            <v>70</v>
          </cell>
          <cell r="G27">
            <v>13</v>
          </cell>
          <cell r="H27">
            <v>15.120000000000001</v>
          </cell>
          <cell r="J27">
            <v>30.96</v>
          </cell>
          <cell r="K27">
            <v>0</v>
          </cell>
        </row>
        <row r="28">
          <cell r="B28">
            <v>32.058333333333337</v>
          </cell>
          <cell r="C28">
            <v>41.7</v>
          </cell>
          <cell r="D28">
            <v>23.1</v>
          </cell>
          <cell r="E28">
            <v>40.083333333333336</v>
          </cell>
          <cell r="F28">
            <v>68</v>
          </cell>
          <cell r="G28">
            <v>19</v>
          </cell>
          <cell r="H28">
            <v>15.840000000000002</v>
          </cell>
          <cell r="J28">
            <v>33.840000000000003</v>
          </cell>
          <cell r="K28">
            <v>0</v>
          </cell>
        </row>
        <row r="29">
          <cell r="B29">
            <v>30.333333333333339</v>
          </cell>
          <cell r="C29">
            <v>41.8</v>
          </cell>
          <cell r="D29">
            <v>21.7</v>
          </cell>
          <cell r="E29">
            <v>47.260869565217391</v>
          </cell>
          <cell r="F29">
            <v>76</v>
          </cell>
          <cell r="G29">
            <v>18</v>
          </cell>
          <cell r="H29">
            <v>17.64</v>
          </cell>
          <cell r="J29">
            <v>30.240000000000002</v>
          </cell>
          <cell r="K29">
            <v>0</v>
          </cell>
        </row>
        <row r="30">
          <cell r="B30">
            <v>30.325000000000003</v>
          </cell>
          <cell r="C30">
            <v>39.5</v>
          </cell>
          <cell r="D30">
            <v>22.5</v>
          </cell>
          <cell r="E30">
            <v>50.565217391304351</v>
          </cell>
          <cell r="F30">
            <v>78</v>
          </cell>
          <cell r="G30">
            <v>26</v>
          </cell>
          <cell r="H30">
            <v>19.8</v>
          </cell>
          <cell r="J30">
            <v>37.800000000000004</v>
          </cell>
          <cell r="K30">
            <v>0</v>
          </cell>
        </row>
        <row r="31">
          <cell r="B31">
            <v>27.104166666666668</v>
          </cell>
          <cell r="C31">
            <v>31.7</v>
          </cell>
          <cell r="D31">
            <v>23.7</v>
          </cell>
          <cell r="E31">
            <v>67.454545454545453</v>
          </cell>
          <cell r="F31">
            <v>85</v>
          </cell>
          <cell r="G31">
            <v>46</v>
          </cell>
          <cell r="H31">
            <v>11.879999999999999</v>
          </cell>
          <cell r="J31">
            <v>28.44</v>
          </cell>
          <cell r="K31">
            <v>0</v>
          </cell>
        </row>
        <row r="32">
          <cell r="B32">
            <v>28.304166666666664</v>
          </cell>
          <cell r="C32">
            <v>37.9</v>
          </cell>
          <cell r="D32">
            <v>19.8</v>
          </cell>
          <cell r="E32">
            <v>51.826086956521742</v>
          </cell>
          <cell r="F32">
            <v>82</v>
          </cell>
          <cell r="G32">
            <v>26</v>
          </cell>
          <cell r="H32">
            <v>12.6</v>
          </cell>
          <cell r="J32">
            <v>25.2</v>
          </cell>
          <cell r="K32">
            <v>0</v>
          </cell>
        </row>
        <row r="33">
          <cell r="B33">
            <v>31.074999999999999</v>
          </cell>
          <cell r="C33">
            <v>40.5</v>
          </cell>
          <cell r="D33">
            <v>21</v>
          </cell>
          <cell r="E33">
            <v>44.083333333333336</v>
          </cell>
          <cell r="F33">
            <v>77</v>
          </cell>
          <cell r="G33">
            <v>23</v>
          </cell>
          <cell r="H33">
            <v>13.68</v>
          </cell>
          <cell r="J33">
            <v>29.880000000000003</v>
          </cell>
          <cell r="K33">
            <v>0</v>
          </cell>
        </row>
        <row r="34">
          <cell r="B34">
            <v>31.983333333333334</v>
          </cell>
          <cell r="C34">
            <v>41.5</v>
          </cell>
          <cell r="D34">
            <v>25.7</v>
          </cell>
          <cell r="E34">
            <v>43</v>
          </cell>
          <cell r="F34">
            <v>68</v>
          </cell>
          <cell r="G34">
            <v>19</v>
          </cell>
          <cell r="H34">
            <v>16.2</v>
          </cell>
          <cell r="J34">
            <v>38.519999999999996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16.779166666666665</v>
          </cell>
          <cell r="C5">
            <v>21.5</v>
          </cell>
          <cell r="D5">
            <v>13</v>
          </cell>
          <cell r="E5">
            <v>74.25</v>
          </cell>
          <cell r="F5">
            <v>96</v>
          </cell>
          <cell r="G5">
            <v>40</v>
          </cell>
          <cell r="H5">
            <v>17.64</v>
          </cell>
          <cell r="J5">
            <v>35.64</v>
          </cell>
          <cell r="K5">
            <v>0</v>
          </cell>
        </row>
        <row r="6">
          <cell r="B6">
            <v>20.470833333333335</v>
          </cell>
          <cell r="C6">
            <v>32.200000000000003</v>
          </cell>
          <cell r="D6">
            <v>12</v>
          </cell>
          <cell r="E6">
            <v>49.541666666666664</v>
          </cell>
          <cell r="F6">
            <v>75</v>
          </cell>
          <cell r="G6">
            <v>21</v>
          </cell>
          <cell r="H6">
            <v>12.24</v>
          </cell>
          <cell r="J6">
            <v>22.68</v>
          </cell>
          <cell r="K6">
            <v>0</v>
          </cell>
        </row>
        <row r="7">
          <cell r="B7">
            <v>26.154166666666665</v>
          </cell>
          <cell r="C7">
            <v>35.1</v>
          </cell>
          <cell r="D7">
            <v>17.600000000000001</v>
          </cell>
          <cell r="E7">
            <v>32.791666666666664</v>
          </cell>
          <cell r="F7">
            <v>58</v>
          </cell>
          <cell r="G7">
            <v>11</v>
          </cell>
          <cell r="H7">
            <v>16.920000000000002</v>
          </cell>
          <cell r="J7">
            <v>36</v>
          </cell>
          <cell r="K7">
            <v>0</v>
          </cell>
        </row>
        <row r="8">
          <cell r="B8">
            <v>27.433333333333334</v>
          </cell>
          <cell r="C8">
            <v>34.4</v>
          </cell>
          <cell r="D8">
            <v>21</v>
          </cell>
          <cell r="E8">
            <v>28</v>
          </cell>
          <cell r="F8">
            <v>45</v>
          </cell>
          <cell r="G8">
            <v>16</v>
          </cell>
          <cell r="H8">
            <v>14.76</v>
          </cell>
          <cell r="J8">
            <v>34.92</v>
          </cell>
          <cell r="K8">
            <v>0</v>
          </cell>
        </row>
        <row r="9">
          <cell r="B9">
            <v>15.891666666666666</v>
          </cell>
          <cell r="C9">
            <v>24.3</v>
          </cell>
          <cell r="D9">
            <v>11.4</v>
          </cell>
          <cell r="E9">
            <v>75.5</v>
          </cell>
          <cell r="F9">
            <v>96</v>
          </cell>
          <cell r="G9">
            <v>33</v>
          </cell>
          <cell r="H9">
            <v>23.759999999999998</v>
          </cell>
          <cell r="J9">
            <v>42.480000000000004</v>
          </cell>
          <cell r="K9">
            <v>0</v>
          </cell>
        </row>
        <row r="10">
          <cell r="B10">
            <v>18.858333333333334</v>
          </cell>
          <cell r="C10">
            <v>29.2</v>
          </cell>
          <cell r="D10">
            <v>10.6</v>
          </cell>
          <cell r="E10">
            <v>54.041666666666664</v>
          </cell>
          <cell r="F10">
            <v>77</v>
          </cell>
          <cell r="G10">
            <v>32</v>
          </cell>
          <cell r="H10">
            <v>19.440000000000001</v>
          </cell>
          <cell r="J10">
            <v>36</v>
          </cell>
          <cell r="K10">
            <v>0</v>
          </cell>
        </row>
        <row r="11">
          <cell r="B11">
            <v>24.829166666666666</v>
          </cell>
          <cell r="C11">
            <v>35.4</v>
          </cell>
          <cell r="D11">
            <v>16.899999999999999</v>
          </cell>
          <cell r="E11">
            <v>50.916666666666664</v>
          </cell>
          <cell r="F11">
            <v>81</v>
          </cell>
          <cell r="G11">
            <v>15</v>
          </cell>
          <cell r="H11">
            <v>15.48</v>
          </cell>
          <cell r="J11">
            <v>33.480000000000004</v>
          </cell>
          <cell r="K11">
            <v>0</v>
          </cell>
        </row>
        <row r="12">
          <cell r="B12">
            <v>28.799999999999997</v>
          </cell>
          <cell r="C12">
            <v>37.1</v>
          </cell>
          <cell r="D12">
            <v>21.6</v>
          </cell>
          <cell r="E12">
            <v>29.583333333333332</v>
          </cell>
          <cell r="F12">
            <v>52</v>
          </cell>
          <cell r="G12">
            <v>12</v>
          </cell>
          <cell r="H12">
            <v>12.24</v>
          </cell>
          <cell r="J12">
            <v>32.76</v>
          </cell>
          <cell r="K12">
            <v>0</v>
          </cell>
        </row>
        <row r="13">
          <cell r="B13">
            <v>28.754166666666666</v>
          </cell>
          <cell r="C13">
            <v>36.1</v>
          </cell>
          <cell r="D13">
            <v>22.1</v>
          </cell>
          <cell r="E13">
            <v>21.5</v>
          </cell>
          <cell r="F13">
            <v>32</v>
          </cell>
          <cell r="G13">
            <v>11</v>
          </cell>
          <cell r="H13">
            <v>19.8</v>
          </cell>
          <cell r="J13">
            <v>47.519999999999996</v>
          </cell>
          <cell r="K13">
            <v>0</v>
          </cell>
        </row>
        <row r="14">
          <cell r="B14">
            <v>27.725000000000005</v>
          </cell>
          <cell r="C14">
            <v>36.1</v>
          </cell>
          <cell r="D14">
            <v>20.9</v>
          </cell>
          <cell r="E14">
            <v>21.583333333333332</v>
          </cell>
          <cell r="F14">
            <v>33</v>
          </cell>
          <cell r="G14">
            <v>11</v>
          </cell>
          <cell r="H14">
            <v>15.840000000000002</v>
          </cell>
          <cell r="J14">
            <v>35.28</v>
          </cell>
          <cell r="K14">
            <v>0</v>
          </cell>
        </row>
        <row r="15">
          <cell r="B15">
            <v>28.404166666666669</v>
          </cell>
          <cell r="C15">
            <v>35.299999999999997</v>
          </cell>
          <cell r="D15">
            <v>19.899999999999999</v>
          </cell>
          <cell r="E15">
            <v>20.833333333333332</v>
          </cell>
          <cell r="F15">
            <v>36</v>
          </cell>
          <cell r="G15">
            <v>13</v>
          </cell>
          <cell r="H15">
            <v>16.2</v>
          </cell>
          <cell r="J15">
            <v>41.4</v>
          </cell>
          <cell r="K15">
            <v>0</v>
          </cell>
        </row>
        <row r="16">
          <cell r="B16">
            <v>27.55</v>
          </cell>
          <cell r="C16">
            <v>33.9</v>
          </cell>
          <cell r="D16">
            <v>22.3</v>
          </cell>
          <cell r="E16">
            <v>30.708333333333332</v>
          </cell>
          <cell r="F16">
            <v>64</v>
          </cell>
          <cell r="G16">
            <v>17</v>
          </cell>
          <cell r="H16">
            <v>18</v>
          </cell>
          <cell r="J16">
            <v>43.92</v>
          </cell>
          <cell r="K16">
            <v>0</v>
          </cell>
        </row>
        <row r="17">
          <cell r="B17">
            <v>24.775000000000002</v>
          </cell>
          <cell r="C17">
            <v>33</v>
          </cell>
          <cell r="D17">
            <v>18.100000000000001</v>
          </cell>
          <cell r="E17">
            <v>58.833333333333336</v>
          </cell>
          <cell r="F17">
            <v>85</v>
          </cell>
          <cell r="G17">
            <v>29</v>
          </cell>
          <cell r="H17">
            <v>13.68</v>
          </cell>
          <cell r="J17">
            <v>32.76</v>
          </cell>
          <cell r="K17">
            <v>0</v>
          </cell>
        </row>
        <row r="18">
          <cell r="B18">
            <v>20.979166666666668</v>
          </cell>
          <cell r="C18">
            <v>27.3</v>
          </cell>
          <cell r="D18">
            <v>16.5</v>
          </cell>
          <cell r="E18">
            <v>77.375</v>
          </cell>
          <cell r="F18">
            <v>94</v>
          </cell>
          <cell r="G18">
            <v>52</v>
          </cell>
          <cell r="H18">
            <v>24.840000000000003</v>
          </cell>
          <cell r="J18">
            <v>50.04</v>
          </cell>
          <cell r="K18">
            <v>0</v>
          </cell>
        </row>
        <row r="19">
          <cell r="B19">
            <v>16.912500000000001</v>
          </cell>
          <cell r="C19">
            <v>18.399999999999999</v>
          </cell>
          <cell r="D19">
            <v>14</v>
          </cell>
          <cell r="E19">
            <v>92.375</v>
          </cell>
          <cell r="F19">
            <v>95</v>
          </cell>
          <cell r="G19">
            <v>86</v>
          </cell>
          <cell r="H19">
            <v>13.68</v>
          </cell>
          <cell r="J19">
            <v>36</v>
          </cell>
          <cell r="K19">
            <v>0</v>
          </cell>
        </row>
        <row r="20">
          <cell r="B20">
            <v>17.287500000000001</v>
          </cell>
          <cell r="C20">
            <v>25.3</v>
          </cell>
          <cell r="D20">
            <v>12.5</v>
          </cell>
          <cell r="E20">
            <v>76.041666666666671</v>
          </cell>
          <cell r="F20">
            <v>95</v>
          </cell>
          <cell r="G20">
            <v>31</v>
          </cell>
          <cell r="H20">
            <v>17.28</v>
          </cell>
          <cell r="J20">
            <v>35.64</v>
          </cell>
          <cell r="K20">
            <v>0</v>
          </cell>
        </row>
        <row r="21">
          <cell r="B21">
            <v>19.887500000000003</v>
          </cell>
          <cell r="C21">
            <v>26.7</v>
          </cell>
          <cell r="D21">
            <v>15.2</v>
          </cell>
          <cell r="E21">
            <v>64.041666666666671</v>
          </cell>
          <cell r="F21">
            <v>94</v>
          </cell>
          <cell r="G21">
            <v>35</v>
          </cell>
          <cell r="H21">
            <v>23.040000000000003</v>
          </cell>
          <cell r="J21">
            <v>43.92</v>
          </cell>
          <cell r="K21">
            <v>0</v>
          </cell>
        </row>
        <row r="22">
          <cell r="B22">
            <v>21.362499999999997</v>
          </cell>
          <cell r="C22">
            <v>29</v>
          </cell>
          <cell r="D22">
            <v>15.8</v>
          </cell>
          <cell r="E22">
            <v>61.333333333333336</v>
          </cell>
          <cell r="F22">
            <v>80</v>
          </cell>
          <cell r="G22">
            <v>38</v>
          </cell>
          <cell r="H22">
            <v>21.6</v>
          </cell>
          <cell r="J22">
            <v>38.880000000000003</v>
          </cell>
          <cell r="K22">
            <v>0</v>
          </cell>
        </row>
        <row r="23">
          <cell r="B23">
            <v>25.558333333333334</v>
          </cell>
          <cell r="C23">
            <v>36.4</v>
          </cell>
          <cell r="D23">
            <v>18.399999999999999</v>
          </cell>
          <cell r="E23">
            <v>52.041666666666664</v>
          </cell>
          <cell r="F23">
            <v>77</v>
          </cell>
          <cell r="G23">
            <v>20</v>
          </cell>
          <cell r="H23">
            <v>23.040000000000003</v>
          </cell>
          <cell r="J23">
            <v>45.36</v>
          </cell>
          <cell r="K23">
            <v>0</v>
          </cell>
        </row>
        <row r="24">
          <cell r="B24">
            <v>27.049999999999997</v>
          </cell>
          <cell r="C24">
            <v>34.1</v>
          </cell>
          <cell r="D24">
            <v>19.3</v>
          </cell>
          <cell r="E24">
            <v>46</v>
          </cell>
          <cell r="F24">
            <v>79</v>
          </cell>
          <cell r="G24">
            <v>29</v>
          </cell>
          <cell r="H24">
            <v>19.440000000000001</v>
          </cell>
          <cell r="J24">
            <v>52.2</v>
          </cell>
          <cell r="K24">
            <v>0</v>
          </cell>
        </row>
        <row r="25">
          <cell r="B25">
            <v>20.5</v>
          </cell>
          <cell r="C25">
            <v>28.8</v>
          </cell>
          <cell r="D25">
            <v>15.5</v>
          </cell>
          <cell r="E25">
            <v>81.125</v>
          </cell>
          <cell r="F25">
            <v>95</v>
          </cell>
          <cell r="G25">
            <v>47</v>
          </cell>
          <cell r="H25">
            <v>20.52</v>
          </cell>
          <cell r="J25">
            <v>57.24</v>
          </cell>
          <cell r="K25">
            <v>0</v>
          </cell>
        </row>
        <row r="26">
          <cell r="B26">
            <v>25.383333333333329</v>
          </cell>
          <cell r="C26">
            <v>34.200000000000003</v>
          </cell>
          <cell r="D26">
            <v>18.5</v>
          </cell>
          <cell r="E26">
            <v>61.625</v>
          </cell>
          <cell r="F26">
            <v>91</v>
          </cell>
          <cell r="G26">
            <v>28</v>
          </cell>
          <cell r="H26">
            <v>15.48</v>
          </cell>
          <cell r="J26">
            <v>29.52</v>
          </cell>
          <cell r="K26">
            <v>0</v>
          </cell>
        </row>
        <row r="27">
          <cell r="B27">
            <v>27.720833333333331</v>
          </cell>
          <cell r="C27">
            <v>36.4</v>
          </cell>
          <cell r="D27">
            <v>20.100000000000001</v>
          </cell>
          <cell r="E27">
            <v>50.541666666666664</v>
          </cell>
          <cell r="F27">
            <v>84</v>
          </cell>
          <cell r="G27">
            <v>21</v>
          </cell>
          <cell r="H27">
            <v>16.920000000000002</v>
          </cell>
          <cell r="J27">
            <v>32.04</v>
          </cell>
          <cell r="K27">
            <v>0</v>
          </cell>
        </row>
        <row r="28">
          <cell r="B28">
            <v>29.266666666666669</v>
          </cell>
          <cell r="C28">
            <v>37.1</v>
          </cell>
          <cell r="D28">
            <v>23.3</v>
          </cell>
          <cell r="E28">
            <v>40.333333333333336</v>
          </cell>
          <cell r="F28">
            <v>60</v>
          </cell>
          <cell r="G28">
            <v>20</v>
          </cell>
          <cell r="H28">
            <v>18.36</v>
          </cell>
          <cell r="J28">
            <v>38.880000000000003</v>
          </cell>
          <cell r="K28">
            <v>0</v>
          </cell>
        </row>
        <row r="29">
          <cell r="B29">
            <v>30.666666666666668</v>
          </cell>
          <cell r="C29">
            <v>38.1</v>
          </cell>
          <cell r="D29">
            <v>24.5</v>
          </cell>
          <cell r="E29">
            <v>28.5</v>
          </cell>
          <cell r="F29">
            <v>43</v>
          </cell>
          <cell r="G29">
            <v>13</v>
          </cell>
          <cell r="H29">
            <v>16.2</v>
          </cell>
          <cell r="J29">
            <v>37.800000000000004</v>
          </cell>
          <cell r="K29">
            <v>0</v>
          </cell>
        </row>
        <row r="30">
          <cell r="B30">
            <v>25.316666666666666</v>
          </cell>
          <cell r="C30">
            <v>32</v>
          </cell>
          <cell r="D30">
            <v>18.899999999999999</v>
          </cell>
          <cell r="E30">
            <v>62.125</v>
          </cell>
          <cell r="F30">
            <v>95</v>
          </cell>
          <cell r="G30">
            <v>27</v>
          </cell>
          <cell r="H30">
            <v>21.6</v>
          </cell>
          <cell r="J30">
            <v>42.480000000000004</v>
          </cell>
          <cell r="K30">
            <v>0</v>
          </cell>
        </row>
        <row r="31">
          <cell r="B31">
            <v>18.825000000000003</v>
          </cell>
          <cell r="C31">
            <v>25.8</v>
          </cell>
          <cell r="D31">
            <v>14.4</v>
          </cell>
          <cell r="E31">
            <v>70.791666666666671</v>
          </cell>
          <cell r="F31">
            <v>93</v>
          </cell>
          <cell r="G31">
            <v>32</v>
          </cell>
          <cell r="H31">
            <v>18.720000000000002</v>
          </cell>
          <cell r="J31">
            <v>42.480000000000004</v>
          </cell>
          <cell r="K31">
            <v>0</v>
          </cell>
        </row>
        <row r="32">
          <cell r="B32">
            <v>22.3125</v>
          </cell>
          <cell r="C32">
            <v>30.9</v>
          </cell>
          <cell r="D32">
            <v>15.4</v>
          </cell>
          <cell r="E32">
            <v>47.333333333333336</v>
          </cell>
          <cell r="F32">
            <v>77</v>
          </cell>
          <cell r="G32">
            <v>18</v>
          </cell>
          <cell r="H32">
            <v>11.16</v>
          </cell>
          <cell r="J32">
            <v>24.12</v>
          </cell>
          <cell r="K32">
            <v>0</v>
          </cell>
        </row>
        <row r="33">
          <cell r="B33">
            <v>24.729166666666661</v>
          </cell>
          <cell r="C33">
            <v>34.1</v>
          </cell>
          <cell r="D33">
            <v>17.2</v>
          </cell>
          <cell r="E33">
            <v>46.291666666666664</v>
          </cell>
          <cell r="F33">
            <v>75</v>
          </cell>
          <cell r="G33">
            <v>23</v>
          </cell>
          <cell r="H33">
            <v>20.52</v>
          </cell>
          <cell r="J33">
            <v>39.96</v>
          </cell>
          <cell r="K33">
            <v>0</v>
          </cell>
        </row>
        <row r="34">
          <cell r="B34">
            <v>27.025000000000002</v>
          </cell>
          <cell r="C34">
            <v>36.5</v>
          </cell>
          <cell r="D34">
            <v>20.100000000000001</v>
          </cell>
          <cell r="E34">
            <v>45.5</v>
          </cell>
          <cell r="F34">
            <v>69</v>
          </cell>
          <cell r="G34">
            <v>21</v>
          </cell>
          <cell r="H34">
            <v>24.48</v>
          </cell>
          <cell r="J34">
            <v>49.680000000000007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19.704166666666669</v>
          </cell>
          <cell r="C5">
            <v>25.1</v>
          </cell>
          <cell r="D5">
            <v>15</v>
          </cell>
          <cell r="E5">
            <v>54.833333333333336</v>
          </cell>
          <cell r="F5">
            <v>81</v>
          </cell>
          <cell r="G5">
            <v>25</v>
          </cell>
          <cell r="H5">
            <v>16.2</v>
          </cell>
          <cell r="J5">
            <v>30.6</v>
          </cell>
          <cell r="K5">
            <v>0</v>
          </cell>
        </row>
        <row r="6">
          <cell r="B6">
            <v>21.945833333333329</v>
          </cell>
          <cell r="C6">
            <v>34.1</v>
          </cell>
          <cell r="D6">
            <v>13.2</v>
          </cell>
          <cell r="E6">
            <v>45.166666666666664</v>
          </cell>
          <cell r="F6">
            <v>72</v>
          </cell>
          <cell r="G6">
            <v>22</v>
          </cell>
          <cell r="H6">
            <v>5.7600000000000007</v>
          </cell>
          <cell r="J6">
            <v>17.28</v>
          </cell>
          <cell r="K6">
            <v>0</v>
          </cell>
        </row>
        <row r="7">
          <cell r="B7">
            <v>29.379166666666666</v>
          </cell>
          <cell r="C7">
            <v>39.4</v>
          </cell>
          <cell r="D7">
            <v>21.2</v>
          </cell>
          <cell r="E7">
            <v>31.25</v>
          </cell>
          <cell r="F7">
            <v>53</v>
          </cell>
          <cell r="G7">
            <v>13</v>
          </cell>
          <cell r="H7">
            <v>12.96</v>
          </cell>
          <cell r="J7">
            <v>38.159999999999997</v>
          </cell>
          <cell r="K7">
            <v>0</v>
          </cell>
        </row>
        <row r="8">
          <cell r="B8">
            <v>27.8</v>
          </cell>
          <cell r="C8">
            <v>31.4</v>
          </cell>
          <cell r="D8">
            <v>24.2</v>
          </cell>
          <cell r="E8">
            <v>34.913043478260867</v>
          </cell>
          <cell r="F8">
            <v>48</v>
          </cell>
          <cell r="G8">
            <v>25</v>
          </cell>
          <cell r="H8">
            <v>10.08</v>
          </cell>
          <cell r="J8">
            <v>26.64</v>
          </cell>
          <cell r="K8">
            <v>0</v>
          </cell>
        </row>
        <row r="9">
          <cell r="B9">
            <v>20.712500000000002</v>
          </cell>
          <cell r="C9">
            <v>27.2</v>
          </cell>
          <cell r="D9">
            <v>15.4</v>
          </cell>
          <cell r="E9">
            <v>53.083333333333336</v>
          </cell>
          <cell r="F9">
            <v>72</v>
          </cell>
          <cell r="G9">
            <v>21</v>
          </cell>
          <cell r="H9">
            <v>21.96</v>
          </cell>
          <cell r="J9">
            <v>41.4</v>
          </cell>
          <cell r="K9">
            <v>0</v>
          </cell>
        </row>
        <row r="10">
          <cell r="B10">
            <v>21.187499999999996</v>
          </cell>
          <cell r="C10">
            <v>33.200000000000003</v>
          </cell>
          <cell r="D10">
            <v>12.5</v>
          </cell>
          <cell r="E10">
            <v>38.041666666666664</v>
          </cell>
          <cell r="F10">
            <v>59</v>
          </cell>
          <cell r="G10">
            <v>20</v>
          </cell>
          <cell r="H10">
            <v>5.4</v>
          </cell>
          <cell r="J10">
            <v>17.64</v>
          </cell>
          <cell r="K10">
            <v>0</v>
          </cell>
        </row>
        <row r="11">
          <cell r="B11">
            <v>30.654166666666665</v>
          </cell>
          <cell r="C11">
            <v>40.200000000000003</v>
          </cell>
          <cell r="D11">
            <v>22.8</v>
          </cell>
          <cell r="E11">
            <v>30.833333333333332</v>
          </cell>
          <cell r="F11">
            <v>48</v>
          </cell>
          <cell r="G11">
            <v>12</v>
          </cell>
          <cell r="H11">
            <v>15.840000000000002</v>
          </cell>
          <cell r="J11">
            <v>39.24</v>
          </cell>
          <cell r="K11">
            <v>0</v>
          </cell>
        </row>
        <row r="12">
          <cell r="B12">
            <v>32.033333333333331</v>
          </cell>
          <cell r="C12">
            <v>41.5</v>
          </cell>
          <cell r="D12">
            <v>21.7</v>
          </cell>
          <cell r="E12">
            <v>24.541666666666668</v>
          </cell>
          <cell r="F12">
            <v>49</v>
          </cell>
          <cell r="G12">
            <v>11</v>
          </cell>
          <cell r="H12">
            <v>14.76</v>
          </cell>
          <cell r="J12">
            <v>34.92</v>
          </cell>
          <cell r="K12">
            <v>0</v>
          </cell>
        </row>
        <row r="13">
          <cell r="B13">
            <v>31.270833333333332</v>
          </cell>
          <cell r="C13">
            <v>41.6</v>
          </cell>
          <cell r="D13">
            <v>20</v>
          </cell>
          <cell r="E13">
            <v>22.5</v>
          </cell>
          <cell r="F13">
            <v>49</v>
          </cell>
          <cell r="G13">
            <v>8</v>
          </cell>
          <cell r="H13">
            <v>15.120000000000001</v>
          </cell>
          <cell r="J13">
            <v>34.92</v>
          </cell>
          <cell r="K13">
            <v>0</v>
          </cell>
        </row>
        <row r="14">
          <cell r="B14">
            <v>29.112499999999997</v>
          </cell>
          <cell r="C14">
            <v>38.799999999999997</v>
          </cell>
          <cell r="D14">
            <v>20</v>
          </cell>
          <cell r="E14">
            <v>26</v>
          </cell>
          <cell r="F14">
            <v>51</v>
          </cell>
          <cell r="G14">
            <v>11</v>
          </cell>
          <cell r="H14">
            <v>17.28</v>
          </cell>
          <cell r="J14">
            <v>36.72</v>
          </cell>
          <cell r="K14">
            <v>0</v>
          </cell>
        </row>
        <row r="15">
          <cell r="B15">
            <v>32.279166666666669</v>
          </cell>
          <cell r="C15">
            <v>40</v>
          </cell>
          <cell r="D15">
            <v>24.2</v>
          </cell>
          <cell r="E15">
            <v>20.041666666666668</v>
          </cell>
          <cell r="F15">
            <v>34</v>
          </cell>
          <cell r="G15">
            <v>13</v>
          </cell>
          <cell r="H15">
            <v>15.48</v>
          </cell>
          <cell r="J15">
            <v>47.519999999999996</v>
          </cell>
          <cell r="K15">
            <v>0</v>
          </cell>
        </row>
        <row r="16">
          <cell r="B16">
            <v>28.104347826086954</v>
          </cell>
          <cell r="C16">
            <v>34.4</v>
          </cell>
          <cell r="D16">
            <v>23.6</v>
          </cell>
          <cell r="E16">
            <v>41.695652173913047</v>
          </cell>
          <cell r="F16">
            <v>60</v>
          </cell>
          <cell r="G16">
            <v>20</v>
          </cell>
          <cell r="H16">
            <v>9.7200000000000006</v>
          </cell>
          <cell r="J16">
            <v>25.92</v>
          </cell>
          <cell r="K16">
            <v>0</v>
          </cell>
        </row>
        <row r="17">
          <cell r="B17">
            <v>26.724999999999998</v>
          </cell>
          <cell r="C17">
            <v>35.799999999999997</v>
          </cell>
          <cell r="D17">
            <v>19.8</v>
          </cell>
          <cell r="E17">
            <v>55.75</v>
          </cell>
          <cell r="F17">
            <v>79</v>
          </cell>
          <cell r="G17">
            <v>32</v>
          </cell>
          <cell r="H17">
            <v>10.8</v>
          </cell>
          <cell r="J17">
            <v>25.2</v>
          </cell>
          <cell r="K17">
            <v>0</v>
          </cell>
        </row>
        <row r="18">
          <cell r="B18">
            <v>21.170833333333331</v>
          </cell>
          <cell r="C18">
            <v>30.8</v>
          </cell>
          <cell r="D18">
            <v>19</v>
          </cell>
          <cell r="E18">
            <v>81.291666666666671</v>
          </cell>
          <cell r="F18">
            <v>94</v>
          </cell>
          <cell r="G18">
            <v>46</v>
          </cell>
          <cell r="H18">
            <v>17.64</v>
          </cell>
          <cell r="J18">
            <v>42.84</v>
          </cell>
          <cell r="K18">
            <v>1.6</v>
          </cell>
        </row>
        <row r="19">
          <cell r="B19">
            <v>18.812499999999996</v>
          </cell>
          <cell r="C19">
            <v>20.6</v>
          </cell>
          <cell r="D19">
            <v>17.100000000000001</v>
          </cell>
          <cell r="E19">
            <v>87.208333333333329</v>
          </cell>
          <cell r="F19">
            <v>93</v>
          </cell>
          <cell r="G19">
            <v>78</v>
          </cell>
          <cell r="H19">
            <v>12.96</v>
          </cell>
          <cell r="J19">
            <v>25.56</v>
          </cell>
          <cell r="K19">
            <v>0.60000000000000009</v>
          </cell>
        </row>
        <row r="20">
          <cell r="B20">
            <v>20.529166666666665</v>
          </cell>
          <cell r="C20">
            <v>28.6</v>
          </cell>
          <cell r="D20">
            <v>14.4</v>
          </cell>
          <cell r="E20">
            <v>72.583333333333329</v>
          </cell>
          <cell r="F20">
            <v>93</v>
          </cell>
          <cell r="G20">
            <v>32</v>
          </cell>
          <cell r="H20">
            <v>14.04</v>
          </cell>
          <cell r="J20">
            <v>35.64</v>
          </cell>
          <cell r="K20">
            <v>0</v>
          </cell>
        </row>
        <row r="21">
          <cell r="B21">
            <v>23.854166666666661</v>
          </cell>
          <cell r="C21">
            <v>33.200000000000003</v>
          </cell>
          <cell r="D21">
            <v>16</v>
          </cell>
          <cell r="E21">
            <v>57.083333333333336</v>
          </cell>
          <cell r="F21">
            <v>86</v>
          </cell>
          <cell r="G21">
            <v>25</v>
          </cell>
          <cell r="H21">
            <v>5.4</v>
          </cell>
          <cell r="J21">
            <v>23.040000000000003</v>
          </cell>
          <cell r="K21">
            <v>0</v>
          </cell>
        </row>
        <row r="22">
          <cell r="B22">
            <v>27.466666666666672</v>
          </cell>
          <cell r="C22">
            <v>36.700000000000003</v>
          </cell>
          <cell r="D22">
            <v>20</v>
          </cell>
          <cell r="E22">
            <v>55</v>
          </cell>
          <cell r="F22">
            <v>81</v>
          </cell>
          <cell r="G22">
            <v>28</v>
          </cell>
          <cell r="H22">
            <v>11.879999999999999</v>
          </cell>
          <cell r="J22">
            <v>24.48</v>
          </cell>
          <cell r="K22">
            <v>0</v>
          </cell>
        </row>
        <row r="23">
          <cell r="B23">
            <v>30.820833333333329</v>
          </cell>
          <cell r="C23">
            <v>37.799999999999997</v>
          </cell>
          <cell r="D23">
            <v>24.2</v>
          </cell>
          <cell r="E23">
            <v>47.375</v>
          </cell>
          <cell r="F23">
            <v>75</v>
          </cell>
          <cell r="G23">
            <v>26</v>
          </cell>
          <cell r="H23">
            <v>13.32</v>
          </cell>
          <cell r="J23">
            <v>37.440000000000005</v>
          </cell>
          <cell r="K23">
            <v>0</v>
          </cell>
        </row>
        <row r="24">
          <cell r="B24">
            <v>32.770833333333329</v>
          </cell>
          <cell r="C24">
            <v>39.4</v>
          </cell>
          <cell r="D24">
            <v>25.9</v>
          </cell>
          <cell r="E24">
            <v>41.791666666666664</v>
          </cell>
          <cell r="F24">
            <v>69</v>
          </cell>
          <cell r="G24">
            <v>22</v>
          </cell>
          <cell r="H24">
            <v>26.64</v>
          </cell>
          <cell r="J24">
            <v>47.519999999999996</v>
          </cell>
          <cell r="K24">
            <v>0</v>
          </cell>
        </row>
        <row r="25">
          <cell r="B25">
            <v>27.425000000000001</v>
          </cell>
          <cell r="C25">
            <v>34.200000000000003</v>
          </cell>
          <cell r="D25">
            <v>21.5</v>
          </cell>
          <cell r="E25">
            <v>57.458333333333336</v>
          </cell>
          <cell r="F25">
            <v>79</v>
          </cell>
          <cell r="G25">
            <v>35</v>
          </cell>
          <cell r="H25">
            <v>15.120000000000001</v>
          </cell>
          <cell r="J25">
            <v>43.2</v>
          </cell>
          <cell r="K25">
            <v>0</v>
          </cell>
        </row>
        <row r="26">
          <cell r="B26">
            <v>31.454166666666669</v>
          </cell>
          <cell r="C26">
            <v>38.6</v>
          </cell>
          <cell r="D26">
            <v>26.1</v>
          </cell>
          <cell r="E26">
            <v>41.333333333333336</v>
          </cell>
          <cell r="F26">
            <v>57</v>
          </cell>
          <cell r="G26">
            <v>24</v>
          </cell>
          <cell r="H26">
            <v>13.32</v>
          </cell>
          <cell r="J26">
            <v>38.880000000000003</v>
          </cell>
          <cell r="K26">
            <v>0</v>
          </cell>
        </row>
        <row r="27">
          <cell r="B27">
            <v>33.239130434782609</v>
          </cell>
          <cell r="C27">
            <v>40.200000000000003</v>
          </cell>
          <cell r="D27">
            <v>27.4</v>
          </cell>
          <cell r="E27">
            <v>34.521739130434781</v>
          </cell>
          <cell r="F27">
            <v>50</v>
          </cell>
          <cell r="G27">
            <v>21</v>
          </cell>
          <cell r="H27">
            <v>14.76</v>
          </cell>
          <cell r="J27">
            <v>33.119999999999997</v>
          </cell>
          <cell r="K27">
            <v>0</v>
          </cell>
        </row>
        <row r="28">
          <cell r="B28">
            <v>31.591304347826092</v>
          </cell>
          <cell r="C28">
            <v>38.1</v>
          </cell>
          <cell r="D28">
            <v>24.7</v>
          </cell>
          <cell r="E28">
            <v>42.043478260869563</v>
          </cell>
          <cell r="F28">
            <v>68</v>
          </cell>
          <cell r="G28">
            <v>30</v>
          </cell>
          <cell r="H28">
            <v>7.9200000000000008</v>
          </cell>
          <cell r="J28">
            <v>19.440000000000001</v>
          </cell>
          <cell r="K28">
            <v>0</v>
          </cell>
        </row>
        <row r="29">
          <cell r="B29">
            <v>32.666666666666664</v>
          </cell>
          <cell r="C29">
            <v>39.9</v>
          </cell>
          <cell r="D29">
            <v>26.2</v>
          </cell>
          <cell r="E29">
            <v>43.791666666666664</v>
          </cell>
          <cell r="F29">
            <v>67</v>
          </cell>
          <cell r="G29">
            <v>25</v>
          </cell>
          <cell r="H29">
            <v>7.5600000000000005</v>
          </cell>
          <cell r="J29">
            <v>22.32</v>
          </cell>
          <cell r="K29">
            <v>0</v>
          </cell>
        </row>
        <row r="30">
          <cell r="B30">
            <v>27.724999999999994</v>
          </cell>
          <cell r="C30">
            <v>34.4</v>
          </cell>
          <cell r="D30">
            <v>24.3</v>
          </cell>
          <cell r="E30">
            <v>56.083333333333336</v>
          </cell>
          <cell r="F30">
            <v>72</v>
          </cell>
          <cell r="G30">
            <v>36</v>
          </cell>
          <cell r="H30">
            <v>16.920000000000002</v>
          </cell>
          <cell r="J30">
            <v>35.28</v>
          </cell>
          <cell r="K30">
            <v>0</v>
          </cell>
        </row>
        <row r="31">
          <cell r="B31">
            <v>22.725000000000005</v>
          </cell>
          <cell r="C31">
            <v>28.3</v>
          </cell>
          <cell r="D31">
            <v>18.7</v>
          </cell>
          <cell r="E31">
            <v>58.458333333333336</v>
          </cell>
          <cell r="F31">
            <v>78</v>
          </cell>
          <cell r="G31">
            <v>38</v>
          </cell>
          <cell r="H31">
            <v>16.2</v>
          </cell>
          <cell r="J31">
            <v>34.56</v>
          </cell>
          <cell r="K31">
            <v>0</v>
          </cell>
        </row>
        <row r="32">
          <cell r="B32">
            <v>24.683333333333337</v>
          </cell>
          <cell r="C32">
            <v>34</v>
          </cell>
          <cell r="D32">
            <v>16.100000000000001</v>
          </cell>
          <cell r="E32">
            <v>50.416666666666664</v>
          </cell>
          <cell r="F32">
            <v>80</v>
          </cell>
          <cell r="G32">
            <v>23</v>
          </cell>
          <cell r="H32">
            <v>6.84</v>
          </cell>
          <cell r="J32">
            <v>16.920000000000002</v>
          </cell>
          <cell r="K32">
            <v>0</v>
          </cell>
        </row>
        <row r="33">
          <cell r="B33">
            <v>28.595833333333335</v>
          </cell>
          <cell r="C33">
            <v>39.1</v>
          </cell>
          <cell r="D33">
            <v>18.8</v>
          </cell>
          <cell r="E33">
            <v>42.541666666666664</v>
          </cell>
          <cell r="F33">
            <v>69</v>
          </cell>
          <cell r="G33">
            <v>21</v>
          </cell>
          <cell r="H33">
            <v>12.24</v>
          </cell>
          <cell r="J33">
            <v>25.92</v>
          </cell>
          <cell r="K33">
            <v>0</v>
          </cell>
        </row>
        <row r="34">
          <cell r="B34">
            <v>32.612499999999997</v>
          </cell>
          <cell r="C34">
            <v>41.4</v>
          </cell>
          <cell r="D34">
            <v>23.8</v>
          </cell>
          <cell r="E34">
            <v>37.208333333333336</v>
          </cell>
          <cell r="F34">
            <v>64</v>
          </cell>
          <cell r="G34">
            <v>18</v>
          </cell>
          <cell r="H34">
            <v>15.48</v>
          </cell>
          <cell r="J34">
            <v>43.92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24.774999999999995</v>
          </cell>
          <cell r="C5">
            <v>34.9</v>
          </cell>
          <cell r="D5">
            <v>15.4</v>
          </cell>
          <cell r="E5">
            <v>52.583333333333336</v>
          </cell>
          <cell r="F5">
            <v>85</v>
          </cell>
          <cell r="G5">
            <v>27</v>
          </cell>
          <cell r="H5">
            <v>12.96</v>
          </cell>
          <cell r="J5">
            <v>24.840000000000003</v>
          </cell>
          <cell r="K5">
            <v>0</v>
          </cell>
        </row>
        <row r="6">
          <cell r="B6">
            <v>23.891666666666666</v>
          </cell>
          <cell r="C6">
            <v>36.5</v>
          </cell>
          <cell r="D6">
            <v>14</v>
          </cell>
          <cell r="E6">
            <v>50.625</v>
          </cell>
          <cell r="F6">
            <v>83</v>
          </cell>
          <cell r="G6">
            <v>18</v>
          </cell>
          <cell r="H6">
            <v>15.840000000000002</v>
          </cell>
          <cell r="J6">
            <v>27.720000000000002</v>
          </cell>
          <cell r="K6">
            <v>0</v>
          </cell>
        </row>
        <row r="7">
          <cell r="B7">
            <v>26.533333333333331</v>
          </cell>
          <cell r="C7">
            <v>38.799999999999997</v>
          </cell>
          <cell r="D7">
            <v>14.3</v>
          </cell>
          <cell r="E7">
            <v>42.625</v>
          </cell>
          <cell r="F7">
            <v>88</v>
          </cell>
          <cell r="G7">
            <v>10</v>
          </cell>
          <cell r="H7">
            <v>15.48</v>
          </cell>
          <cell r="J7">
            <v>37.440000000000005</v>
          </cell>
          <cell r="K7">
            <v>0</v>
          </cell>
        </row>
        <row r="8">
          <cell r="B8">
            <v>26.804166666666671</v>
          </cell>
          <cell r="C8">
            <v>39.299999999999997</v>
          </cell>
          <cell r="D8">
            <v>16.399999999999999</v>
          </cell>
          <cell r="E8">
            <v>36.083333333333336</v>
          </cell>
          <cell r="F8">
            <v>66</v>
          </cell>
          <cell r="G8">
            <v>12</v>
          </cell>
          <cell r="H8">
            <v>21.6</v>
          </cell>
          <cell r="J8">
            <v>43.92</v>
          </cell>
          <cell r="K8">
            <v>0</v>
          </cell>
        </row>
        <row r="9">
          <cell r="B9">
            <v>22.945833333333336</v>
          </cell>
          <cell r="C9">
            <v>30.4</v>
          </cell>
          <cell r="D9">
            <v>18</v>
          </cell>
          <cell r="E9">
            <v>56.875</v>
          </cell>
          <cell r="F9">
            <v>77</v>
          </cell>
          <cell r="G9">
            <v>23</v>
          </cell>
          <cell r="H9">
            <v>15.48</v>
          </cell>
          <cell r="J9">
            <v>32.4</v>
          </cell>
          <cell r="K9">
            <v>0</v>
          </cell>
        </row>
        <row r="10">
          <cell r="B10">
            <v>21.249999999999996</v>
          </cell>
          <cell r="C10">
            <v>34.200000000000003</v>
          </cell>
          <cell r="D10">
            <v>12.5</v>
          </cell>
          <cell r="E10">
            <v>69.708333333333329</v>
          </cell>
          <cell r="F10">
            <v>97</v>
          </cell>
          <cell r="G10">
            <v>33</v>
          </cell>
          <cell r="H10">
            <v>16.920000000000002</v>
          </cell>
          <cell r="J10">
            <v>33.840000000000003</v>
          </cell>
          <cell r="K10">
            <v>0</v>
          </cell>
        </row>
        <row r="11">
          <cell r="B11">
            <v>26.845833333333331</v>
          </cell>
          <cell r="C11">
            <v>39.4</v>
          </cell>
          <cell r="D11">
            <v>15.9</v>
          </cell>
          <cell r="E11">
            <v>52.958333333333336</v>
          </cell>
          <cell r="F11">
            <v>95</v>
          </cell>
          <cell r="G11">
            <v>15</v>
          </cell>
          <cell r="H11">
            <v>12.96</v>
          </cell>
          <cell r="J11">
            <v>28.08</v>
          </cell>
          <cell r="K11">
            <v>0</v>
          </cell>
        </row>
        <row r="12">
          <cell r="B12">
            <v>28.766666666666669</v>
          </cell>
          <cell r="C12">
            <v>39.299999999999997</v>
          </cell>
          <cell r="D12">
            <v>18.399999999999999</v>
          </cell>
          <cell r="E12">
            <v>33.583333333333336</v>
          </cell>
          <cell r="F12">
            <v>68</v>
          </cell>
          <cell r="G12">
            <v>12</v>
          </cell>
          <cell r="H12">
            <v>13.32</v>
          </cell>
          <cell r="J12">
            <v>30.96</v>
          </cell>
          <cell r="K12">
            <v>0</v>
          </cell>
        </row>
        <row r="13">
          <cell r="B13">
            <v>28.487499999999997</v>
          </cell>
          <cell r="C13">
            <v>38</v>
          </cell>
          <cell r="D13">
            <v>18.600000000000001</v>
          </cell>
          <cell r="E13">
            <v>29.041666666666668</v>
          </cell>
          <cell r="F13">
            <v>57</v>
          </cell>
          <cell r="G13">
            <v>13</v>
          </cell>
          <cell r="H13">
            <v>16.920000000000002</v>
          </cell>
          <cell r="J13">
            <v>39.96</v>
          </cell>
          <cell r="K13">
            <v>0</v>
          </cell>
        </row>
        <row r="14">
          <cell r="B14">
            <v>27.36666666666666</v>
          </cell>
          <cell r="C14">
            <v>38.299999999999997</v>
          </cell>
          <cell r="D14">
            <v>15.8</v>
          </cell>
          <cell r="E14">
            <v>31.875</v>
          </cell>
          <cell r="F14">
            <v>69</v>
          </cell>
          <cell r="G14">
            <v>10</v>
          </cell>
          <cell r="H14">
            <v>12.96</v>
          </cell>
          <cell r="J14">
            <v>33.480000000000004</v>
          </cell>
          <cell r="K14">
            <v>0</v>
          </cell>
        </row>
        <row r="15">
          <cell r="B15">
            <v>27.304166666666671</v>
          </cell>
          <cell r="C15">
            <v>39.299999999999997</v>
          </cell>
          <cell r="D15">
            <v>16.100000000000001</v>
          </cell>
          <cell r="E15">
            <v>32.125</v>
          </cell>
          <cell r="F15">
            <v>65</v>
          </cell>
          <cell r="G15">
            <v>12</v>
          </cell>
          <cell r="H15">
            <v>18</v>
          </cell>
          <cell r="J15">
            <v>36</v>
          </cell>
          <cell r="K15">
            <v>0</v>
          </cell>
        </row>
        <row r="16">
          <cell r="B16">
            <v>27.816666666666666</v>
          </cell>
          <cell r="C16">
            <v>39</v>
          </cell>
          <cell r="D16">
            <v>17.2</v>
          </cell>
          <cell r="E16">
            <v>35.125</v>
          </cell>
          <cell r="F16">
            <v>69</v>
          </cell>
          <cell r="G16">
            <v>15</v>
          </cell>
          <cell r="H16">
            <v>18</v>
          </cell>
          <cell r="J16">
            <v>37.800000000000004</v>
          </cell>
          <cell r="K16">
            <v>0</v>
          </cell>
        </row>
        <row r="17">
          <cell r="B17">
            <v>28.108333333333334</v>
          </cell>
          <cell r="C17">
            <v>39.1</v>
          </cell>
          <cell r="D17">
            <v>18.399999999999999</v>
          </cell>
          <cell r="E17">
            <v>39.916666666666664</v>
          </cell>
          <cell r="F17">
            <v>73</v>
          </cell>
          <cell r="G17">
            <v>15</v>
          </cell>
          <cell r="H17">
            <v>15.840000000000002</v>
          </cell>
          <cell r="J17">
            <v>38.159999999999997</v>
          </cell>
          <cell r="K17">
            <v>0</v>
          </cell>
        </row>
        <row r="18">
          <cell r="B18">
            <v>25.033333333333331</v>
          </cell>
          <cell r="C18">
            <v>30.4</v>
          </cell>
          <cell r="D18">
            <v>19.8</v>
          </cell>
          <cell r="E18">
            <v>51.666666666666664</v>
          </cell>
          <cell r="F18">
            <v>67</v>
          </cell>
          <cell r="G18">
            <v>26</v>
          </cell>
          <cell r="H18">
            <v>23.040000000000003</v>
          </cell>
          <cell r="J18">
            <v>43.92</v>
          </cell>
          <cell r="K18">
            <v>0</v>
          </cell>
        </row>
        <row r="19">
          <cell r="B19">
            <v>22.620833333333334</v>
          </cell>
          <cell r="C19">
            <v>26.3</v>
          </cell>
          <cell r="D19">
            <v>20.100000000000001</v>
          </cell>
          <cell r="E19">
            <v>72.166666666666671</v>
          </cell>
          <cell r="F19">
            <v>84</v>
          </cell>
          <cell r="H19">
            <v>22.68</v>
          </cell>
          <cell r="J19">
            <v>38.159999999999997</v>
          </cell>
          <cell r="K19">
            <v>0</v>
          </cell>
        </row>
        <row r="20">
          <cell r="B20">
            <v>20.129166666666666</v>
          </cell>
          <cell r="C20">
            <v>24.3</v>
          </cell>
          <cell r="D20">
            <v>18.3</v>
          </cell>
          <cell r="E20">
            <v>88.875</v>
          </cell>
          <cell r="F20">
            <v>100</v>
          </cell>
          <cell r="G20">
            <v>62</v>
          </cell>
          <cell r="H20">
            <v>13.32</v>
          </cell>
          <cell r="J20">
            <v>25.92</v>
          </cell>
          <cell r="K20">
            <v>5.2</v>
          </cell>
        </row>
        <row r="21">
          <cell r="B21">
            <v>20.641666666666669</v>
          </cell>
          <cell r="C21">
            <v>29.2</v>
          </cell>
          <cell r="D21">
            <v>14.9</v>
          </cell>
          <cell r="E21">
            <v>78.708333333333329</v>
          </cell>
          <cell r="F21">
            <v>100</v>
          </cell>
          <cell r="G21">
            <v>41</v>
          </cell>
          <cell r="H21">
            <v>12.24</v>
          </cell>
          <cell r="J21">
            <v>27</v>
          </cell>
          <cell r="K21">
            <v>0.2</v>
          </cell>
        </row>
        <row r="22">
          <cell r="B22">
            <v>23.804166666666664</v>
          </cell>
          <cell r="C22">
            <v>32.5</v>
          </cell>
          <cell r="D22">
            <v>17.399999999999999</v>
          </cell>
          <cell r="E22">
            <v>60.791666666666664</v>
          </cell>
          <cell r="F22">
            <v>81</v>
          </cell>
          <cell r="G22">
            <v>39</v>
          </cell>
          <cell r="H22">
            <v>10.8</v>
          </cell>
          <cell r="J22">
            <v>20.52</v>
          </cell>
          <cell r="K22">
            <v>0</v>
          </cell>
        </row>
        <row r="23">
          <cell r="B23">
            <v>28.558333333333334</v>
          </cell>
          <cell r="C23">
            <v>40.4</v>
          </cell>
          <cell r="D23">
            <v>19.100000000000001</v>
          </cell>
          <cell r="E23">
            <v>51.541666666666664</v>
          </cell>
          <cell r="F23">
            <v>85</v>
          </cell>
          <cell r="G23">
            <v>19</v>
          </cell>
          <cell r="H23">
            <v>22.32</v>
          </cell>
          <cell r="J23">
            <v>42.84</v>
          </cell>
          <cell r="K23">
            <v>0</v>
          </cell>
        </row>
        <row r="24">
          <cell r="B24">
            <v>28.986956521739131</v>
          </cell>
          <cell r="C24">
            <v>38.4</v>
          </cell>
          <cell r="D24">
            <v>22.2</v>
          </cell>
          <cell r="E24">
            <v>46.608695652173914</v>
          </cell>
          <cell r="F24">
            <v>82</v>
          </cell>
          <cell r="G24">
            <v>29</v>
          </cell>
          <cell r="H24">
            <v>19.8</v>
          </cell>
          <cell r="J24">
            <v>48.6</v>
          </cell>
          <cell r="K24">
            <v>2.4000000000000004</v>
          </cell>
        </row>
        <row r="25">
          <cell r="B25">
            <v>22.633333333333336</v>
          </cell>
          <cell r="C25">
            <v>30.1</v>
          </cell>
          <cell r="D25">
            <v>18.7</v>
          </cell>
          <cell r="E25">
            <v>81.041666666666671</v>
          </cell>
          <cell r="F25">
            <v>100</v>
          </cell>
          <cell r="G25">
            <v>47</v>
          </cell>
          <cell r="H25">
            <v>29.52</v>
          </cell>
          <cell r="J25">
            <v>59.04</v>
          </cell>
          <cell r="K25">
            <v>39.4</v>
          </cell>
        </row>
        <row r="26">
          <cell r="B26">
            <v>26.562500000000004</v>
          </cell>
          <cell r="C26">
            <v>35.9</v>
          </cell>
          <cell r="D26">
            <v>19.3</v>
          </cell>
          <cell r="E26">
            <v>66.375</v>
          </cell>
          <cell r="F26">
            <v>99</v>
          </cell>
          <cell r="G26">
            <v>31</v>
          </cell>
          <cell r="H26">
            <v>12.96</v>
          </cell>
          <cell r="J26">
            <v>27.36</v>
          </cell>
          <cell r="K26">
            <v>0.2</v>
          </cell>
        </row>
        <row r="27">
          <cell r="B27">
            <v>27.545833333333334</v>
          </cell>
          <cell r="C27">
            <v>37.799999999999997</v>
          </cell>
          <cell r="D27">
            <v>20</v>
          </cell>
          <cell r="E27">
            <v>60.625</v>
          </cell>
          <cell r="F27">
            <v>93</v>
          </cell>
          <cell r="G27">
            <v>26</v>
          </cell>
          <cell r="H27">
            <v>10.08</v>
          </cell>
          <cell r="J27">
            <v>21.96</v>
          </cell>
          <cell r="K27">
            <v>0</v>
          </cell>
        </row>
        <row r="28">
          <cell r="B28">
            <v>29.612499999999997</v>
          </cell>
          <cell r="C28">
            <v>40.4</v>
          </cell>
          <cell r="D28">
            <v>20.9</v>
          </cell>
          <cell r="E28">
            <v>52.25</v>
          </cell>
          <cell r="F28">
            <v>88</v>
          </cell>
          <cell r="G28">
            <v>16</v>
          </cell>
          <cell r="H28">
            <v>13.32</v>
          </cell>
          <cell r="J28">
            <v>29.16</v>
          </cell>
          <cell r="K28">
            <v>0</v>
          </cell>
        </row>
        <row r="29">
          <cell r="B29">
            <v>30.166666666666668</v>
          </cell>
          <cell r="C29">
            <v>40.200000000000003</v>
          </cell>
          <cell r="D29">
            <v>20.7</v>
          </cell>
          <cell r="E29">
            <v>45.458333333333336</v>
          </cell>
          <cell r="F29">
            <v>78</v>
          </cell>
          <cell r="G29">
            <v>21</v>
          </cell>
          <cell r="H29">
            <v>18</v>
          </cell>
          <cell r="J29">
            <v>38.159999999999997</v>
          </cell>
          <cell r="K29">
            <v>0</v>
          </cell>
        </row>
        <row r="30">
          <cell r="B30">
            <v>30.004166666666674</v>
          </cell>
          <cell r="C30">
            <v>37.4</v>
          </cell>
          <cell r="D30">
            <v>24.9</v>
          </cell>
          <cell r="E30">
            <v>49.75</v>
          </cell>
          <cell r="F30">
            <v>74</v>
          </cell>
          <cell r="G30">
            <v>30</v>
          </cell>
          <cell r="H30">
            <v>24.840000000000003</v>
          </cell>
          <cell r="J30">
            <v>50.76</v>
          </cell>
          <cell r="K30">
            <v>0</v>
          </cell>
        </row>
        <row r="31">
          <cell r="B31">
            <v>24.179166666666671</v>
          </cell>
          <cell r="C31">
            <v>29.7</v>
          </cell>
          <cell r="D31">
            <v>19.3</v>
          </cell>
          <cell r="E31">
            <v>66.583333333333329</v>
          </cell>
          <cell r="F31">
            <v>94</v>
          </cell>
          <cell r="G31">
            <v>39</v>
          </cell>
          <cell r="H31">
            <v>20.16</v>
          </cell>
          <cell r="J31">
            <v>36.36</v>
          </cell>
          <cell r="K31">
            <v>0</v>
          </cell>
        </row>
        <row r="32">
          <cell r="B32">
            <v>24.425000000000008</v>
          </cell>
          <cell r="C32">
            <v>33.4</v>
          </cell>
          <cell r="D32">
            <v>17</v>
          </cell>
          <cell r="E32">
            <v>51.708333333333336</v>
          </cell>
          <cell r="F32">
            <v>75</v>
          </cell>
          <cell r="G32">
            <v>25</v>
          </cell>
          <cell r="H32">
            <v>13.68</v>
          </cell>
          <cell r="J32">
            <v>33.480000000000004</v>
          </cell>
          <cell r="K32">
            <v>0</v>
          </cell>
        </row>
        <row r="33">
          <cell r="B33">
            <v>27.362500000000001</v>
          </cell>
          <cell r="C33">
            <v>37</v>
          </cell>
          <cell r="D33">
            <v>20.3</v>
          </cell>
          <cell r="E33">
            <v>49.708333333333336</v>
          </cell>
          <cell r="F33">
            <v>67</v>
          </cell>
          <cell r="G33">
            <v>28</v>
          </cell>
          <cell r="H33">
            <v>10.08</v>
          </cell>
          <cell r="J33">
            <v>27.720000000000002</v>
          </cell>
          <cell r="K33">
            <v>0</v>
          </cell>
        </row>
        <row r="34">
          <cell r="B34">
            <v>29.791666666666668</v>
          </cell>
          <cell r="C34">
            <v>40.700000000000003</v>
          </cell>
          <cell r="D34">
            <v>19.2</v>
          </cell>
          <cell r="E34">
            <v>46.75</v>
          </cell>
          <cell r="F34">
            <v>88</v>
          </cell>
          <cell r="G34">
            <v>17</v>
          </cell>
          <cell r="H34">
            <v>18.720000000000002</v>
          </cell>
          <cell r="J34">
            <v>35.28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22.345833333333331</v>
          </cell>
          <cell r="C5">
            <v>30.3</v>
          </cell>
          <cell r="D5">
            <v>16.5</v>
          </cell>
          <cell r="E5">
            <v>63.833333333333336</v>
          </cell>
          <cell r="F5">
            <v>93</v>
          </cell>
          <cell r="G5">
            <v>34</v>
          </cell>
          <cell r="H5">
            <v>9.7200000000000006</v>
          </cell>
          <cell r="J5">
            <v>27.720000000000002</v>
          </cell>
          <cell r="K5">
            <v>0</v>
          </cell>
        </row>
        <row r="6">
          <cell r="B6">
            <v>21.6875</v>
          </cell>
          <cell r="C6">
            <v>34.700000000000003</v>
          </cell>
          <cell r="D6">
            <v>9.6</v>
          </cell>
          <cell r="E6">
            <v>55</v>
          </cell>
          <cell r="F6">
            <v>94</v>
          </cell>
          <cell r="G6">
            <v>22</v>
          </cell>
          <cell r="H6">
            <v>7.9200000000000008</v>
          </cell>
          <cell r="J6">
            <v>19.8</v>
          </cell>
          <cell r="K6">
            <v>0</v>
          </cell>
        </row>
        <row r="7">
          <cell r="B7">
            <v>25.349999999999998</v>
          </cell>
          <cell r="C7">
            <v>39.1</v>
          </cell>
          <cell r="D7">
            <v>13.8</v>
          </cell>
          <cell r="E7">
            <v>49.875</v>
          </cell>
          <cell r="F7">
            <v>90</v>
          </cell>
          <cell r="G7">
            <v>12</v>
          </cell>
          <cell r="H7">
            <v>19.079999999999998</v>
          </cell>
          <cell r="J7">
            <v>38.519999999999996</v>
          </cell>
          <cell r="K7">
            <v>0</v>
          </cell>
        </row>
        <row r="8">
          <cell r="B8">
            <v>25.983333333333331</v>
          </cell>
          <cell r="C8">
            <v>39.299999999999997</v>
          </cell>
          <cell r="D8">
            <v>13.6</v>
          </cell>
          <cell r="E8">
            <v>42.875</v>
          </cell>
          <cell r="F8">
            <v>83</v>
          </cell>
          <cell r="G8">
            <v>13</v>
          </cell>
          <cell r="H8">
            <v>24.48</v>
          </cell>
          <cell r="J8">
            <v>44.64</v>
          </cell>
          <cell r="K8">
            <v>0</v>
          </cell>
        </row>
        <row r="9">
          <cell r="B9">
            <v>19.770833333333332</v>
          </cell>
          <cell r="C9">
            <v>28.9</v>
          </cell>
          <cell r="D9">
            <v>16.2</v>
          </cell>
          <cell r="E9">
            <v>72.041666666666671</v>
          </cell>
          <cell r="F9">
            <v>87</v>
          </cell>
          <cell r="G9">
            <v>32</v>
          </cell>
          <cell r="H9">
            <v>17.28</v>
          </cell>
          <cell r="J9">
            <v>36</v>
          </cell>
          <cell r="K9">
            <v>0</v>
          </cell>
        </row>
        <row r="10">
          <cell r="B10">
            <v>18.3</v>
          </cell>
          <cell r="C10">
            <v>31.6</v>
          </cell>
          <cell r="D10">
            <v>9.3000000000000007</v>
          </cell>
          <cell r="E10">
            <v>76.75</v>
          </cell>
          <cell r="F10">
            <v>100</v>
          </cell>
          <cell r="G10">
            <v>36</v>
          </cell>
          <cell r="H10">
            <v>6.84</v>
          </cell>
          <cell r="J10">
            <v>16.920000000000002</v>
          </cell>
          <cell r="K10">
            <v>0</v>
          </cell>
        </row>
        <row r="11">
          <cell r="B11">
            <v>24.875000000000004</v>
          </cell>
          <cell r="C11">
            <v>38.1</v>
          </cell>
          <cell r="D11">
            <v>14</v>
          </cell>
          <cell r="E11">
            <v>60.541666666666664</v>
          </cell>
          <cell r="F11">
            <v>98</v>
          </cell>
          <cell r="G11">
            <v>18</v>
          </cell>
          <cell r="H11">
            <v>9.3600000000000012</v>
          </cell>
          <cell r="J11">
            <v>24.840000000000003</v>
          </cell>
          <cell r="K11">
            <v>0</v>
          </cell>
        </row>
        <row r="12">
          <cell r="B12">
            <v>27.729166666666668</v>
          </cell>
          <cell r="C12">
            <v>39.799999999999997</v>
          </cell>
          <cell r="D12">
            <v>14.7</v>
          </cell>
          <cell r="E12">
            <v>42.166666666666664</v>
          </cell>
          <cell r="F12">
            <v>85</v>
          </cell>
          <cell r="G12">
            <v>13</v>
          </cell>
          <cell r="H12">
            <v>18.720000000000002</v>
          </cell>
          <cell r="J12">
            <v>33.480000000000004</v>
          </cell>
          <cell r="K12">
            <v>0</v>
          </cell>
        </row>
        <row r="13">
          <cell r="B13">
            <v>28.566666666666674</v>
          </cell>
          <cell r="C13">
            <v>38.4</v>
          </cell>
          <cell r="D13">
            <v>16.3</v>
          </cell>
          <cell r="E13">
            <v>31.041666666666668</v>
          </cell>
          <cell r="F13">
            <v>70</v>
          </cell>
          <cell r="G13">
            <v>13</v>
          </cell>
          <cell r="H13">
            <v>24.840000000000003</v>
          </cell>
          <cell r="J13">
            <v>44.28</v>
          </cell>
          <cell r="K13">
            <v>0</v>
          </cell>
        </row>
        <row r="14">
          <cell r="B14">
            <v>27.612500000000001</v>
          </cell>
          <cell r="C14">
            <v>39</v>
          </cell>
          <cell r="D14">
            <v>14.1</v>
          </cell>
          <cell r="E14">
            <v>33.541666666666664</v>
          </cell>
          <cell r="F14">
            <v>77</v>
          </cell>
          <cell r="G14">
            <v>11</v>
          </cell>
          <cell r="H14">
            <v>18</v>
          </cell>
          <cell r="J14">
            <v>33.840000000000003</v>
          </cell>
          <cell r="K14">
            <v>0</v>
          </cell>
        </row>
        <row r="15">
          <cell r="B15">
            <v>28.933333333333337</v>
          </cell>
          <cell r="C15">
            <v>40</v>
          </cell>
          <cell r="D15">
            <v>20.2</v>
          </cell>
          <cell r="E15">
            <v>27.5</v>
          </cell>
          <cell r="F15">
            <v>43</v>
          </cell>
          <cell r="G15">
            <v>11</v>
          </cell>
          <cell r="H15">
            <v>19.8</v>
          </cell>
          <cell r="J15">
            <v>42.84</v>
          </cell>
          <cell r="K15">
            <v>0</v>
          </cell>
        </row>
        <row r="16">
          <cell r="B16">
            <v>27.595833333333342</v>
          </cell>
          <cell r="C16">
            <v>37.799999999999997</v>
          </cell>
          <cell r="D16">
            <v>14.9</v>
          </cell>
          <cell r="E16">
            <v>36.375</v>
          </cell>
          <cell r="F16">
            <v>76</v>
          </cell>
          <cell r="G16">
            <v>15</v>
          </cell>
          <cell r="H16">
            <v>28.44</v>
          </cell>
          <cell r="J16">
            <v>53.28</v>
          </cell>
          <cell r="K16">
            <v>0</v>
          </cell>
        </row>
        <row r="17">
          <cell r="B17">
            <v>26.608333333333331</v>
          </cell>
          <cell r="C17">
            <v>38.200000000000003</v>
          </cell>
          <cell r="D17">
            <v>16.399999999999999</v>
          </cell>
          <cell r="E17">
            <v>49.25</v>
          </cell>
          <cell r="F17">
            <v>87</v>
          </cell>
          <cell r="G17">
            <v>18</v>
          </cell>
          <cell r="H17">
            <v>22.32</v>
          </cell>
          <cell r="J17">
            <v>38.519999999999996</v>
          </cell>
          <cell r="K17">
            <v>0</v>
          </cell>
        </row>
        <row r="18">
          <cell r="B18">
            <v>22.291666666666668</v>
          </cell>
          <cell r="C18">
            <v>25.9</v>
          </cell>
          <cell r="D18">
            <v>19.600000000000001</v>
          </cell>
          <cell r="E18">
            <v>70.75</v>
          </cell>
          <cell r="F18">
            <v>97</v>
          </cell>
          <cell r="G18">
            <v>44</v>
          </cell>
          <cell r="H18">
            <v>13.68</v>
          </cell>
          <cell r="J18">
            <v>32.4</v>
          </cell>
          <cell r="K18">
            <v>2</v>
          </cell>
        </row>
        <row r="19">
          <cell r="B19">
            <v>19.145833333333332</v>
          </cell>
          <cell r="C19">
            <v>20.399999999999999</v>
          </cell>
          <cell r="D19">
            <v>17.3</v>
          </cell>
          <cell r="E19">
            <v>97.791666666666671</v>
          </cell>
          <cell r="F19">
            <v>100</v>
          </cell>
          <cell r="G19">
            <v>94</v>
          </cell>
          <cell r="H19">
            <v>16.2</v>
          </cell>
          <cell r="J19">
            <v>33.480000000000004</v>
          </cell>
          <cell r="K19">
            <v>14.999999999999998</v>
          </cell>
        </row>
        <row r="20">
          <cell r="B20">
            <v>18.024999999999999</v>
          </cell>
          <cell r="C20">
            <v>25</v>
          </cell>
          <cell r="D20">
            <v>14.7</v>
          </cell>
          <cell r="E20">
            <v>83.208333333333329</v>
          </cell>
          <cell r="F20">
            <v>99</v>
          </cell>
          <cell r="G20">
            <v>47</v>
          </cell>
          <cell r="H20">
            <v>11.879999999999999</v>
          </cell>
          <cell r="J20">
            <v>31.680000000000003</v>
          </cell>
          <cell r="K20">
            <v>7.6</v>
          </cell>
        </row>
        <row r="21">
          <cell r="B21">
            <v>20.233333333333334</v>
          </cell>
          <cell r="C21">
            <v>27.9</v>
          </cell>
          <cell r="D21">
            <v>14</v>
          </cell>
          <cell r="E21">
            <v>74.666666666666671</v>
          </cell>
          <cell r="F21">
            <v>98</v>
          </cell>
          <cell r="G21">
            <v>41</v>
          </cell>
          <cell r="H21">
            <v>15.48</v>
          </cell>
          <cell r="J21">
            <v>34.92</v>
          </cell>
          <cell r="K21">
            <v>0.2</v>
          </cell>
        </row>
        <row r="22">
          <cell r="B22">
            <v>23.370833333333334</v>
          </cell>
          <cell r="C22">
            <v>30.9</v>
          </cell>
          <cell r="D22">
            <v>17.5</v>
          </cell>
          <cell r="E22">
            <v>60.916666666666664</v>
          </cell>
          <cell r="F22">
            <v>83</v>
          </cell>
          <cell r="G22">
            <v>40</v>
          </cell>
          <cell r="H22">
            <v>10.44</v>
          </cell>
          <cell r="J22">
            <v>28.08</v>
          </cell>
          <cell r="K22">
            <v>0</v>
          </cell>
        </row>
        <row r="23">
          <cell r="B23">
            <v>28.037499999999998</v>
          </cell>
          <cell r="C23">
            <v>39.799999999999997</v>
          </cell>
          <cell r="D23">
            <v>19.600000000000001</v>
          </cell>
          <cell r="E23">
            <v>52.833333333333336</v>
          </cell>
          <cell r="F23">
            <v>82</v>
          </cell>
          <cell r="G23">
            <v>20</v>
          </cell>
          <cell r="H23">
            <v>22.32</v>
          </cell>
          <cell r="J23">
            <v>41.76</v>
          </cell>
          <cell r="K23">
            <v>0</v>
          </cell>
        </row>
        <row r="24">
          <cell r="B24">
            <v>27.779166666666669</v>
          </cell>
          <cell r="C24">
            <v>37.299999999999997</v>
          </cell>
          <cell r="D24">
            <v>22.7</v>
          </cell>
          <cell r="E24">
            <v>54.958333333333336</v>
          </cell>
          <cell r="F24">
            <v>82</v>
          </cell>
          <cell r="G24">
            <v>30</v>
          </cell>
          <cell r="H24">
            <v>26.28</v>
          </cell>
          <cell r="J24">
            <v>55.080000000000005</v>
          </cell>
          <cell r="K24">
            <v>0</v>
          </cell>
        </row>
        <row r="25">
          <cell r="B25">
            <v>21.058333333333334</v>
          </cell>
          <cell r="C25">
            <v>26</v>
          </cell>
          <cell r="D25">
            <v>17.399999999999999</v>
          </cell>
          <cell r="E25">
            <v>84.041666666666671</v>
          </cell>
          <cell r="F25">
            <v>99</v>
          </cell>
          <cell r="G25">
            <v>66</v>
          </cell>
          <cell r="H25">
            <v>27.36</v>
          </cell>
          <cell r="J25">
            <v>61.2</v>
          </cell>
          <cell r="K25">
            <v>27</v>
          </cell>
        </row>
        <row r="26">
          <cell r="B26">
            <v>25.479166666666668</v>
          </cell>
          <cell r="C26">
            <v>35.9</v>
          </cell>
          <cell r="D26">
            <v>17.7</v>
          </cell>
          <cell r="E26">
            <v>68</v>
          </cell>
          <cell r="F26">
            <v>95</v>
          </cell>
          <cell r="G26">
            <v>31</v>
          </cell>
          <cell r="H26">
            <v>14.04</v>
          </cell>
          <cell r="J26">
            <v>26.64</v>
          </cell>
          <cell r="K26">
            <v>0</v>
          </cell>
        </row>
        <row r="27">
          <cell r="B27">
            <v>29.066666666666674</v>
          </cell>
          <cell r="C27">
            <v>38.1</v>
          </cell>
          <cell r="D27">
            <v>21</v>
          </cell>
          <cell r="E27">
            <v>57.166666666666664</v>
          </cell>
          <cell r="F27">
            <v>91</v>
          </cell>
          <cell r="G27">
            <v>25</v>
          </cell>
          <cell r="H27">
            <v>13.32</v>
          </cell>
          <cell r="J27">
            <v>36.72</v>
          </cell>
          <cell r="K27">
            <v>0</v>
          </cell>
        </row>
        <row r="28">
          <cell r="B28">
            <v>29.566666666666666</v>
          </cell>
          <cell r="C28">
            <v>39.5</v>
          </cell>
          <cell r="D28">
            <v>18.600000000000001</v>
          </cell>
          <cell r="E28">
            <v>50.75</v>
          </cell>
          <cell r="F28">
            <v>94</v>
          </cell>
          <cell r="G28">
            <v>18</v>
          </cell>
          <cell r="H28">
            <v>19.440000000000001</v>
          </cell>
          <cell r="J28">
            <v>33.119999999999997</v>
          </cell>
          <cell r="K28">
            <v>0</v>
          </cell>
        </row>
        <row r="29">
          <cell r="B29">
            <v>29.591666666666669</v>
          </cell>
          <cell r="C29">
            <v>40.4</v>
          </cell>
          <cell r="D29">
            <v>17.399999999999999</v>
          </cell>
          <cell r="E29">
            <v>45.5</v>
          </cell>
          <cell r="F29">
            <v>91</v>
          </cell>
          <cell r="G29">
            <v>16</v>
          </cell>
          <cell r="H29">
            <v>19.079999999999998</v>
          </cell>
          <cell r="J29">
            <v>33.480000000000004</v>
          </cell>
          <cell r="K29">
            <v>0</v>
          </cell>
        </row>
        <row r="30">
          <cell r="B30">
            <v>27.220833333333331</v>
          </cell>
          <cell r="C30">
            <v>36.6</v>
          </cell>
          <cell r="D30">
            <v>21.3</v>
          </cell>
          <cell r="E30">
            <v>64.75</v>
          </cell>
          <cell r="F30">
            <v>95</v>
          </cell>
          <cell r="G30">
            <v>34</v>
          </cell>
          <cell r="H30">
            <v>23.400000000000002</v>
          </cell>
          <cell r="J30">
            <v>39.6</v>
          </cell>
          <cell r="K30">
            <v>9.8000000000000007</v>
          </cell>
        </row>
        <row r="31">
          <cell r="B31">
            <v>22.5625</v>
          </cell>
          <cell r="C31">
            <v>28.8</v>
          </cell>
          <cell r="D31">
            <v>17.399999999999999</v>
          </cell>
          <cell r="E31">
            <v>66.791666666666671</v>
          </cell>
          <cell r="F31">
            <v>91</v>
          </cell>
          <cell r="G31">
            <v>33</v>
          </cell>
          <cell r="H31">
            <v>15.840000000000002</v>
          </cell>
          <cell r="J31">
            <v>39.24</v>
          </cell>
          <cell r="K31">
            <v>0.2</v>
          </cell>
        </row>
        <row r="32">
          <cell r="B32">
            <v>22.629166666666666</v>
          </cell>
          <cell r="C32">
            <v>32</v>
          </cell>
          <cell r="D32">
            <v>12.9</v>
          </cell>
          <cell r="E32">
            <v>57.666666666666664</v>
          </cell>
          <cell r="F32">
            <v>97</v>
          </cell>
          <cell r="G32">
            <v>20</v>
          </cell>
          <cell r="H32">
            <v>5.7600000000000007</v>
          </cell>
          <cell r="J32">
            <v>16.920000000000002</v>
          </cell>
          <cell r="K32">
            <v>0</v>
          </cell>
        </row>
        <row r="33">
          <cell r="B33">
            <v>26.1875</v>
          </cell>
          <cell r="C33">
            <v>35.200000000000003</v>
          </cell>
          <cell r="D33">
            <v>19.100000000000001</v>
          </cell>
          <cell r="E33">
            <v>53.041666666666664</v>
          </cell>
          <cell r="F33">
            <v>75</v>
          </cell>
          <cell r="G33">
            <v>26</v>
          </cell>
          <cell r="H33">
            <v>10.44</v>
          </cell>
          <cell r="J33">
            <v>25.2</v>
          </cell>
          <cell r="K33">
            <v>0</v>
          </cell>
        </row>
        <row r="34">
          <cell r="B34">
            <v>28.945833333333336</v>
          </cell>
          <cell r="C34">
            <v>39.299999999999997</v>
          </cell>
          <cell r="D34">
            <v>19.3</v>
          </cell>
          <cell r="E34">
            <v>51.25</v>
          </cell>
          <cell r="F34">
            <v>86</v>
          </cell>
          <cell r="G34">
            <v>20</v>
          </cell>
          <cell r="H34">
            <v>19.079999999999998</v>
          </cell>
          <cell r="J34">
            <v>45.36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24.137500000000003</v>
          </cell>
          <cell r="C5">
            <v>33.6</v>
          </cell>
          <cell r="D5">
            <v>13.5</v>
          </cell>
          <cell r="E5">
            <v>49.125</v>
          </cell>
          <cell r="F5">
            <v>81</v>
          </cell>
          <cell r="G5">
            <v>27</v>
          </cell>
          <cell r="H5">
            <v>11.520000000000001</v>
          </cell>
          <cell r="J5">
            <v>23.040000000000003</v>
          </cell>
          <cell r="K5">
            <v>0</v>
          </cell>
        </row>
        <row r="6">
          <cell r="B6">
            <v>22.845833333333335</v>
          </cell>
          <cell r="C6">
            <v>35</v>
          </cell>
          <cell r="D6">
            <v>10.4</v>
          </cell>
          <cell r="E6">
            <v>54.291666666666664</v>
          </cell>
          <cell r="F6">
            <v>99</v>
          </cell>
          <cell r="G6">
            <v>22</v>
          </cell>
          <cell r="H6">
            <v>17.64</v>
          </cell>
          <cell r="J6">
            <v>27</v>
          </cell>
          <cell r="K6">
            <v>0</v>
          </cell>
        </row>
        <row r="7">
          <cell r="B7">
            <v>26.25</v>
          </cell>
          <cell r="C7">
            <v>38.299999999999997</v>
          </cell>
          <cell r="D7">
            <v>15.4</v>
          </cell>
          <cell r="E7">
            <v>43.833333333333336</v>
          </cell>
          <cell r="F7">
            <v>80</v>
          </cell>
          <cell r="G7">
            <v>10</v>
          </cell>
          <cell r="H7">
            <v>19.440000000000001</v>
          </cell>
          <cell r="J7">
            <v>36</v>
          </cell>
          <cell r="K7">
            <v>0</v>
          </cell>
        </row>
        <row r="8">
          <cell r="B8">
            <v>26.537499999999998</v>
          </cell>
          <cell r="C8">
            <v>39</v>
          </cell>
          <cell r="D8">
            <v>14.4</v>
          </cell>
          <cell r="E8">
            <v>35</v>
          </cell>
          <cell r="F8">
            <v>72</v>
          </cell>
          <cell r="G8">
            <v>11</v>
          </cell>
          <cell r="H8">
            <v>18.720000000000002</v>
          </cell>
          <cell r="J8">
            <v>37.080000000000005</v>
          </cell>
          <cell r="K8">
            <v>0</v>
          </cell>
        </row>
        <row r="9">
          <cell r="B9">
            <v>20.716666666666665</v>
          </cell>
          <cell r="C9">
            <v>26.8</v>
          </cell>
          <cell r="D9">
            <v>16.600000000000001</v>
          </cell>
          <cell r="E9">
            <v>62.916666666666664</v>
          </cell>
          <cell r="F9">
            <v>82</v>
          </cell>
          <cell r="G9">
            <v>32</v>
          </cell>
          <cell r="H9">
            <v>20.52</v>
          </cell>
          <cell r="J9">
            <v>34.92</v>
          </cell>
          <cell r="K9">
            <v>0</v>
          </cell>
        </row>
        <row r="10">
          <cell r="B10">
            <v>20.254166666666666</v>
          </cell>
          <cell r="C10">
            <v>32.9</v>
          </cell>
          <cell r="D10">
            <v>10.6</v>
          </cell>
          <cell r="E10">
            <v>74.375</v>
          </cell>
          <cell r="F10">
            <v>100</v>
          </cell>
          <cell r="G10">
            <v>34</v>
          </cell>
          <cell r="H10">
            <v>23.400000000000002</v>
          </cell>
          <cell r="J10">
            <v>36</v>
          </cell>
          <cell r="K10">
            <v>0</v>
          </cell>
        </row>
        <row r="11">
          <cell r="B11">
            <v>26.937499999999996</v>
          </cell>
          <cell r="C11">
            <v>39.1</v>
          </cell>
          <cell r="D11">
            <v>15.7</v>
          </cell>
          <cell r="E11">
            <v>51.125</v>
          </cell>
          <cell r="F11">
            <v>96</v>
          </cell>
          <cell r="G11">
            <v>16</v>
          </cell>
          <cell r="H11">
            <v>20.16</v>
          </cell>
          <cell r="J11">
            <v>36</v>
          </cell>
          <cell r="K11">
            <v>0</v>
          </cell>
        </row>
        <row r="12">
          <cell r="B12">
            <v>30.554166666666671</v>
          </cell>
          <cell r="C12">
            <v>39.5</v>
          </cell>
          <cell r="D12">
            <v>21.3</v>
          </cell>
          <cell r="E12">
            <v>27.625</v>
          </cell>
          <cell r="F12">
            <v>49</v>
          </cell>
          <cell r="G12">
            <v>13</v>
          </cell>
          <cell r="H12">
            <v>19.079999999999998</v>
          </cell>
          <cell r="J12">
            <v>36.72</v>
          </cell>
          <cell r="K12">
            <v>0</v>
          </cell>
        </row>
        <row r="13">
          <cell r="B13">
            <v>28.291666666666668</v>
          </cell>
          <cell r="C13">
            <v>38.299999999999997</v>
          </cell>
          <cell r="D13">
            <v>17.7</v>
          </cell>
          <cell r="E13">
            <v>31.833333333333332</v>
          </cell>
          <cell r="F13">
            <v>61</v>
          </cell>
          <cell r="G13">
            <v>15</v>
          </cell>
          <cell r="H13">
            <v>19.079999999999998</v>
          </cell>
          <cell r="J13">
            <v>41.04</v>
          </cell>
          <cell r="K13">
            <v>0</v>
          </cell>
        </row>
        <row r="14">
          <cell r="B14">
            <v>26.129166666666666</v>
          </cell>
          <cell r="C14">
            <v>35.799999999999997</v>
          </cell>
          <cell r="D14">
            <v>16.7</v>
          </cell>
          <cell r="E14">
            <v>35.791666666666664</v>
          </cell>
          <cell r="F14">
            <v>66</v>
          </cell>
          <cell r="G14">
            <v>14</v>
          </cell>
          <cell r="H14">
            <v>26.28</v>
          </cell>
          <cell r="J14">
            <v>37.440000000000005</v>
          </cell>
          <cell r="K14">
            <v>0</v>
          </cell>
        </row>
        <row r="15">
          <cell r="B15">
            <v>29.654166666666669</v>
          </cell>
          <cell r="C15">
            <v>39.6</v>
          </cell>
          <cell r="D15">
            <v>19.2</v>
          </cell>
          <cell r="E15">
            <v>22.833333333333332</v>
          </cell>
          <cell r="F15">
            <v>47</v>
          </cell>
          <cell r="G15">
            <v>11</v>
          </cell>
          <cell r="H15">
            <v>22.32</v>
          </cell>
          <cell r="J15">
            <v>41.04</v>
          </cell>
          <cell r="K15">
            <v>0</v>
          </cell>
        </row>
        <row r="16">
          <cell r="B16">
            <v>30.950000000000003</v>
          </cell>
          <cell r="C16">
            <v>39</v>
          </cell>
          <cell r="D16">
            <v>23.9</v>
          </cell>
          <cell r="E16">
            <v>22.666666666666668</v>
          </cell>
          <cell r="F16">
            <v>34</v>
          </cell>
          <cell r="G16">
            <v>13</v>
          </cell>
          <cell r="H16">
            <v>21.96</v>
          </cell>
          <cell r="J16">
            <v>43.2</v>
          </cell>
          <cell r="K16">
            <v>0</v>
          </cell>
        </row>
        <row r="17">
          <cell r="B17">
            <v>27.541666666666671</v>
          </cell>
          <cell r="C17">
            <v>38.700000000000003</v>
          </cell>
          <cell r="D17">
            <v>15.8</v>
          </cell>
          <cell r="E17">
            <v>36.041666666666664</v>
          </cell>
          <cell r="F17">
            <v>70</v>
          </cell>
          <cell r="G17">
            <v>16</v>
          </cell>
          <cell r="H17">
            <v>15.48</v>
          </cell>
          <cell r="J17">
            <v>29.52</v>
          </cell>
          <cell r="K17">
            <v>0</v>
          </cell>
        </row>
        <row r="18">
          <cell r="B18">
            <v>23.5625</v>
          </cell>
          <cell r="C18">
            <v>28.3</v>
          </cell>
          <cell r="D18">
            <v>16.899999999999999</v>
          </cell>
          <cell r="E18">
            <v>57.166666666666664</v>
          </cell>
          <cell r="F18">
            <v>80</v>
          </cell>
          <cell r="G18">
            <v>38</v>
          </cell>
          <cell r="H18">
            <v>27.36</v>
          </cell>
          <cell r="J18">
            <v>46.440000000000005</v>
          </cell>
          <cell r="K18">
            <v>0</v>
          </cell>
        </row>
        <row r="19">
          <cell r="B19">
            <v>21.583333333333339</v>
          </cell>
          <cell r="C19">
            <v>26.2</v>
          </cell>
          <cell r="D19">
            <v>18.7</v>
          </cell>
          <cell r="E19">
            <v>78.041666666666671</v>
          </cell>
          <cell r="F19">
            <v>99</v>
          </cell>
          <cell r="G19">
            <v>58</v>
          </cell>
          <cell r="H19">
            <v>21.6</v>
          </cell>
          <cell r="J19">
            <v>35.64</v>
          </cell>
          <cell r="K19">
            <v>0.4</v>
          </cell>
        </row>
        <row r="20">
          <cell r="B20">
            <v>20.033333333333331</v>
          </cell>
          <cell r="C20">
            <v>26</v>
          </cell>
          <cell r="D20">
            <v>18.3</v>
          </cell>
          <cell r="E20">
            <v>89.25</v>
          </cell>
          <cell r="F20">
            <v>100</v>
          </cell>
          <cell r="G20">
            <v>53</v>
          </cell>
          <cell r="H20">
            <v>14.4</v>
          </cell>
          <cell r="J20">
            <v>27</v>
          </cell>
          <cell r="K20">
            <v>6.6</v>
          </cell>
        </row>
        <row r="21">
          <cell r="B21">
            <v>21.058333333333334</v>
          </cell>
          <cell r="C21">
            <v>30.1</v>
          </cell>
          <cell r="D21">
            <v>14.9</v>
          </cell>
          <cell r="E21">
            <v>74.541666666666671</v>
          </cell>
          <cell r="F21">
            <v>100</v>
          </cell>
          <cell r="G21">
            <v>34</v>
          </cell>
          <cell r="H21">
            <v>27.36</v>
          </cell>
          <cell r="J21">
            <v>37.440000000000005</v>
          </cell>
          <cell r="K21">
            <v>0.2</v>
          </cell>
        </row>
        <row r="22">
          <cell r="B22">
            <v>22.141666666666669</v>
          </cell>
          <cell r="C22">
            <v>29.9</v>
          </cell>
          <cell r="D22">
            <v>15.9</v>
          </cell>
          <cell r="E22">
            <v>61.791666666666664</v>
          </cell>
          <cell r="F22">
            <v>84</v>
          </cell>
          <cell r="G22">
            <v>41</v>
          </cell>
          <cell r="H22">
            <v>29.16</v>
          </cell>
          <cell r="J22">
            <v>41.4</v>
          </cell>
          <cell r="K22">
            <v>0</v>
          </cell>
        </row>
        <row r="23">
          <cell r="B23">
            <v>28.141666666666669</v>
          </cell>
          <cell r="C23">
            <v>39.9</v>
          </cell>
          <cell r="D23">
            <v>19.100000000000001</v>
          </cell>
          <cell r="E23">
            <v>52.208333333333336</v>
          </cell>
          <cell r="F23">
            <v>85</v>
          </cell>
          <cell r="G23">
            <v>20</v>
          </cell>
          <cell r="H23">
            <v>24.12</v>
          </cell>
          <cell r="J23">
            <v>42.480000000000004</v>
          </cell>
          <cell r="K23">
            <v>0</v>
          </cell>
        </row>
        <row r="24">
          <cell r="B24">
            <v>28.595833333333331</v>
          </cell>
          <cell r="C24">
            <v>39.6</v>
          </cell>
          <cell r="D24">
            <v>20.8</v>
          </cell>
          <cell r="E24">
            <v>48.916666666666664</v>
          </cell>
          <cell r="F24">
            <v>100</v>
          </cell>
          <cell r="G24">
            <v>21</v>
          </cell>
          <cell r="H24">
            <v>28.44</v>
          </cell>
          <cell r="J24">
            <v>55.080000000000005</v>
          </cell>
          <cell r="K24">
            <v>3.6</v>
          </cell>
        </row>
        <row r="25">
          <cell r="B25">
            <v>22.845833333333335</v>
          </cell>
          <cell r="C25">
            <v>29.7</v>
          </cell>
          <cell r="D25">
            <v>19.2</v>
          </cell>
          <cell r="E25">
            <v>85.333333333333329</v>
          </cell>
          <cell r="F25">
            <v>100</v>
          </cell>
          <cell r="G25">
            <v>47</v>
          </cell>
          <cell r="H25">
            <v>25.56</v>
          </cell>
          <cell r="J25">
            <v>53.64</v>
          </cell>
          <cell r="K25">
            <v>10.799999999999999</v>
          </cell>
        </row>
        <row r="26">
          <cell r="B26">
            <v>26.3125</v>
          </cell>
          <cell r="C26">
            <v>34.4</v>
          </cell>
          <cell r="D26">
            <v>20.5</v>
          </cell>
          <cell r="E26">
            <v>69.541666666666671</v>
          </cell>
          <cell r="F26">
            <v>100</v>
          </cell>
          <cell r="G26">
            <v>36</v>
          </cell>
          <cell r="H26">
            <v>16.920000000000002</v>
          </cell>
          <cell r="J26">
            <v>29.52</v>
          </cell>
          <cell r="K26">
            <v>0</v>
          </cell>
        </row>
        <row r="27">
          <cell r="B27">
            <v>28.775000000000002</v>
          </cell>
          <cell r="C27">
            <v>36.9</v>
          </cell>
          <cell r="D27">
            <v>22.2</v>
          </cell>
          <cell r="E27">
            <v>53.208333333333336</v>
          </cell>
          <cell r="F27">
            <v>79</v>
          </cell>
          <cell r="G27">
            <v>28</v>
          </cell>
          <cell r="H27">
            <v>19.079999999999998</v>
          </cell>
          <cell r="J27">
            <v>36</v>
          </cell>
          <cell r="K27">
            <v>0</v>
          </cell>
        </row>
        <row r="28">
          <cell r="B28">
            <v>29.6875</v>
          </cell>
          <cell r="C28">
            <v>39.1</v>
          </cell>
          <cell r="D28">
            <v>22.2</v>
          </cell>
          <cell r="E28">
            <v>45.166666666666664</v>
          </cell>
          <cell r="F28">
            <v>81</v>
          </cell>
          <cell r="G28">
            <v>17</v>
          </cell>
          <cell r="H28">
            <v>22.32</v>
          </cell>
          <cell r="J28">
            <v>33.840000000000003</v>
          </cell>
          <cell r="K28">
            <v>0</v>
          </cell>
        </row>
        <row r="29">
          <cell r="B29">
            <v>30.833333333333343</v>
          </cell>
          <cell r="C29">
            <v>41.7</v>
          </cell>
          <cell r="D29">
            <v>18.5</v>
          </cell>
          <cell r="E29">
            <v>35.375</v>
          </cell>
          <cell r="F29">
            <v>77</v>
          </cell>
          <cell r="G29">
            <v>13</v>
          </cell>
          <cell r="H29">
            <v>20.52</v>
          </cell>
          <cell r="J29">
            <v>35.28</v>
          </cell>
          <cell r="K29">
            <v>0</v>
          </cell>
        </row>
        <row r="30">
          <cell r="B30">
            <v>29.137500000000006</v>
          </cell>
          <cell r="C30">
            <v>38.299999999999997</v>
          </cell>
          <cell r="D30">
            <v>21.4</v>
          </cell>
          <cell r="E30">
            <v>46.541666666666664</v>
          </cell>
          <cell r="F30">
            <v>85</v>
          </cell>
          <cell r="G30">
            <v>27</v>
          </cell>
          <cell r="H30">
            <v>27.720000000000002</v>
          </cell>
          <cell r="J30">
            <v>55.800000000000004</v>
          </cell>
          <cell r="K30">
            <v>0</v>
          </cell>
        </row>
        <row r="31">
          <cell r="B31">
            <v>23.762500000000006</v>
          </cell>
          <cell r="C31">
            <v>29.5</v>
          </cell>
          <cell r="D31">
            <v>19.899999999999999</v>
          </cell>
          <cell r="E31">
            <v>71.166666666666671</v>
          </cell>
          <cell r="F31">
            <v>97</v>
          </cell>
          <cell r="G31">
            <v>36</v>
          </cell>
          <cell r="H31">
            <v>23.400000000000002</v>
          </cell>
          <cell r="J31">
            <v>44.28</v>
          </cell>
          <cell r="K31">
            <v>0</v>
          </cell>
        </row>
        <row r="32">
          <cell r="B32">
            <v>22.575000000000003</v>
          </cell>
          <cell r="C32">
            <v>32.5</v>
          </cell>
          <cell r="D32">
            <v>12.4</v>
          </cell>
          <cell r="E32">
            <v>65.5</v>
          </cell>
          <cell r="F32">
            <v>100</v>
          </cell>
          <cell r="G32">
            <v>35</v>
          </cell>
          <cell r="H32">
            <v>27</v>
          </cell>
          <cell r="J32">
            <v>41.76</v>
          </cell>
          <cell r="K32">
            <v>0</v>
          </cell>
        </row>
        <row r="33">
          <cell r="B33">
            <v>25.829166666666666</v>
          </cell>
          <cell r="C33">
            <v>35.6</v>
          </cell>
          <cell r="D33">
            <v>18</v>
          </cell>
          <cell r="E33">
            <v>51.625</v>
          </cell>
          <cell r="F33">
            <v>74</v>
          </cell>
          <cell r="G33">
            <v>30</v>
          </cell>
          <cell r="H33">
            <v>26.28</v>
          </cell>
          <cell r="J33">
            <v>41.76</v>
          </cell>
          <cell r="K33">
            <v>0</v>
          </cell>
        </row>
        <row r="34">
          <cell r="B34">
            <v>29.333333333333339</v>
          </cell>
          <cell r="C34">
            <v>40.1</v>
          </cell>
          <cell r="D34">
            <v>19.3</v>
          </cell>
          <cell r="E34">
            <v>46.75</v>
          </cell>
          <cell r="F34">
            <v>86</v>
          </cell>
          <cell r="G34">
            <v>14</v>
          </cell>
          <cell r="H34">
            <v>19.079999999999998</v>
          </cell>
          <cell r="J34">
            <v>41.76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27.033333333333331</v>
          </cell>
          <cell r="C5">
            <v>35.5</v>
          </cell>
          <cell r="D5">
            <v>19</v>
          </cell>
          <cell r="E5">
            <v>30.25</v>
          </cell>
          <cell r="F5">
            <v>51</v>
          </cell>
          <cell r="G5">
            <v>13</v>
          </cell>
          <cell r="H5">
            <v>20.88</v>
          </cell>
          <cell r="J5">
            <v>33.840000000000003</v>
          </cell>
          <cell r="K5" t="str">
            <v>*</v>
          </cell>
        </row>
        <row r="6">
          <cell r="B6">
            <v>24.795833333333334</v>
          </cell>
          <cell r="C6">
            <v>35.299999999999997</v>
          </cell>
          <cell r="D6">
            <v>16.600000000000001</v>
          </cell>
          <cell r="E6">
            <v>40.875</v>
          </cell>
          <cell r="F6">
            <v>76</v>
          </cell>
          <cell r="G6">
            <v>11</v>
          </cell>
          <cell r="H6">
            <v>19.079999999999998</v>
          </cell>
          <cell r="J6">
            <v>42.84</v>
          </cell>
          <cell r="K6" t="str">
            <v>*</v>
          </cell>
        </row>
        <row r="7">
          <cell r="B7">
            <v>26.833333333333332</v>
          </cell>
          <cell r="C7">
            <v>36</v>
          </cell>
          <cell r="D7">
            <v>15.3</v>
          </cell>
          <cell r="E7">
            <v>26.541666666666668</v>
          </cell>
          <cell r="F7">
            <v>63</v>
          </cell>
          <cell r="G7">
            <v>9</v>
          </cell>
          <cell r="H7">
            <v>23.400000000000002</v>
          </cell>
          <cell r="J7">
            <v>51.480000000000004</v>
          </cell>
          <cell r="K7" t="str">
            <v>*</v>
          </cell>
        </row>
        <row r="8">
          <cell r="B8">
            <v>27.295833333333334</v>
          </cell>
          <cell r="C8">
            <v>36.4</v>
          </cell>
          <cell r="D8">
            <v>16.7</v>
          </cell>
          <cell r="E8">
            <v>24.791666666666668</v>
          </cell>
          <cell r="F8">
            <v>52</v>
          </cell>
          <cell r="G8">
            <v>12</v>
          </cell>
          <cell r="H8">
            <v>32.76</v>
          </cell>
          <cell r="J8">
            <v>54.72</v>
          </cell>
          <cell r="K8" t="str">
            <v>*</v>
          </cell>
        </row>
        <row r="9">
          <cell r="B9">
            <v>23.504166666666674</v>
          </cell>
          <cell r="C9">
            <v>28.1</v>
          </cell>
          <cell r="D9">
            <v>18.399999999999999</v>
          </cell>
          <cell r="E9">
            <v>48.291666666666664</v>
          </cell>
          <cell r="F9">
            <v>66</v>
          </cell>
          <cell r="G9">
            <v>29</v>
          </cell>
          <cell r="H9">
            <v>18</v>
          </cell>
          <cell r="J9">
            <v>27.720000000000002</v>
          </cell>
          <cell r="K9" t="str">
            <v>*</v>
          </cell>
        </row>
        <row r="10">
          <cell r="B10">
            <v>22.370833333333334</v>
          </cell>
          <cell r="C10">
            <v>35.1</v>
          </cell>
          <cell r="D10">
            <v>13.9</v>
          </cell>
          <cell r="E10">
            <v>58.583333333333336</v>
          </cell>
          <cell r="F10">
            <v>88</v>
          </cell>
          <cell r="G10">
            <v>15</v>
          </cell>
          <cell r="H10">
            <v>16.920000000000002</v>
          </cell>
          <cell r="J10">
            <v>30.240000000000002</v>
          </cell>
          <cell r="K10" t="str">
            <v>*</v>
          </cell>
        </row>
        <row r="11">
          <cell r="B11">
            <v>27.75</v>
          </cell>
          <cell r="C11">
            <v>36.799999999999997</v>
          </cell>
          <cell r="D11">
            <v>19.8</v>
          </cell>
          <cell r="E11">
            <v>36.625</v>
          </cell>
          <cell r="F11">
            <v>63</v>
          </cell>
          <cell r="G11">
            <v>12</v>
          </cell>
          <cell r="H11">
            <v>18</v>
          </cell>
          <cell r="J11">
            <v>43.56</v>
          </cell>
          <cell r="K11" t="str">
            <v>*</v>
          </cell>
        </row>
        <row r="12">
          <cell r="B12">
            <v>28.908333333333331</v>
          </cell>
          <cell r="C12">
            <v>37.299999999999997</v>
          </cell>
          <cell r="D12">
            <v>20.6</v>
          </cell>
          <cell r="E12">
            <v>22.208333333333332</v>
          </cell>
          <cell r="F12">
            <v>42</v>
          </cell>
          <cell r="G12">
            <v>10</v>
          </cell>
          <cell r="H12">
            <v>26.28</v>
          </cell>
          <cell r="J12">
            <v>47.88</v>
          </cell>
          <cell r="K12" t="str">
            <v>*</v>
          </cell>
        </row>
        <row r="13">
          <cell r="B13">
            <v>27.858333333333334</v>
          </cell>
          <cell r="C13">
            <v>36</v>
          </cell>
          <cell r="D13">
            <v>19.5</v>
          </cell>
          <cell r="E13">
            <v>21.208333333333332</v>
          </cell>
          <cell r="F13">
            <v>36</v>
          </cell>
          <cell r="G13">
            <v>10</v>
          </cell>
          <cell r="H13">
            <v>25.2</v>
          </cell>
          <cell r="J13">
            <v>44.64</v>
          </cell>
          <cell r="K13">
            <v>0</v>
          </cell>
        </row>
        <row r="14">
          <cell r="B14">
            <v>27.000000000000004</v>
          </cell>
          <cell r="C14">
            <v>35.700000000000003</v>
          </cell>
          <cell r="D14">
            <v>18.8</v>
          </cell>
          <cell r="E14">
            <v>20.333333333333332</v>
          </cell>
          <cell r="F14">
            <v>36</v>
          </cell>
          <cell r="G14">
            <v>9</v>
          </cell>
          <cell r="H14">
            <v>22.32</v>
          </cell>
          <cell r="J14">
            <v>42.84</v>
          </cell>
          <cell r="K14">
            <v>0</v>
          </cell>
        </row>
        <row r="15">
          <cell r="B15">
            <v>27.737500000000001</v>
          </cell>
          <cell r="C15">
            <v>36.200000000000003</v>
          </cell>
          <cell r="D15">
            <v>19.8</v>
          </cell>
          <cell r="E15">
            <v>20.416666666666668</v>
          </cell>
          <cell r="F15">
            <v>33</v>
          </cell>
          <cell r="G15">
            <v>11</v>
          </cell>
          <cell r="H15">
            <v>30.6</v>
          </cell>
          <cell r="J15">
            <v>52.56</v>
          </cell>
          <cell r="K15">
            <v>0</v>
          </cell>
        </row>
        <row r="16">
          <cell r="B16">
            <v>28.054166666666664</v>
          </cell>
          <cell r="C16">
            <v>36.6</v>
          </cell>
          <cell r="D16">
            <v>20.2</v>
          </cell>
          <cell r="E16">
            <v>23.5</v>
          </cell>
          <cell r="F16">
            <v>35</v>
          </cell>
          <cell r="G16">
            <v>13</v>
          </cell>
          <cell r="H16">
            <v>27.36</v>
          </cell>
          <cell r="J16">
            <v>49.680000000000007</v>
          </cell>
          <cell r="K16">
            <v>0</v>
          </cell>
        </row>
        <row r="17">
          <cell r="B17">
            <v>27.645833333333329</v>
          </cell>
          <cell r="C17">
            <v>36.700000000000003</v>
          </cell>
          <cell r="D17">
            <v>17.399999999999999</v>
          </cell>
          <cell r="E17">
            <v>30.541666666666668</v>
          </cell>
          <cell r="F17">
            <v>60</v>
          </cell>
          <cell r="G17">
            <v>13</v>
          </cell>
          <cell r="H17">
            <v>21.96</v>
          </cell>
          <cell r="J17">
            <v>47.16</v>
          </cell>
          <cell r="K17">
            <v>0</v>
          </cell>
        </row>
        <row r="18">
          <cell r="B18">
            <v>24.779166666666669</v>
          </cell>
          <cell r="C18">
            <v>29.4</v>
          </cell>
          <cell r="D18">
            <v>19.399999999999999</v>
          </cell>
          <cell r="E18">
            <v>44.083333333333336</v>
          </cell>
          <cell r="F18">
            <v>62</v>
          </cell>
          <cell r="G18">
            <v>25</v>
          </cell>
          <cell r="H18">
            <v>34.200000000000003</v>
          </cell>
          <cell r="J18">
            <v>50.76</v>
          </cell>
          <cell r="K18">
            <v>0</v>
          </cell>
        </row>
        <row r="19">
          <cell r="B19">
            <v>22.966666666666665</v>
          </cell>
          <cell r="C19">
            <v>29.4</v>
          </cell>
          <cell r="D19">
            <v>20.100000000000001</v>
          </cell>
          <cell r="E19">
            <v>63.416666666666664</v>
          </cell>
          <cell r="F19">
            <v>75</v>
          </cell>
          <cell r="G19">
            <v>37</v>
          </cell>
          <cell r="H19">
            <v>29.52</v>
          </cell>
          <cell r="J19">
            <v>41.4</v>
          </cell>
          <cell r="K19">
            <v>0</v>
          </cell>
        </row>
        <row r="20">
          <cell r="B20">
            <v>20.504166666666666</v>
          </cell>
          <cell r="C20">
            <v>24.5</v>
          </cell>
          <cell r="D20">
            <v>17.7</v>
          </cell>
          <cell r="E20">
            <v>82.041666666666671</v>
          </cell>
          <cell r="F20">
            <v>96</v>
          </cell>
          <cell r="G20">
            <v>64</v>
          </cell>
          <cell r="H20">
            <v>14.04</v>
          </cell>
          <cell r="J20">
            <v>30.240000000000002</v>
          </cell>
          <cell r="K20">
            <v>6.2</v>
          </cell>
        </row>
        <row r="21">
          <cell r="B21">
            <v>21.091666666666665</v>
          </cell>
          <cell r="C21">
            <v>29.3</v>
          </cell>
          <cell r="D21">
            <v>16.600000000000001</v>
          </cell>
          <cell r="E21">
            <v>71.208333333333329</v>
          </cell>
          <cell r="F21">
            <v>93</v>
          </cell>
          <cell r="G21">
            <v>40</v>
          </cell>
          <cell r="H21">
            <v>17.64</v>
          </cell>
          <cell r="J21">
            <v>38.159999999999997</v>
          </cell>
          <cell r="K21">
            <v>0</v>
          </cell>
        </row>
        <row r="22">
          <cell r="B22">
            <v>25.166666666666668</v>
          </cell>
          <cell r="C22">
            <v>35.9</v>
          </cell>
          <cell r="D22">
            <v>19.899999999999999</v>
          </cell>
          <cell r="E22">
            <v>50.333333333333336</v>
          </cell>
          <cell r="F22">
            <v>66</v>
          </cell>
          <cell r="G22">
            <v>24</v>
          </cell>
          <cell r="H22">
            <v>27</v>
          </cell>
          <cell r="J22">
            <v>55.440000000000005</v>
          </cell>
          <cell r="K22">
            <v>2.6</v>
          </cell>
        </row>
        <row r="23">
          <cell r="B23">
            <v>28.529166666666665</v>
          </cell>
          <cell r="C23">
            <v>37.6</v>
          </cell>
          <cell r="D23">
            <v>21.3</v>
          </cell>
          <cell r="E23">
            <v>41.916666666666664</v>
          </cell>
          <cell r="F23">
            <v>67</v>
          </cell>
          <cell r="G23">
            <v>17</v>
          </cell>
          <cell r="H23">
            <v>29.16</v>
          </cell>
          <cell r="J23">
            <v>52.56</v>
          </cell>
          <cell r="K23">
            <v>0.2</v>
          </cell>
        </row>
        <row r="24">
          <cell r="B24">
            <v>26.80416666666666</v>
          </cell>
          <cell r="C24">
            <v>35.1</v>
          </cell>
          <cell r="D24">
            <v>21.1</v>
          </cell>
          <cell r="E24">
            <v>50.25</v>
          </cell>
          <cell r="F24">
            <v>81</v>
          </cell>
          <cell r="G24">
            <v>32</v>
          </cell>
          <cell r="H24">
            <v>26.64</v>
          </cell>
          <cell r="J24">
            <v>54.72</v>
          </cell>
          <cell r="K24">
            <v>0</v>
          </cell>
        </row>
        <row r="25">
          <cell r="B25">
            <v>23.895833333333332</v>
          </cell>
          <cell r="C25">
            <v>32.200000000000003</v>
          </cell>
          <cell r="D25">
            <v>18.600000000000001</v>
          </cell>
          <cell r="E25">
            <v>61.833333333333336</v>
          </cell>
          <cell r="F25">
            <v>93</v>
          </cell>
          <cell r="G25">
            <v>24</v>
          </cell>
          <cell r="H25">
            <v>26.28</v>
          </cell>
          <cell r="J25">
            <v>51.12</v>
          </cell>
          <cell r="K25">
            <v>3.4000000000000004</v>
          </cell>
        </row>
        <row r="26">
          <cell r="B26">
            <v>27.350000000000005</v>
          </cell>
          <cell r="C26">
            <v>36.5</v>
          </cell>
          <cell r="D26">
            <v>20.9</v>
          </cell>
          <cell r="E26">
            <v>46.541666666666664</v>
          </cell>
          <cell r="F26">
            <v>75</v>
          </cell>
          <cell r="G26">
            <v>16</v>
          </cell>
          <cell r="H26">
            <v>16.559999999999999</v>
          </cell>
          <cell r="J26">
            <v>33.480000000000004</v>
          </cell>
          <cell r="K26">
            <v>0</v>
          </cell>
        </row>
        <row r="27">
          <cell r="B27">
            <v>29.837500000000006</v>
          </cell>
          <cell r="C27">
            <v>38.1</v>
          </cell>
          <cell r="D27">
            <v>22.1</v>
          </cell>
          <cell r="E27">
            <v>32.125</v>
          </cell>
          <cell r="F27">
            <v>54</v>
          </cell>
          <cell r="G27">
            <v>14</v>
          </cell>
          <cell r="H27">
            <v>18</v>
          </cell>
          <cell r="J27">
            <v>38.159999999999997</v>
          </cell>
          <cell r="K27">
            <v>0</v>
          </cell>
        </row>
        <row r="28">
          <cell r="B28">
            <v>31.291666666666668</v>
          </cell>
          <cell r="C28">
            <v>39.4</v>
          </cell>
          <cell r="D28">
            <v>25.1</v>
          </cell>
          <cell r="E28">
            <v>30.583333333333332</v>
          </cell>
          <cell r="F28">
            <v>48</v>
          </cell>
          <cell r="G28">
            <v>13</v>
          </cell>
          <cell r="H28">
            <v>17.28</v>
          </cell>
          <cell r="J28">
            <v>37.440000000000005</v>
          </cell>
          <cell r="K28">
            <v>0</v>
          </cell>
        </row>
        <row r="29">
          <cell r="B29">
            <v>28.987499999999997</v>
          </cell>
          <cell r="C29">
            <v>38</v>
          </cell>
          <cell r="D29">
            <v>23.1</v>
          </cell>
          <cell r="E29">
            <v>41.333333333333336</v>
          </cell>
          <cell r="F29">
            <v>68</v>
          </cell>
          <cell r="G29">
            <v>18</v>
          </cell>
          <cell r="H29">
            <v>27.36</v>
          </cell>
          <cell r="J29">
            <v>55.440000000000005</v>
          </cell>
          <cell r="K29">
            <v>7.2</v>
          </cell>
        </row>
        <row r="30">
          <cell r="B30">
            <v>26.387500000000003</v>
          </cell>
          <cell r="C30">
            <v>32.4</v>
          </cell>
          <cell r="D30">
            <v>21.9</v>
          </cell>
          <cell r="E30">
            <v>57</v>
          </cell>
          <cell r="F30">
            <v>83</v>
          </cell>
          <cell r="G30">
            <v>37</v>
          </cell>
          <cell r="H30">
            <v>30.96</v>
          </cell>
          <cell r="J30">
            <v>47.16</v>
          </cell>
          <cell r="K30">
            <v>0</v>
          </cell>
        </row>
        <row r="31">
          <cell r="B31">
            <v>22.083333333333332</v>
          </cell>
          <cell r="C31">
            <v>27.2</v>
          </cell>
          <cell r="D31">
            <v>18.2</v>
          </cell>
          <cell r="E31">
            <v>74.333333333333329</v>
          </cell>
          <cell r="F31">
            <v>92</v>
          </cell>
          <cell r="G31">
            <v>47</v>
          </cell>
          <cell r="H31">
            <v>19.079999999999998</v>
          </cell>
          <cell r="J31">
            <v>30.96</v>
          </cell>
          <cell r="K31">
            <v>0</v>
          </cell>
        </row>
        <row r="32">
          <cell r="B32">
            <v>24.654166666666665</v>
          </cell>
          <cell r="C32">
            <v>33.799999999999997</v>
          </cell>
          <cell r="D32">
            <v>18.899999999999999</v>
          </cell>
          <cell r="E32">
            <v>46.416666666666664</v>
          </cell>
          <cell r="F32">
            <v>66</v>
          </cell>
          <cell r="G32">
            <v>24</v>
          </cell>
          <cell r="H32">
            <v>14.4</v>
          </cell>
          <cell r="J32">
            <v>30.96</v>
          </cell>
          <cell r="K32">
            <v>0</v>
          </cell>
        </row>
        <row r="33">
          <cell r="B33">
            <v>27.637500000000003</v>
          </cell>
          <cell r="C33">
            <v>36.5</v>
          </cell>
          <cell r="D33">
            <v>20.5</v>
          </cell>
          <cell r="E33">
            <v>40.541666666666664</v>
          </cell>
          <cell r="F33">
            <v>60</v>
          </cell>
          <cell r="G33">
            <v>20</v>
          </cell>
          <cell r="H33">
            <v>14.4</v>
          </cell>
          <cell r="J33">
            <v>28.08</v>
          </cell>
          <cell r="K33">
            <v>0</v>
          </cell>
        </row>
        <row r="34">
          <cell r="B34">
            <v>29.733333333333334</v>
          </cell>
          <cell r="C34">
            <v>37.9</v>
          </cell>
          <cell r="D34">
            <v>22.9</v>
          </cell>
          <cell r="E34">
            <v>36.791666666666664</v>
          </cell>
          <cell r="F34">
            <v>57</v>
          </cell>
          <cell r="G34">
            <v>14</v>
          </cell>
          <cell r="H34">
            <v>25.56</v>
          </cell>
          <cell r="J34">
            <v>46.440000000000005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23.787500000000009</v>
          </cell>
          <cell r="C5">
            <v>31</v>
          </cell>
          <cell r="D5">
            <v>17.2</v>
          </cell>
          <cell r="E5">
            <v>57.291666666666664</v>
          </cell>
          <cell r="F5">
            <v>83</v>
          </cell>
          <cell r="G5">
            <v>34</v>
          </cell>
          <cell r="H5">
            <v>9</v>
          </cell>
          <cell r="J5">
            <v>25.56</v>
          </cell>
          <cell r="K5">
            <v>0</v>
          </cell>
        </row>
        <row r="6">
          <cell r="B6">
            <v>24.025000000000002</v>
          </cell>
          <cell r="C6">
            <v>36.4</v>
          </cell>
          <cell r="D6">
            <v>14.8</v>
          </cell>
          <cell r="E6">
            <v>46.958333333333336</v>
          </cell>
          <cell r="F6">
            <v>73</v>
          </cell>
          <cell r="G6">
            <v>18</v>
          </cell>
          <cell r="H6">
            <v>13.68</v>
          </cell>
          <cell r="J6">
            <v>28.8</v>
          </cell>
          <cell r="K6">
            <v>0</v>
          </cell>
        </row>
        <row r="7">
          <cell r="B7">
            <v>27.200000000000003</v>
          </cell>
          <cell r="C7">
            <v>40.5</v>
          </cell>
          <cell r="D7">
            <v>16.399999999999999</v>
          </cell>
          <cell r="E7">
            <v>46.666666666666664</v>
          </cell>
          <cell r="F7">
            <v>81</v>
          </cell>
          <cell r="G7">
            <v>11</v>
          </cell>
          <cell r="H7">
            <v>12.6</v>
          </cell>
          <cell r="J7">
            <v>42.84</v>
          </cell>
          <cell r="K7">
            <v>0</v>
          </cell>
        </row>
        <row r="8">
          <cell r="B8">
            <v>28.125000000000004</v>
          </cell>
          <cell r="C8">
            <v>39.1</v>
          </cell>
          <cell r="D8">
            <v>18.399999999999999</v>
          </cell>
          <cell r="E8">
            <v>42.333333333333336</v>
          </cell>
          <cell r="F8">
            <v>72</v>
          </cell>
          <cell r="G8">
            <v>13</v>
          </cell>
          <cell r="H8">
            <v>21.6</v>
          </cell>
          <cell r="J8">
            <v>41.4</v>
          </cell>
          <cell r="K8">
            <v>0</v>
          </cell>
        </row>
        <row r="9">
          <cell r="B9">
            <v>23.116666666666671</v>
          </cell>
          <cell r="C9">
            <v>30.1</v>
          </cell>
          <cell r="D9">
            <v>18.5</v>
          </cell>
          <cell r="E9">
            <v>56.583333333333336</v>
          </cell>
          <cell r="F9">
            <v>77</v>
          </cell>
          <cell r="G9">
            <v>30</v>
          </cell>
          <cell r="H9">
            <v>9.3600000000000012</v>
          </cell>
          <cell r="J9">
            <v>32.04</v>
          </cell>
          <cell r="K9">
            <v>0</v>
          </cell>
        </row>
        <row r="10">
          <cell r="B10">
            <v>23.420833333333334</v>
          </cell>
          <cell r="C10">
            <v>33.799999999999997</v>
          </cell>
          <cell r="D10">
            <v>16.600000000000001</v>
          </cell>
          <cell r="E10">
            <v>56.791666666666664</v>
          </cell>
          <cell r="F10">
            <v>77</v>
          </cell>
          <cell r="G10">
            <v>29</v>
          </cell>
          <cell r="H10">
            <v>8.64</v>
          </cell>
          <cell r="J10">
            <v>24.840000000000003</v>
          </cell>
          <cell r="K10">
            <v>0</v>
          </cell>
        </row>
        <row r="11">
          <cell r="B11">
            <v>27.470833333333331</v>
          </cell>
          <cell r="C11">
            <v>41</v>
          </cell>
          <cell r="D11">
            <v>17.3</v>
          </cell>
          <cell r="E11">
            <v>50.541666666666664</v>
          </cell>
          <cell r="F11">
            <v>86</v>
          </cell>
          <cell r="G11">
            <v>11</v>
          </cell>
          <cell r="H11">
            <v>10.08</v>
          </cell>
          <cell r="J11">
            <v>30.240000000000002</v>
          </cell>
          <cell r="K11">
            <v>0</v>
          </cell>
        </row>
        <row r="12">
          <cell r="B12">
            <v>28.541666666666668</v>
          </cell>
          <cell r="C12">
            <v>41.6</v>
          </cell>
          <cell r="D12">
            <v>18.7</v>
          </cell>
          <cell r="E12">
            <v>39.208333333333336</v>
          </cell>
          <cell r="F12">
            <v>72</v>
          </cell>
          <cell r="G12">
            <v>10</v>
          </cell>
          <cell r="H12">
            <v>16.559999999999999</v>
          </cell>
          <cell r="J12">
            <v>29.52</v>
          </cell>
          <cell r="K12">
            <v>0</v>
          </cell>
        </row>
        <row r="13">
          <cell r="B13">
            <v>28.191666666666666</v>
          </cell>
          <cell r="C13">
            <v>40.1</v>
          </cell>
          <cell r="D13">
            <v>17.399999999999999</v>
          </cell>
          <cell r="E13">
            <v>36.333333333333336</v>
          </cell>
          <cell r="F13">
            <v>80</v>
          </cell>
          <cell r="G13">
            <v>10</v>
          </cell>
          <cell r="H13">
            <v>15.840000000000002</v>
          </cell>
          <cell r="J13">
            <v>37.800000000000004</v>
          </cell>
          <cell r="K13">
            <v>0</v>
          </cell>
        </row>
        <row r="14">
          <cell r="B14">
            <v>26.275000000000002</v>
          </cell>
          <cell r="C14">
            <v>38.299999999999997</v>
          </cell>
          <cell r="D14">
            <v>17</v>
          </cell>
          <cell r="E14">
            <v>41.333333333333336</v>
          </cell>
          <cell r="F14">
            <v>76</v>
          </cell>
          <cell r="G14">
            <v>11</v>
          </cell>
          <cell r="H14">
            <v>8.2799999999999994</v>
          </cell>
          <cell r="J14">
            <v>26.28</v>
          </cell>
          <cell r="K14">
            <v>0</v>
          </cell>
        </row>
        <row r="15">
          <cell r="B15">
            <v>27.412499999999994</v>
          </cell>
          <cell r="C15">
            <v>39.6</v>
          </cell>
          <cell r="D15">
            <v>16.600000000000001</v>
          </cell>
          <cell r="E15">
            <v>39.958333333333336</v>
          </cell>
          <cell r="F15">
            <v>78</v>
          </cell>
          <cell r="G15">
            <v>12</v>
          </cell>
          <cell r="H15">
            <v>24.12</v>
          </cell>
          <cell r="J15">
            <v>49.680000000000007</v>
          </cell>
          <cell r="K15">
            <v>0</v>
          </cell>
        </row>
        <row r="16">
          <cell r="B16">
            <v>27.658333333333331</v>
          </cell>
          <cell r="C16">
            <v>36.700000000000003</v>
          </cell>
          <cell r="D16">
            <v>19.600000000000001</v>
          </cell>
          <cell r="E16">
            <v>41</v>
          </cell>
          <cell r="F16">
            <v>69</v>
          </cell>
          <cell r="G16">
            <v>17</v>
          </cell>
          <cell r="H16">
            <v>14.04</v>
          </cell>
          <cell r="J16">
            <v>32.76</v>
          </cell>
          <cell r="K16">
            <v>0</v>
          </cell>
        </row>
        <row r="17">
          <cell r="B17">
            <v>27.770833333333332</v>
          </cell>
          <cell r="C17">
            <v>38.5</v>
          </cell>
          <cell r="D17">
            <v>19.600000000000001</v>
          </cell>
          <cell r="E17">
            <v>47.916666666666664</v>
          </cell>
          <cell r="F17">
            <v>78</v>
          </cell>
          <cell r="G17">
            <v>16</v>
          </cell>
          <cell r="H17">
            <v>11.520000000000001</v>
          </cell>
          <cell r="J17">
            <v>24.48</v>
          </cell>
          <cell r="K17">
            <v>0</v>
          </cell>
        </row>
        <row r="18">
          <cell r="B18">
            <v>23.833333333333332</v>
          </cell>
          <cell r="C18">
            <v>28.1</v>
          </cell>
          <cell r="D18">
            <v>21.1</v>
          </cell>
          <cell r="E18">
            <v>70.875</v>
          </cell>
          <cell r="F18">
            <v>93</v>
          </cell>
          <cell r="G18">
            <v>47</v>
          </cell>
          <cell r="H18">
            <v>15.48</v>
          </cell>
          <cell r="J18">
            <v>36.36</v>
          </cell>
          <cell r="K18">
            <v>4.8000000000000007</v>
          </cell>
        </row>
        <row r="19">
          <cell r="B19">
            <v>21.341666666666669</v>
          </cell>
          <cell r="C19">
            <v>23.4</v>
          </cell>
          <cell r="D19">
            <v>20.5</v>
          </cell>
          <cell r="E19">
            <v>90.291666666666671</v>
          </cell>
          <cell r="F19">
            <v>94</v>
          </cell>
          <cell r="G19">
            <v>81</v>
          </cell>
          <cell r="H19">
            <v>10.8</v>
          </cell>
          <cell r="J19">
            <v>29.16</v>
          </cell>
          <cell r="K19">
            <v>8</v>
          </cell>
        </row>
        <row r="20">
          <cell r="B20">
            <v>21.912500000000005</v>
          </cell>
          <cell r="C20">
            <v>27.9</v>
          </cell>
          <cell r="D20">
            <v>18.2</v>
          </cell>
          <cell r="E20">
            <v>73.083333333333329</v>
          </cell>
          <cell r="F20">
            <v>93</v>
          </cell>
          <cell r="G20">
            <v>42</v>
          </cell>
          <cell r="H20">
            <v>10.44</v>
          </cell>
          <cell r="J20">
            <v>28.44</v>
          </cell>
          <cell r="K20">
            <v>1.8</v>
          </cell>
        </row>
        <row r="21">
          <cell r="B21">
            <v>23.608333333333331</v>
          </cell>
          <cell r="C21">
            <v>31.3</v>
          </cell>
          <cell r="D21">
            <v>18</v>
          </cell>
          <cell r="E21">
            <v>61.75</v>
          </cell>
          <cell r="F21">
            <v>84</v>
          </cell>
          <cell r="G21">
            <v>32</v>
          </cell>
          <cell r="H21">
            <v>17.28</v>
          </cell>
          <cell r="J21">
            <v>31.680000000000003</v>
          </cell>
          <cell r="K21">
            <v>0</v>
          </cell>
        </row>
        <row r="22">
          <cell r="B22">
            <v>28.504166666666666</v>
          </cell>
          <cell r="C22">
            <v>37.200000000000003</v>
          </cell>
          <cell r="D22">
            <v>21.7</v>
          </cell>
          <cell r="E22">
            <v>46.666666666666664</v>
          </cell>
          <cell r="F22">
            <v>68</v>
          </cell>
          <cell r="G22">
            <v>24</v>
          </cell>
          <cell r="H22">
            <v>9.3600000000000012</v>
          </cell>
          <cell r="J22">
            <v>21.96</v>
          </cell>
          <cell r="K22">
            <v>0</v>
          </cell>
        </row>
        <row r="23">
          <cell r="B23">
            <v>32.495833333333337</v>
          </cell>
          <cell r="C23">
            <v>41.6</v>
          </cell>
          <cell r="D23">
            <v>24.4</v>
          </cell>
          <cell r="E23">
            <v>37.541666666666664</v>
          </cell>
          <cell r="F23">
            <v>65</v>
          </cell>
          <cell r="G23">
            <v>16</v>
          </cell>
          <cell r="H23">
            <v>17.28</v>
          </cell>
          <cell r="J23">
            <v>34.200000000000003</v>
          </cell>
          <cell r="K23">
            <v>0</v>
          </cell>
        </row>
        <row r="24">
          <cell r="B24">
            <v>32.462499999999991</v>
          </cell>
          <cell r="C24">
            <v>38.5</v>
          </cell>
          <cell r="D24">
            <v>26.9</v>
          </cell>
          <cell r="E24">
            <v>37</v>
          </cell>
          <cell r="F24">
            <v>52</v>
          </cell>
          <cell r="G24">
            <v>26</v>
          </cell>
          <cell r="H24">
            <v>18.720000000000002</v>
          </cell>
          <cell r="J24">
            <v>37.080000000000005</v>
          </cell>
          <cell r="K24">
            <v>0</v>
          </cell>
        </row>
        <row r="25">
          <cell r="B25">
            <v>26.95</v>
          </cell>
          <cell r="C25">
            <v>35.9</v>
          </cell>
          <cell r="D25">
            <v>20.6</v>
          </cell>
          <cell r="E25">
            <v>57.958333333333336</v>
          </cell>
          <cell r="F25">
            <v>89</v>
          </cell>
          <cell r="G25">
            <v>25</v>
          </cell>
          <cell r="H25">
            <v>25.92</v>
          </cell>
          <cell r="J25">
            <v>67.680000000000007</v>
          </cell>
          <cell r="K25">
            <v>1.4</v>
          </cell>
        </row>
        <row r="26">
          <cell r="B26">
            <v>30.970833333333331</v>
          </cell>
          <cell r="C26">
            <v>41.5</v>
          </cell>
          <cell r="D26">
            <v>23.3</v>
          </cell>
          <cell r="E26">
            <v>40.125</v>
          </cell>
          <cell r="F26">
            <v>68</v>
          </cell>
          <cell r="G26">
            <v>13</v>
          </cell>
          <cell r="H26">
            <v>11.879999999999999</v>
          </cell>
          <cell r="J26">
            <v>29.880000000000003</v>
          </cell>
          <cell r="K26">
            <v>0</v>
          </cell>
        </row>
        <row r="27">
          <cell r="B27">
            <v>32.012500000000003</v>
          </cell>
          <cell r="C27">
            <v>42.8</v>
          </cell>
          <cell r="D27">
            <v>22.5</v>
          </cell>
          <cell r="E27">
            <v>36.083333333333336</v>
          </cell>
          <cell r="F27">
            <v>73</v>
          </cell>
          <cell r="G27">
            <v>12</v>
          </cell>
          <cell r="H27">
            <v>12.96</v>
          </cell>
          <cell r="J27">
            <v>36.72</v>
          </cell>
          <cell r="K27">
            <v>0</v>
          </cell>
        </row>
        <row r="28">
          <cell r="B28">
            <v>32.179166666666674</v>
          </cell>
          <cell r="C28">
            <v>42.2</v>
          </cell>
          <cell r="D28">
            <v>23</v>
          </cell>
          <cell r="E28">
            <v>39.583333333333336</v>
          </cell>
          <cell r="F28">
            <v>76</v>
          </cell>
          <cell r="G28">
            <v>13</v>
          </cell>
          <cell r="H28">
            <v>7.9200000000000008</v>
          </cell>
          <cell r="J28">
            <v>29.52</v>
          </cell>
          <cell r="K28">
            <v>0</v>
          </cell>
        </row>
        <row r="29">
          <cell r="B29">
            <v>31.525000000000002</v>
          </cell>
          <cell r="C29">
            <v>40.200000000000003</v>
          </cell>
          <cell r="D29">
            <v>23.1</v>
          </cell>
          <cell r="E29">
            <v>46.958333333333336</v>
          </cell>
          <cell r="F29">
            <v>80</v>
          </cell>
          <cell r="G29">
            <v>23</v>
          </cell>
          <cell r="H29">
            <v>9.7200000000000006</v>
          </cell>
          <cell r="J29">
            <v>26.28</v>
          </cell>
          <cell r="K29">
            <v>0</v>
          </cell>
        </row>
        <row r="30">
          <cell r="B30">
            <v>27.329166666666666</v>
          </cell>
          <cell r="C30">
            <v>32</v>
          </cell>
          <cell r="D30">
            <v>23.2</v>
          </cell>
          <cell r="E30">
            <v>66.083333333333329</v>
          </cell>
          <cell r="F30">
            <v>89</v>
          </cell>
          <cell r="G30">
            <v>44</v>
          </cell>
          <cell r="H30">
            <v>13.68</v>
          </cell>
          <cell r="J30">
            <v>32.04</v>
          </cell>
          <cell r="K30">
            <v>1.8000000000000003</v>
          </cell>
        </row>
        <row r="31">
          <cell r="B31">
            <v>23.879166666666666</v>
          </cell>
          <cell r="C31">
            <v>30.1</v>
          </cell>
          <cell r="D31">
            <v>19.5</v>
          </cell>
          <cell r="E31">
            <v>62.666666666666664</v>
          </cell>
          <cell r="F31">
            <v>82</v>
          </cell>
          <cell r="G31">
            <v>37</v>
          </cell>
          <cell r="H31">
            <v>13.68</v>
          </cell>
          <cell r="J31">
            <v>29.52</v>
          </cell>
          <cell r="K31">
            <v>0.2</v>
          </cell>
        </row>
        <row r="32">
          <cell r="B32">
            <v>26.241666666666664</v>
          </cell>
          <cell r="C32">
            <v>36</v>
          </cell>
          <cell r="D32">
            <v>18.899999999999999</v>
          </cell>
          <cell r="E32">
            <v>45.75</v>
          </cell>
          <cell r="F32">
            <v>75</v>
          </cell>
          <cell r="G32">
            <v>15</v>
          </cell>
          <cell r="H32">
            <v>12.6</v>
          </cell>
          <cell r="J32">
            <v>25.56</v>
          </cell>
          <cell r="K32">
            <v>0</v>
          </cell>
        </row>
        <row r="33">
          <cell r="B33">
            <v>31.595833333333331</v>
          </cell>
          <cell r="C33">
            <v>40.4</v>
          </cell>
          <cell r="D33">
            <v>25</v>
          </cell>
          <cell r="E33">
            <v>31.625</v>
          </cell>
          <cell r="F33">
            <v>47</v>
          </cell>
          <cell r="G33">
            <v>18</v>
          </cell>
          <cell r="H33">
            <v>10.8</v>
          </cell>
          <cell r="J33">
            <v>28.08</v>
          </cell>
          <cell r="K33">
            <v>0</v>
          </cell>
        </row>
        <row r="34">
          <cell r="B34">
            <v>33.116666666666667</v>
          </cell>
          <cell r="C34">
            <v>42.9</v>
          </cell>
          <cell r="D34">
            <v>24.3</v>
          </cell>
          <cell r="E34">
            <v>33.458333333333336</v>
          </cell>
          <cell r="F34">
            <v>65</v>
          </cell>
          <cell r="G34">
            <v>13</v>
          </cell>
          <cell r="H34">
            <v>19.079999999999998</v>
          </cell>
          <cell r="J34">
            <v>37.800000000000004</v>
          </cell>
          <cell r="K34">
            <v>0</v>
          </cell>
        </row>
      </sheetData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17.291666666666668</v>
          </cell>
          <cell r="C5">
            <v>22.3</v>
          </cell>
          <cell r="D5">
            <v>13</v>
          </cell>
          <cell r="E5">
            <v>74.458333333333329</v>
          </cell>
          <cell r="F5">
            <v>96</v>
          </cell>
          <cell r="G5">
            <v>45</v>
          </cell>
          <cell r="H5" t="str">
            <v>*</v>
          </cell>
          <cell r="J5">
            <v>25.92</v>
          </cell>
          <cell r="K5">
            <v>0</v>
          </cell>
        </row>
        <row r="6">
          <cell r="B6">
            <v>17.641666666666666</v>
          </cell>
          <cell r="C6">
            <v>27.3</v>
          </cell>
          <cell r="D6">
            <v>11.2</v>
          </cell>
          <cell r="E6">
            <v>62.041666666666664</v>
          </cell>
          <cell r="F6">
            <v>86</v>
          </cell>
          <cell r="G6">
            <v>28</v>
          </cell>
          <cell r="H6" t="str">
            <v>*</v>
          </cell>
          <cell r="J6">
            <v>14.4</v>
          </cell>
          <cell r="K6">
            <v>0</v>
          </cell>
        </row>
        <row r="7">
          <cell r="B7">
            <v>24.116666666666664</v>
          </cell>
          <cell r="C7">
            <v>36.6</v>
          </cell>
          <cell r="D7">
            <v>14.3</v>
          </cell>
          <cell r="E7">
            <v>44.208333333333336</v>
          </cell>
          <cell r="F7">
            <v>73</v>
          </cell>
          <cell r="G7">
            <v>15</v>
          </cell>
          <cell r="H7" t="str">
            <v>*</v>
          </cell>
          <cell r="J7">
            <v>27.720000000000002</v>
          </cell>
          <cell r="K7">
            <v>0</v>
          </cell>
        </row>
        <row r="8">
          <cell r="B8">
            <v>25.025000000000002</v>
          </cell>
          <cell r="C8">
            <v>32.1</v>
          </cell>
          <cell r="D8">
            <v>18.3</v>
          </cell>
          <cell r="E8">
            <v>38.125</v>
          </cell>
          <cell r="F8">
            <v>65</v>
          </cell>
          <cell r="G8">
            <v>25</v>
          </cell>
          <cell r="H8" t="str">
            <v>*</v>
          </cell>
          <cell r="J8">
            <v>34.200000000000003</v>
          </cell>
          <cell r="K8">
            <v>0</v>
          </cell>
        </row>
        <row r="9">
          <cell r="B9">
            <v>16.833333333333332</v>
          </cell>
          <cell r="C9">
            <v>24.3</v>
          </cell>
          <cell r="D9">
            <v>11.9</v>
          </cell>
          <cell r="E9">
            <v>76.333333333333329</v>
          </cell>
          <cell r="F9">
            <v>100</v>
          </cell>
          <cell r="G9">
            <v>30</v>
          </cell>
          <cell r="H9" t="str">
            <v>*</v>
          </cell>
          <cell r="J9">
            <v>34.200000000000003</v>
          </cell>
          <cell r="K9">
            <v>2.4000000000000004</v>
          </cell>
        </row>
        <row r="10">
          <cell r="B10">
            <v>17.754166666666663</v>
          </cell>
          <cell r="C10">
            <v>26.7</v>
          </cell>
          <cell r="D10">
            <v>9.6999999999999993</v>
          </cell>
          <cell r="E10">
            <v>69.291666666666671</v>
          </cell>
          <cell r="F10">
            <v>90</v>
          </cell>
          <cell r="G10">
            <v>49</v>
          </cell>
          <cell r="H10" t="str">
            <v>*</v>
          </cell>
          <cell r="J10">
            <v>31.680000000000003</v>
          </cell>
          <cell r="K10">
            <v>0</v>
          </cell>
        </row>
        <row r="11">
          <cell r="B11">
            <v>24.141666666666666</v>
          </cell>
          <cell r="C11">
            <v>35.4</v>
          </cell>
          <cell r="D11">
            <v>16.5</v>
          </cell>
          <cell r="E11">
            <v>59.333333333333336</v>
          </cell>
          <cell r="F11">
            <v>86</v>
          </cell>
          <cell r="G11">
            <v>26</v>
          </cell>
          <cell r="H11" t="str">
            <v>*</v>
          </cell>
          <cell r="J11">
            <v>33.480000000000004</v>
          </cell>
          <cell r="K11">
            <v>0</v>
          </cell>
        </row>
        <row r="12">
          <cell r="B12">
            <v>28.229166666666671</v>
          </cell>
          <cell r="C12">
            <v>37.9</v>
          </cell>
          <cell r="D12">
            <v>19.2</v>
          </cell>
          <cell r="E12">
            <v>38.125</v>
          </cell>
          <cell r="F12">
            <v>66</v>
          </cell>
          <cell r="G12">
            <v>15</v>
          </cell>
          <cell r="H12" t="str">
            <v>*</v>
          </cell>
          <cell r="J12">
            <v>36.72</v>
          </cell>
          <cell r="K12">
            <v>0</v>
          </cell>
        </row>
        <row r="13">
          <cell r="B13">
            <v>27.983333333333334</v>
          </cell>
          <cell r="C13">
            <v>37.5</v>
          </cell>
          <cell r="D13">
            <v>20.399999999999999</v>
          </cell>
          <cell r="E13">
            <v>31.416666666666668</v>
          </cell>
          <cell r="F13">
            <v>52</v>
          </cell>
          <cell r="G13">
            <v>13</v>
          </cell>
          <cell r="H13" t="str">
            <v>*</v>
          </cell>
          <cell r="J13">
            <v>38.159999999999997</v>
          </cell>
          <cell r="K13">
            <v>0</v>
          </cell>
        </row>
        <row r="14">
          <cell r="B14">
            <v>27.729166666666661</v>
          </cell>
          <cell r="C14">
            <v>36.9</v>
          </cell>
          <cell r="D14">
            <v>19.5</v>
          </cell>
          <cell r="E14">
            <v>30.916666666666668</v>
          </cell>
          <cell r="F14">
            <v>54</v>
          </cell>
          <cell r="G14">
            <v>13</v>
          </cell>
          <cell r="H14" t="str">
            <v>*</v>
          </cell>
          <cell r="J14">
            <v>34.92</v>
          </cell>
          <cell r="K14">
            <v>0</v>
          </cell>
        </row>
        <row r="15">
          <cell r="B15">
            <v>26.979166666666671</v>
          </cell>
          <cell r="C15">
            <v>37.1</v>
          </cell>
          <cell r="D15">
            <v>19.3</v>
          </cell>
          <cell r="E15">
            <v>29.541666666666668</v>
          </cell>
          <cell r="F15">
            <v>47</v>
          </cell>
          <cell r="G15">
            <v>13</v>
          </cell>
          <cell r="H15" t="str">
            <v>*</v>
          </cell>
          <cell r="J15">
            <v>42.84</v>
          </cell>
          <cell r="K15">
            <v>0</v>
          </cell>
        </row>
        <row r="16">
          <cell r="B16">
            <v>25.433333333333337</v>
          </cell>
          <cell r="C16">
            <v>34.4</v>
          </cell>
          <cell r="D16">
            <v>20.6</v>
          </cell>
          <cell r="E16">
            <v>41.541666666666664</v>
          </cell>
          <cell r="F16">
            <v>80</v>
          </cell>
          <cell r="G16">
            <v>20</v>
          </cell>
          <cell r="H16" t="str">
            <v>*</v>
          </cell>
          <cell r="J16">
            <v>31.319999999999997</v>
          </cell>
          <cell r="K16">
            <v>0</v>
          </cell>
        </row>
        <row r="17">
          <cell r="B17">
            <v>22.058333333333337</v>
          </cell>
          <cell r="C17">
            <v>30.5</v>
          </cell>
          <cell r="D17">
            <v>17.100000000000001</v>
          </cell>
          <cell r="E17">
            <v>76.583333333333329</v>
          </cell>
          <cell r="F17">
            <v>95</v>
          </cell>
          <cell r="G17">
            <v>47</v>
          </cell>
          <cell r="H17" t="str">
            <v>*</v>
          </cell>
          <cell r="J17">
            <v>20.16</v>
          </cell>
          <cell r="K17">
            <v>0</v>
          </cell>
        </row>
        <row r="18">
          <cell r="B18">
            <v>19.474999999999998</v>
          </cell>
          <cell r="C18">
            <v>24</v>
          </cell>
          <cell r="D18">
            <v>16.100000000000001</v>
          </cell>
          <cell r="E18">
            <v>86.083333333333329</v>
          </cell>
          <cell r="F18">
            <v>99</v>
          </cell>
          <cell r="G18">
            <v>69</v>
          </cell>
          <cell r="H18" t="str">
            <v>*</v>
          </cell>
          <cell r="J18">
            <v>30.96</v>
          </cell>
          <cell r="K18">
            <v>14.2</v>
          </cell>
        </row>
        <row r="19">
          <cell r="B19">
            <v>16.68333333333333</v>
          </cell>
          <cell r="C19">
            <v>19.8</v>
          </cell>
          <cell r="D19">
            <v>14.5</v>
          </cell>
          <cell r="E19">
            <v>95.458333333333329</v>
          </cell>
          <cell r="F19">
            <v>99</v>
          </cell>
          <cell r="G19">
            <v>84</v>
          </cell>
          <cell r="H19" t="str">
            <v>*</v>
          </cell>
          <cell r="J19">
            <v>19.440000000000001</v>
          </cell>
          <cell r="K19">
            <v>28.199999999999996</v>
          </cell>
        </row>
        <row r="20">
          <cell r="B20">
            <v>18.058333333333334</v>
          </cell>
          <cell r="C20">
            <v>26.2</v>
          </cell>
          <cell r="D20">
            <v>13.3</v>
          </cell>
          <cell r="E20">
            <v>79.125</v>
          </cell>
          <cell r="F20">
            <v>100</v>
          </cell>
          <cell r="G20">
            <v>34</v>
          </cell>
          <cell r="H20" t="str">
            <v>*</v>
          </cell>
          <cell r="J20">
            <v>26.64</v>
          </cell>
          <cell r="K20">
            <v>0.2</v>
          </cell>
        </row>
        <row r="21">
          <cell r="B21">
            <v>19.895833333333332</v>
          </cell>
          <cell r="C21">
            <v>27.4</v>
          </cell>
          <cell r="D21">
            <v>13.5</v>
          </cell>
          <cell r="E21">
            <v>68.333333333333329</v>
          </cell>
          <cell r="F21">
            <v>98</v>
          </cell>
          <cell r="G21">
            <v>39</v>
          </cell>
          <cell r="H21" t="str">
            <v>*</v>
          </cell>
          <cell r="J21">
            <v>45</v>
          </cell>
          <cell r="K21">
            <v>0</v>
          </cell>
        </row>
        <row r="22">
          <cell r="B22">
            <v>25.287499999999998</v>
          </cell>
          <cell r="C22">
            <v>35.6</v>
          </cell>
          <cell r="D22">
            <v>18.600000000000001</v>
          </cell>
          <cell r="E22">
            <v>58.5</v>
          </cell>
          <cell r="F22">
            <v>82</v>
          </cell>
          <cell r="G22">
            <v>27</v>
          </cell>
          <cell r="H22" t="str">
            <v>*</v>
          </cell>
          <cell r="J22">
            <v>41.04</v>
          </cell>
          <cell r="K22">
            <v>0</v>
          </cell>
        </row>
        <row r="23">
          <cell r="B23">
            <v>22.604166666666668</v>
          </cell>
          <cell r="C23">
            <v>29</v>
          </cell>
          <cell r="D23">
            <v>17.600000000000001</v>
          </cell>
          <cell r="E23">
            <v>69.25</v>
          </cell>
          <cell r="F23">
            <v>97</v>
          </cell>
          <cell r="G23">
            <v>49</v>
          </cell>
          <cell r="H23" t="str">
            <v>*</v>
          </cell>
          <cell r="J23">
            <v>53.28</v>
          </cell>
          <cell r="K23">
            <v>10</v>
          </cell>
        </row>
        <row r="24">
          <cell r="B24">
            <v>20.8125</v>
          </cell>
          <cell r="C24">
            <v>28</v>
          </cell>
          <cell r="D24">
            <v>16.399999999999999</v>
          </cell>
          <cell r="E24">
            <v>83.5</v>
          </cell>
          <cell r="F24">
            <v>98</v>
          </cell>
          <cell r="G24">
            <v>60</v>
          </cell>
          <cell r="H24" t="str">
            <v>*</v>
          </cell>
          <cell r="J24">
            <v>45.36</v>
          </cell>
          <cell r="K24">
            <v>18</v>
          </cell>
        </row>
        <row r="25">
          <cell r="B25">
            <v>24.595833333333335</v>
          </cell>
          <cell r="C25">
            <v>32.299999999999997</v>
          </cell>
          <cell r="D25">
            <v>19.399999999999999</v>
          </cell>
          <cell r="E25">
            <v>74</v>
          </cell>
          <cell r="F25">
            <v>93</v>
          </cell>
          <cell r="G25">
            <v>42</v>
          </cell>
          <cell r="H25" t="str">
            <v>*</v>
          </cell>
          <cell r="J25">
            <v>33.119999999999997</v>
          </cell>
          <cell r="K25">
            <v>0</v>
          </cell>
        </row>
        <row r="26">
          <cell r="B26">
            <v>24.595833333333335</v>
          </cell>
          <cell r="C26">
            <v>32.299999999999997</v>
          </cell>
          <cell r="D26">
            <v>19.399999999999999</v>
          </cell>
          <cell r="E26">
            <v>74</v>
          </cell>
          <cell r="F26">
            <v>93</v>
          </cell>
          <cell r="G26">
            <v>42</v>
          </cell>
          <cell r="H26" t="str">
            <v>*</v>
          </cell>
          <cell r="J26">
            <v>33.119999999999997</v>
          </cell>
          <cell r="K26">
            <v>0</v>
          </cell>
        </row>
        <row r="27">
          <cell r="B27">
            <v>27.579166666666666</v>
          </cell>
          <cell r="C27">
            <v>36.4</v>
          </cell>
          <cell r="D27">
            <v>20.7</v>
          </cell>
          <cell r="E27">
            <v>58.166666666666664</v>
          </cell>
          <cell r="F27">
            <v>79</v>
          </cell>
          <cell r="G27">
            <v>29</v>
          </cell>
          <cell r="H27" t="str">
            <v>*</v>
          </cell>
          <cell r="J27">
            <v>29.880000000000003</v>
          </cell>
          <cell r="K27">
            <v>0</v>
          </cell>
        </row>
        <row r="28">
          <cell r="B28">
            <v>28.724999999999994</v>
          </cell>
          <cell r="C28">
            <v>36.799999999999997</v>
          </cell>
          <cell r="D28">
            <v>21.8</v>
          </cell>
          <cell r="E28">
            <v>51.125</v>
          </cell>
          <cell r="F28">
            <v>77</v>
          </cell>
          <cell r="G28">
            <v>24</v>
          </cell>
          <cell r="H28" t="str">
            <v>*</v>
          </cell>
          <cell r="J28">
            <v>35.28</v>
          </cell>
          <cell r="K28">
            <v>0</v>
          </cell>
        </row>
        <row r="29">
          <cell r="B29">
            <v>29.375</v>
          </cell>
          <cell r="C29">
            <v>38.299999999999997</v>
          </cell>
          <cell r="D29">
            <v>22</v>
          </cell>
          <cell r="E29">
            <v>39.208333333333336</v>
          </cell>
          <cell r="F29">
            <v>65</v>
          </cell>
          <cell r="G29">
            <v>15</v>
          </cell>
          <cell r="H29" t="str">
            <v>*</v>
          </cell>
          <cell r="J29">
            <v>33.840000000000003</v>
          </cell>
          <cell r="K29">
            <v>0</v>
          </cell>
        </row>
        <row r="30">
          <cell r="B30">
            <v>24.458333333333329</v>
          </cell>
          <cell r="C30">
            <v>29.3</v>
          </cell>
          <cell r="D30">
            <v>20.8</v>
          </cell>
          <cell r="E30">
            <v>61.541666666666664</v>
          </cell>
          <cell r="F30">
            <v>93</v>
          </cell>
          <cell r="G30">
            <v>31</v>
          </cell>
          <cell r="H30" t="str">
            <v>*</v>
          </cell>
          <cell r="J30">
            <v>31.319999999999997</v>
          </cell>
          <cell r="K30">
            <v>0</v>
          </cell>
        </row>
        <row r="31">
          <cell r="B31">
            <v>19.966666666666672</v>
          </cell>
          <cell r="C31">
            <v>26.5</v>
          </cell>
          <cell r="D31">
            <v>14.6</v>
          </cell>
          <cell r="E31">
            <v>70.333333333333329</v>
          </cell>
          <cell r="F31">
            <v>94</v>
          </cell>
          <cell r="G31">
            <v>40</v>
          </cell>
          <cell r="H31" t="str">
            <v>*</v>
          </cell>
          <cell r="J31">
            <v>36</v>
          </cell>
          <cell r="K31">
            <v>0</v>
          </cell>
        </row>
        <row r="32">
          <cell r="B32">
            <v>21.474999999999998</v>
          </cell>
          <cell r="C32">
            <v>31.5</v>
          </cell>
          <cell r="D32">
            <v>12.2</v>
          </cell>
          <cell r="E32">
            <v>58.291666666666664</v>
          </cell>
          <cell r="F32">
            <v>97</v>
          </cell>
          <cell r="G32">
            <v>23</v>
          </cell>
          <cell r="H32" t="str">
            <v>*</v>
          </cell>
          <cell r="J32">
            <v>0</v>
          </cell>
          <cell r="K32">
            <v>0</v>
          </cell>
        </row>
        <row r="33">
          <cell r="B33">
            <v>24.141666666666669</v>
          </cell>
          <cell r="C33">
            <v>32.6</v>
          </cell>
          <cell r="D33">
            <v>18.2</v>
          </cell>
          <cell r="E33">
            <v>53.791666666666664</v>
          </cell>
          <cell r="F33">
            <v>76</v>
          </cell>
          <cell r="G33">
            <v>31</v>
          </cell>
          <cell r="H33" t="str">
            <v>*</v>
          </cell>
          <cell r="J33">
            <v>34.56</v>
          </cell>
          <cell r="K33">
            <v>0</v>
          </cell>
        </row>
        <row r="34">
          <cell r="B34">
            <v>27.5625</v>
          </cell>
          <cell r="C34">
            <v>37.200000000000003</v>
          </cell>
          <cell r="D34">
            <v>19.5</v>
          </cell>
          <cell r="E34">
            <v>46.333333333333336</v>
          </cell>
          <cell r="F34">
            <v>69</v>
          </cell>
          <cell r="G34">
            <v>25</v>
          </cell>
          <cell r="H34" t="str">
            <v>*</v>
          </cell>
          <cell r="J34">
            <v>44.28</v>
          </cell>
          <cell r="K34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22.383333333333336</v>
          </cell>
          <cell r="C5">
            <v>30.5</v>
          </cell>
          <cell r="D5">
            <v>14.5</v>
          </cell>
          <cell r="E5">
            <v>55.958333333333336</v>
          </cell>
          <cell r="F5">
            <v>91</v>
          </cell>
          <cell r="G5">
            <v>30</v>
          </cell>
          <cell r="H5">
            <v>19.079999999999998</v>
          </cell>
          <cell r="J5">
            <v>31.680000000000003</v>
          </cell>
          <cell r="K5">
            <v>0</v>
          </cell>
        </row>
        <row r="6">
          <cell r="B6">
            <v>22.304166666666664</v>
          </cell>
          <cell r="C6">
            <v>35.299999999999997</v>
          </cell>
          <cell r="D6">
            <v>10</v>
          </cell>
          <cell r="E6">
            <v>46.291666666666664</v>
          </cell>
          <cell r="F6">
            <v>84</v>
          </cell>
          <cell r="G6">
            <v>15</v>
          </cell>
          <cell r="H6">
            <v>19.440000000000001</v>
          </cell>
          <cell r="J6">
            <v>34.56</v>
          </cell>
          <cell r="K6">
            <v>0</v>
          </cell>
        </row>
        <row r="7">
          <cell r="B7">
            <v>28.158333333333335</v>
          </cell>
          <cell r="C7">
            <v>37.799999999999997</v>
          </cell>
          <cell r="D7">
            <v>17.8</v>
          </cell>
          <cell r="E7">
            <v>28.5</v>
          </cell>
          <cell r="F7">
            <v>56</v>
          </cell>
          <cell r="G7">
            <v>11</v>
          </cell>
          <cell r="H7">
            <v>17.28</v>
          </cell>
          <cell r="J7">
            <v>31.319999999999997</v>
          </cell>
          <cell r="K7">
            <v>0</v>
          </cell>
        </row>
        <row r="8">
          <cell r="B8">
            <v>29.212500000000002</v>
          </cell>
          <cell r="C8">
            <v>38</v>
          </cell>
          <cell r="D8">
            <v>19.3</v>
          </cell>
          <cell r="E8">
            <v>24.333333333333332</v>
          </cell>
          <cell r="F8">
            <v>51</v>
          </cell>
          <cell r="G8">
            <v>12</v>
          </cell>
          <cell r="H8">
            <v>16.920000000000002</v>
          </cell>
          <cell r="J8">
            <v>40.32</v>
          </cell>
          <cell r="K8">
            <v>0</v>
          </cell>
        </row>
        <row r="9">
          <cell r="B9">
            <v>20.179166666666667</v>
          </cell>
          <cell r="C9">
            <v>29.6</v>
          </cell>
          <cell r="D9">
            <v>15</v>
          </cell>
          <cell r="E9">
            <v>62.791666666666664</v>
          </cell>
          <cell r="F9">
            <v>83</v>
          </cell>
          <cell r="G9">
            <v>26</v>
          </cell>
          <cell r="H9">
            <v>20.88</v>
          </cell>
          <cell r="J9">
            <v>38.519999999999996</v>
          </cell>
          <cell r="K9">
            <v>0</v>
          </cell>
        </row>
        <row r="10">
          <cell r="B10">
            <v>20.574999999999999</v>
          </cell>
          <cell r="C10">
            <v>33.4</v>
          </cell>
          <cell r="D10">
            <v>12.1</v>
          </cell>
          <cell r="E10">
            <v>62.958333333333336</v>
          </cell>
          <cell r="F10">
            <v>90</v>
          </cell>
          <cell r="G10">
            <v>26</v>
          </cell>
          <cell r="H10">
            <v>15.48</v>
          </cell>
          <cell r="J10">
            <v>28.44</v>
          </cell>
          <cell r="K10">
            <v>0</v>
          </cell>
        </row>
        <row r="11">
          <cell r="B11">
            <v>27.591666666666669</v>
          </cell>
          <cell r="C11">
            <v>38.6</v>
          </cell>
          <cell r="D11">
            <v>17.600000000000001</v>
          </cell>
          <cell r="E11">
            <v>42.083333333333336</v>
          </cell>
          <cell r="F11">
            <v>74</v>
          </cell>
          <cell r="G11">
            <v>12</v>
          </cell>
          <cell r="H11">
            <v>9.3600000000000012</v>
          </cell>
          <cell r="J11">
            <v>28.44</v>
          </cell>
          <cell r="K11">
            <v>0</v>
          </cell>
        </row>
        <row r="12">
          <cell r="B12">
            <v>31.025000000000002</v>
          </cell>
          <cell r="C12">
            <v>39.299999999999997</v>
          </cell>
          <cell r="D12">
            <v>23.5</v>
          </cell>
          <cell r="E12">
            <v>21.458333333333332</v>
          </cell>
          <cell r="F12">
            <v>39</v>
          </cell>
          <cell r="G12">
            <v>10</v>
          </cell>
          <cell r="H12">
            <v>14.04</v>
          </cell>
          <cell r="J12">
            <v>34.92</v>
          </cell>
          <cell r="K12">
            <v>0</v>
          </cell>
        </row>
        <row r="13">
          <cell r="B13">
            <v>30.287500000000005</v>
          </cell>
          <cell r="C13">
            <v>38</v>
          </cell>
          <cell r="D13">
            <v>22.3</v>
          </cell>
          <cell r="E13">
            <v>19.416666666666668</v>
          </cell>
          <cell r="F13">
            <v>33</v>
          </cell>
          <cell r="G13">
            <v>10</v>
          </cell>
          <cell r="H13">
            <v>18.36</v>
          </cell>
          <cell r="J13">
            <v>42.12</v>
          </cell>
          <cell r="K13">
            <v>0</v>
          </cell>
        </row>
        <row r="14">
          <cell r="B14">
            <v>29.750000000000004</v>
          </cell>
          <cell r="C14">
            <v>37.5</v>
          </cell>
          <cell r="D14">
            <v>22.7</v>
          </cell>
          <cell r="E14">
            <v>18.75</v>
          </cell>
          <cell r="F14">
            <v>31</v>
          </cell>
          <cell r="G14">
            <v>10</v>
          </cell>
          <cell r="H14">
            <v>12.24</v>
          </cell>
          <cell r="J14">
            <v>28.44</v>
          </cell>
          <cell r="K14">
            <v>0</v>
          </cell>
        </row>
        <row r="15">
          <cell r="B15">
            <v>29.395833333333329</v>
          </cell>
          <cell r="C15">
            <v>38.6</v>
          </cell>
          <cell r="D15">
            <v>19.3</v>
          </cell>
          <cell r="E15">
            <v>20.708333333333332</v>
          </cell>
          <cell r="F15">
            <v>42</v>
          </cell>
          <cell r="G15">
            <v>11</v>
          </cell>
          <cell r="H15">
            <v>19.079999999999998</v>
          </cell>
          <cell r="J15">
            <v>44.28</v>
          </cell>
          <cell r="K15">
            <v>0</v>
          </cell>
        </row>
        <row r="16">
          <cell r="B16">
            <v>29.737500000000001</v>
          </cell>
          <cell r="C16">
            <v>36.700000000000003</v>
          </cell>
          <cell r="D16">
            <v>24.2</v>
          </cell>
          <cell r="E16">
            <v>22.375</v>
          </cell>
          <cell r="F16">
            <v>31</v>
          </cell>
          <cell r="G16">
            <v>14</v>
          </cell>
          <cell r="H16">
            <v>16.920000000000002</v>
          </cell>
          <cell r="J16">
            <v>43.2</v>
          </cell>
          <cell r="K16">
            <v>0</v>
          </cell>
        </row>
        <row r="17">
          <cell r="B17">
            <v>28.158333333333342</v>
          </cell>
          <cell r="C17">
            <v>37.1</v>
          </cell>
          <cell r="D17">
            <v>18.600000000000001</v>
          </cell>
          <cell r="E17">
            <v>34.958333333333336</v>
          </cell>
          <cell r="F17">
            <v>64</v>
          </cell>
          <cell r="G17">
            <v>15</v>
          </cell>
          <cell r="H17">
            <v>14.04</v>
          </cell>
          <cell r="J17">
            <v>36.72</v>
          </cell>
          <cell r="K17">
            <v>0</v>
          </cell>
        </row>
        <row r="18">
          <cell r="B18">
            <v>23.333333333333332</v>
          </cell>
          <cell r="C18">
            <v>28.4</v>
          </cell>
          <cell r="D18">
            <v>19.600000000000001</v>
          </cell>
          <cell r="E18">
            <v>59.666666666666664</v>
          </cell>
          <cell r="F18">
            <v>88</v>
          </cell>
          <cell r="G18">
            <v>27</v>
          </cell>
          <cell r="H18">
            <v>22.32</v>
          </cell>
          <cell r="J18">
            <v>48.6</v>
          </cell>
          <cell r="K18">
            <v>1</v>
          </cell>
        </row>
        <row r="19">
          <cell r="B19">
            <v>18.954166666666669</v>
          </cell>
          <cell r="C19">
            <v>20</v>
          </cell>
          <cell r="D19">
            <v>18.3</v>
          </cell>
          <cell r="E19">
            <v>90.541666666666671</v>
          </cell>
          <cell r="F19">
            <v>94</v>
          </cell>
          <cell r="G19">
            <v>85</v>
          </cell>
          <cell r="H19">
            <v>15.840000000000002</v>
          </cell>
          <cell r="J19">
            <v>30.6</v>
          </cell>
          <cell r="K19">
            <v>4.6000000000000005</v>
          </cell>
        </row>
        <row r="20">
          <cell r="B20">
            <v>18.291666666666668</v>
          </cell>
          <cell r="C20">
            <v>24.8</v>
          </cell>
          <cell r="D20">
            <v>15.8</v>
          </cell>
          <cell r="E20">
            <v>81.25</v>
          </cell>
          <cell r="F20">
            <v>95</v>
          </cell>
          <cell r="G20">
            <v>50</v>
          </cell>
          <cell r="H20">
            <v>20.16</v>
          </cell>
          <cell r="J20">
            <v>45</v>
          </cell>
          <cell r="K20">
            <v>14.8</v>
          </cell>
        </row>
        <row r="21">
          <cell r="B21">
            <v>19.704166666666662</v>
          </cell>
          <cell r="C21">
            <v>28.3</v>
          </cell>
          <cell r="D21">
            <v>14.1</v>
          </cell>
          <cell r="E21">
            <v>71.375</v>
          </cell>
          <cell r="F21">
            <v>92</v>
          </cell>
          <cell r="G21">
            <v>36</v>
          </cell>
          <cell r="H21">
            <v>16.559999999999999</v>
          </cell>
          <cell r="J21">
            <v>34.200000000000003</v>
          </cell>
          <cell r="K21">
            <v>0</v>
          </cell>
        </row>
        <row r="22">
          <cell r="B22">
            <v>24.845833333333335</v>
          </cell>
          <cell r="C22">
            <v>34.9</v>
          </cell>
          <cell r="D22">
            <v>17</v>
          </cell>
          <cell r="E22">
            <v>52.041666666666664</v>
          </cell>
          <cell r="F22">
            <v>76</v>
          </cell>
          <cell r="G22">
            <v>27</v>
          </cell>
          <cell r="H22">
            <v>11.520000000000001</v>
          </cell>
          <cell r="J22">
            <v>29.880000000000003</v>
          </cell>
          <cell r="K22">
            <v>0</v>
          </cell>
        </row>
        <row r="23">
          <cell r="B23">
            <v>29.483333333333324</v>
          </cell>
          <cell r="C23">
            <v>39.200000000000003</v>
          </cell>
          <cell r="D23">
            <v>21.9</v>
          </cell>
          <cell r="E23">
            <v>40.583333333333336</v>
          </cell>
          <cell r="F23">
            <v>63</v>
          </cell>
          <cell r="G23">
            <v>16</v>
          </cell>
          <cell r="H23">
            <v>17.64</v>
          </cell>
          <cell r="J23">
            <v>41.4</v>
          </cell>
          <cell r="K23">
            <v>0</v>
          </cell>
        </row>
        <row r="24">
          <cell r="B24">
            <v>30.304166666666664</v>
          </cell>
          <cell r="C24">
            <v>36.700000000000003</v>
          </cell>
          <cell r="D24">
            <v>23</v>
          </cell>
          <cell r="E24">
            <v>38.708333333333336</v>
          </cell>
          <cell r="F24">
            <v>77</v>
          </cell>
          <cell r="G24">
            <v>25</v>
          </cell>
          <cell r="H24">
            <v>23.759999999999998</v>
          </cell>
          <cell r="J24">
            <v>50.76</v>
          </cell>
          <cell r="K24">
            <v>0</v>
          </cell>
        </row>
        <row r="25">
          <cell r="B25">
            <v>22.8125</v>
          </cell>
          <cell r="C25">
            <v>29.7</v>
          </cell>
          <cell r="D25">
            <v>17.7</v>
          </cell>
          <cell r="E25">
            <v>73.333333333333329</v>
          </cell>
          <cell r="F25">
            <v>91</v>
          </cell>
          <cell r="G25">
            <v>44</v>
          </cell>
          <cell r="H25">
            <v>35.64</v>
          </cell>
          <cell r="J25">
            <v>82.44</v>
          </cell>
          <cell r="K25">
            <v>26.8</v>
          </cell>
        </row>
        <row r="26">
          <cell r="B26">
            <v>28.4375</v>
          </cell>
          <cell r="C26">
            <v>36.9</v>
          </cell>
          <cell r="D26">
            <v>20.8</v>
          </cell>
          <cell r="E26">
            <v>45.916666666666664</v>
          </cell>
          <cell r="F26">
            <v>72</v>
          </cell>
          <cell r="G26">
            <v>20</v>
          </cell>
          <cell r="H26">
            <v>12.24</v>
          </cell>
          <cell r="J26">
            <v>28.44</v>
          </cell>
          <cell r="K26">
            <v>0</v>
          </cell>
        </row>
        <row r="27">
          <cell r="B27">
            <v>30.833333333333332</v>
          </cell>
          <cell r="C27">
            <v>38.9</v>
          </cell>
          <cell r="D27">
            <v>25.3</v>
          </cell>
          <cell r="E27">
            <v>35.25</v>
          </cell>
          <cell r="F27">
            <v>50</v>
          </cell>
          <cell r="G27">
            <v>15</v>
          </cell>
          <cell r="H27">
            <v>16.2</v>
          </cell>
          <cell r="J27">
            <v>34.56</v>
          </cell>
          <cell r="K27">
            <v>0</v>
          </cell>
        </row>
        <row r="28">
          <cell r="B28">
            <v>32.258333333333333</v>
          </cell>
          <cell r="C28">
            <v>40</v>
          </cell>
          <cell r="D28">
            <v>24.2</v>
          </cell>
          <cell r="E28">
            <v>30.875</v>
          </cell>
          <cell r="F28">
            <v>56</v>
          </cell>
          <cell r="G28">
            <v>13</v>
          </cell>
          <cell r="H28">
            <v>15.48</v>
          </cell>
          <cell r="J28">
            <v>37.800000000000004</v>
          </cell>
          <cell r="K28">
            <v>0</v>
          </cell>
        </row>
        <row r="29">
          <cell r="B29">
            <v>32.045833333333334</v>
          </cell>
          <cell r="C29">
            <v>38.4</v>
          </cell>
          <cell r="D29">
            <v>24.9</v>
          </cell>
          <cell r="E29">
            <v>28.416666666666668</v>
          </cell>
          <cell r="F29">
            <v>46</v>
          </cell>
          <cell r="G29">
            <v>19</v>
          </cell>
          <cell r="H29">
            <v>11.879999999999999</v>
          </cell>
          <cell r="J29">
            <v>27</v>
          </cell>
          <cell r="K29">
            <v>0</v>
          </cell>
        </row>
        <row r="30">
          <cell r="B30">
            <v>27.583333333333332</v>
          </cell>
          <cell r="C30">
            <v>34.299999999999997</v>
          </cell>
          <cell r="D30">
            <v>21.8</v>
          </cell>
          <cell r="E30">
            <v>55.166666666666664</v>
          </cell>
          <cell r="F30">
            <v>89</v>
          </cell>
          <cell r="G30">
            <v>33</v>
          </cell>
          <cell r="H30">
            <v>14.04</v>
          </cell>
          <cell r="J30">
            <v>37.800000000000004</v>
          </cell>
          <cell r="K30">
            <v>1</v>
          </cell>
        </row>
        <row r="31">
          <cell r="B31">
            <v>22.0625</v>
          </cell>
          <cell r="C31">
            <v>27.8</v>
          </cell>
          <cell r="D31">
            <v>18.100000000000001</v>
          </cell>
          <cell r="E31">
            <v>63.5</v>
          </cell>
          <cell r="F31">
            <v>86</v>
          </cell>
          <cell r="G31">
            <v>33</v>
          </cell>
          <cell r="H31">
            <v>19.440000000000001</v>
          </cell>
          <cell r="J31">
            <v>39.96</v>
          </cell>
          <cell r="K31">
            <v>0</v>
          </cell>
        </row>
        <row r="32">
          <cell r="B32">
            <v>23.775000000000002</v>
          </cell>
          <cell r="C32">
            <v>33.4</v>
          </cell>
          <cell r="D32">
            <v>14.9</v>
          </cell>
          <cell r="E32">
            <v>46.541666666666664</v>
          </cell>
          <cell r="F32">
            <v>82</v>
          </cell>
          <cell r="G32">
            <v>18</v>
          </cell>
          <cell r="H32">
            <v>14.04</v>
          </cell>
          <cell r="J32">
            <v>25.92</v>
          </cell>
          <cell r="K32">
            <v>0</v>
          </cell>
        </row>
        <row r="33">
          <cell r="B33">
            <v>27.200000000000003</v>
          </cell>
          <cell r="C33">
            <v>36.5</v>
          </cell>
          <cell r="D33">
            <v>19.2</v>
          </cell>
          <cell r="E33">
            <v>40.708333333333336</v>
          </cell>
          <cell r="F33">
            <v>65</v>
          </cell>
          <cell r="G33">
            <v>20</v>
          </cell>
          <cell r="H33">
            <v>18</v>
          </cell>
          <cell r="J33">
            <v>28.8</v>
          </cell>
          <cell r="K33">
            <v>0</v>
          </cell>
        </row>
        <row r="34">
          <cell r="B34">
            <v>30.025000000000002</v>
          </cell>
          <cell r="C34">
            <v>39.5</v>
          </cell>
          <cell r="D34">
            <v>22.6</v>
          </cell>
          <cell r="E34">
            <v>38.75</v>
          </cell>
          <cell r="F34">
            <v>59</v>
          </cell>
          <cell r="G34">
            <v>17</v>
          </cell>
          <cell r="H34">
            <v>16.920000000000002</v>
          </cell>
          <cell r="J34">
            <v>38.519999999999996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28.220833333333328</v>
          </cell>
          <cell r="C5">
            <v>35.6</v>
          </cell>
          <cell r="D5">
            <v>19.899999999999999</v>
          </cell>
          <cell r="E5">
            <v>30</v>
          </cell>
          <cell r="F5">
            <v>45</v>
          </cell>
          <cell r="G5">
            <v>17</v>
          </cell>
          <cell r="H5">
            <v>17.28</v>
          </cell>
          <cell r="J5">
            <v>33.119999999999997</v>
          </cell>
          <cell r="K5">
            <v>0</v>
          </cell>
        </row>
        <row r="6">
          <cell r="B6">
            <v>27.025000000000002</v>
          </cell>
          <cell r="C6">
            <v>37.700000000000003</v>
          </cell>
          <cell r="D6">
            <v>16.8</v>
          </cell>
          <cell r="E6">
            <v>40.458333333333336</v>
          </cell>
          <cell r="F6">
            <v>78</v>
          </cell>
          <cell r="G6">
            <v>10</v>
          </cell>
          <cell r="H6">
            <v>31.680000000000003</v>
          </cell>
          <cell r="J6">
            <v>44.64</v>
          </cell>
          <cell r="K6">
            <v>0</v>
          </cell>
        </row>
        <row r="7">
          <cell r="B7">
            <v>28.762500000000003</v>
          </cell>
          <cell r="C7">
            <v>37.700000000000003</v>
          </cell>
          <cell r="D7">
            <v>18.5</v>
          </cell>
          <cell r="E7">
            <v>27.208333333333332</v>
          </cell>
          <cell r="F7">
            <v>83</v>
          </cell>
          <cell r="G7">
            <v>11</v>
          </cell>
          <cell r="H7">
            <v>28.44</v>
          </cell>
          <cell r="J7">
            <v>44.64</v>
          </cell>
          <cell r="K7">
            <v>1</v>
          </cell>
        </row>
        <row r="8">
          <cell r="B8">
            <v>29.437499999999996</v>
          </cell>
          <cell r="C8">
            <v>37.9</v>
          </cell>
          <cell r="D8">
            <v>22.4</v>
          </cell>
          <cell r="E8">
            <v>19.666666666666668</v>
          </cell>
          <cell r="F8">
            <v>28</v>
          </cell>
          <cell r="G8">
            <v>10</v>
          </cell>
          <cell r="H8">
            <v>28.08</v>
          </cell>
          <cell r="J8">
            <v>47.519999999999996</v>
          </cell>
          <cell r="K8">
            <v>4.4000000000000004</v>
          </cell>
        </row>
        <row r="9">
          <cell r="B9">
            <v>26.495833333333337</v>
          </cell>
          <cell r="C9">
            <v>33.1</v>
          </cell>
          <cell r="D9">
            <v>20.100000000000001</v>
          </cell>
          <cell r="E9">
            <v>37.375</v>
          </cell>
          <cell r="F9">
            <v>58</v>
          </cell>
          <cell r="G9">
            <v>20</v>
          </cell>
          <cell r="H9">
            <v>20.88</v>
          </cell>
          <cell r="J9">
            <v>36</v>
          </cell>
          <cell r="K9">
            <v>0</v>
          </cell>
        </row>
        <row r="10">
          <cell r="B10">
            <v>24.829166666666666</v>
          </cell>
          <cell r="C10">
            <v>36.5</v>
          </cell>
          <cell r="D10">
            <v>16</v>
          </cell>
          <cell r="E10">
            <v>52.375</v>
          </cell>
          <cell r="F10">
            <v>86</v>
          </cell>
          <cell r="G10">
            <v>15</v>
          </cell>
          <cell r="H10">
            <v>23.400000000000002</v>
          </cell>
          <cell r="J10">
            <v>32.76</v>
          </cell>
          <cell r="K10">
            <v>0</v>
          </cell>
        </row>
        <row r="11">
          <cell r="B11">
            <v>29.795833333333331</v>
          </cell>
          <cell r="C11">
            <v>38.799999999999997</v>
          </cell>
          <cell r="D11">
            <v>22</v>
          </cell>
          <cell r="E11">
            <v>23.75</v>
          </cell>
          <cell r="F11">
            <v>39</v>
          </cell>
          <cell r="G11">
            <v>11</v>
          </cell>
          <cell r="H11">
            <v>18</v>
          </cell>
          <cell r="J11">
            <v>43.56</v>
          </cell>
          <cell r="K11">
            <v>0</v>
          </cell>
        </row>
        <row r="12">
          <cell r="B12">
            <v>30.258333333333336</v>
          </cell>
          <cell r="C12">
            <v>39</v>
          </cell>
          <cell r="D12">
            <v>23.2</v>
          </cell>
          <cell r="E12">
            <v>19.318181818181817</v>
          </cell>
          <cell r="F12">
            <v>31</v>
          </cell>
          <cell r="G12">
            <v>7</v>
          </cell>
          <cell r="H12">
            <v>33.480000000000004</v>
          </cell>
          <cell r="J12">
            <v>56.88</v>
          </cell>
          <cell r="K12">
            <v>0</v>
          </cell>
        </row>
        <row r="13">
          <cell r="B13">
            <v>28.716666666666658</v>
          </cell>
          <cell r="C13">
            <v>36.700000000000003</v>
          </cell>
          <cell r="D13">
            <v>21.4</v>
          </cell>
          <cell r="E13">
            <v>16.916666666666668</v>
          </cell>
          <cell r="F13">
            <v>26</v>
          </cell>
          <cell r="G13">
            <v>10</v>
          </cell>
          <cell r="H13">
            <v>30.240000000000002</v>
          </cell>
          <cell r="J13">
            <v>55.080000000000005</v>
          </cell>
          <cell r="K13">
            <v>0</v>
          </cell>
        </row>
        <row r="14">
          <cell r="B14">
            <v>28.683333333333334</v>
          </cell>
          <cell r="C14">
            <v>37</v>
          </cell>
          <cell r="D14">
            <v>20.7</v>
          </cell>
          <cell r="E14">
            <v>18.083333333333332</v>
          </cell>
          <cell r="F14">
            <v>29</v>
          </cell>
          <cell r="G14">
            <v>10</v>
          </cell>
          <cell r="H14">
            <v>23.759999999999998</v>
          </cell>
          <cell r="J14">
            <v>42.480000000000004</v>
          </cell>
          <cell r="K14">
            <v>0</v>
          </cell>
        </row>
        <row r="15">
          <cell r="B15">
            <v>29.291666666666668</v>
          </cell>
          <cell r="C15">
            <v>37.700000000000003</v>
          </cell>
          <cell r="D15">
            <v>21.9</v>
          </cell>
          <cell r="E15">
            <v>19.25</v>
          </cell>
          <cell r="F15">
            <v>31</v>
          </cell>
          <cell r="G15">
            <v>11</v>
          </cell>
          <cell r="H15">
            <v>36.36</v>
          </cell>
          <cell r="J15">
            <v>55.440000000000005</v>
          </cell>
          <cell r="K15">
            <v>0</v>
          </cell>
        </row>
        <row r="16">
          <cell r="B16">
            <v>29.537500000000005</v>
          </cell>
          <cell r="C16">
            <v>37.799999999999997</v>
          </cell>
          <cell r="D16">
            <v>21.9</v>
          </cell>
          <cell r="E16">
            <v>20.791666666666668</v>
          </cell>
          <cell r="F16">
            <v>34</v>
          </cell>
          <cell r="G16">
            <v>11</v>
          </cell>
          <cell r="H16">
            <v>29.16</v>
          </cell>
          <cell r="J16">
            <v>43.2</v>
          </cell>
          <cell r="K16">
            <v>0</v>
          </cell>
        </row>
        <row r="17">
          <cell r="B17">
            <v>30.004166666666674</v>
          </cell>
          <cell r="C17">
            <v>38.299999999999997</v>
          </cell>
          <cell r="D17">
            <v>22.8</v>
          </cell>
          <cell r="E17">
            <v>22</v>
          </cell>
          <cell r="F17">
            <v>32</v>
          </cell>
          <cell r="G17">
            <v>12</v>
          </cell>
          <cell r="H17">
            <v>26.64</v>
          </cell>
          <cell r="J17">
            <v>42.84</v>
          </cell>
          <cell r="K17">
            <v>0</v>
          </cell>
        </row>
        <row r="18">
          <cell r="B18">
            <v>29.708333333333329</v>
          </cell>
          <cell r="C18">
            <v>37.4</v>
          </cell>
          <cell r="D18">
            <v>23.8</v>
          </cell>
          <cell r="E18">
            <v>25.708333333333332</v>
          </cell>
          <cell r="F18">
            <v>45</v>
          </cell>
          <cell r="G18">
            <v>15</v>
          </cell>
          <cell r="H18">
            <v>24.12</v>
          </cell>
          <cell r="J18">
            <v>36.36</v>
          </cell>
          <cell r="K18">
            <v>0</v>
          </cell>
        </row>
        <row r="19">
          <cell r="B19">
            <v>27.541666666666668</v>
          </cell>
          <cell r="C19">
            <v>35.5</v>
          </cell>
          <cell r="D19">
            <v>23.1</v>
          </cell>
          <cell r="E19">
            <v>48.416666666666664</v>
          </cell>
          <cell r="F19">
            <v>64</v>
          </cell>
          <cell r="G19">
            <v>26</v>
          </cell>
          <cell r="H19">
            <v>25.92</v>
          </cell>
          <cell r="J19">
            <v>39.96</v>
          </cell>
          <cell r="K19">
            <v>0</v>
          </cell>
        </row>
        <row r="20">
          <cell r="B20">
            <v>23.125</v>
          </cell>
          <cell r="C20">
            <v>26</v>
          </cell>
          <cell r="D20">
            <v>21.3</v>
          </cell>
          <cell r="E20">
            <v>66.291666666666671</v>
          </cell>
          <cell r="F20">
            <v>78</v>
          </cell>
          <cell r="G20">
            <v>50</v>
          </cell>
          <cell r="H20">
            <v>30.240000000000002</v>
          </cell>
          <cell r="J20">
            <v>42.84</v>
          </cell>
          <cell r="K20">
            <v>0</v>
          </cell>
        </row>
        <row r="21">
          <cell r="B21">
            <v>25.416666666666661</v>
          </cell>
          <cell r="C21">
            <v>34.200000000000003</v>
          </cell>
          <cell r="D21">
            <v>19.100000000000001</v>
          </cell>
          <cell r="E21">
            <v>61.916666666666664</v>
          </cell>
          <cell r="F21">
            <v>91</v>
          </cell>
          <cell r="G21">
            <v>31</v>
          </cell>
          <cell r="H21">
            <v>29.16</v>
          </cell>
          <cell r="J21">
            <v>41.04</v>
          </cell>
          <cell r="K21">
            <v>0</v>
          </cell>
        </row>
        <row r="22">
          <cell r="B22">
            <v>29.341666666666669</v>
          </cell>
          <cell r="C22">
            <v>39.5</v>
          </cell>
          <cell r="D22">
            <v>23.1</v>
          </cell>
          <cell r="E22">
            <v>42.375</v>
          </cell>
          <cell r="F22">
            <v>64</v>
          </cell>
          <cell r="G22">
            <v>14</v>
          </cell>
          <cell r="H22">
            <v>20.16</v>
          </cell>
          <cell r="J22">
            <v>39.24</v>
          </cell>
          <cell r="K22">
            <v>2.4</v>
          </cell>
        </row>
        <row r="23">
          <cell r="B23">
            <v>30.424999999999997</v>
          </cell>
          <cell r="C23">
            <v>37.4</v>
          </cell>
          <cell r="D23">
            <v>23.3</v>
          </cell>
          <cell r="E23">
            <v>34.291666666666664</v>
          </cell>
          <cell r="F23">
            <v>57</v>
          </cell>
          <cell r="G23">
            <v>19</v>
          </cell>
          <cell r="H23">
            <v>29.16</v>
          </cell>
          <cell r="J23">
            <v>47.88</v>
          </cell>
          <cell r="K23">
            <v>0</v>
          </cell>
        </row>
        <row r="24">
          <cell r="B24">
            <v>30.441666666666663</v>
          </cell>
          <cell r="C24">
            <v>37.200000000000003</v>
          </cell>
          <cell r="D24">
            <v>25.6</v>
          </cell>
          <cell r="E24">
            <v>38.541666666666664</v>
          </cell>
          <cell r="F24">
            <v>53</v>
          </cell>
          <cell r="G24">
            <v>20</v>
          </cell>
          <cell r="H24">
            <v>24.48</v>
          </cell>
          <cell r="J24">
            <v>45.72</v>
          </cell>
          <cell r="K24">
            <v>0</v>
          </cell>
        </row>
        <row r="25">
          <cell r="B25">
            <v>28.087500000000002</v>
          </cell>
          <cell r="C25">
            <v>34.799999999999997</v>
          </cell>
          <cell r="D25">
            <v>22.8</v>
          </cell>
          <cell r="E25">
            <v>42.666666666666664</v>
          </cell>
          <cell r="F25">
            <v>72</v>
          </cell>
          <cell r="G25">
            <v>21</v>
          </cell>
          <cell r="H25">
            <v>48.24</v>
          </cell>
          <cell r="J25">
            <v>73.8</v>
          </cell>
          <cell r="K25">
            <v>0</v>
          </cell>
        </row>
        <row r="26">
          <cell r="B26">
            <v>30.258333333333329</v>
          </cell>
          <cell r="C26">
            <v>38.799999999999997</v>
          </cell>
          <cell r="D26">
            <v>21.5</v>
          </cell>
          <cell r="E26">
            <v>29.541666666666668</v>
          </cell>
          <cell r="F26">
            <v>52</v>
          </cell>
          <cell r="G26">
            <v>12</v>
          </cell>
          <cell r="H26">
            <v>23.040000000000003</v>
          </cell>
          <cell r="J26">
            <v>36.72</v>
          </cell>
          <cell r="K26">
            <v>0</v>
          </cell>
        </row>
        <row r="27">
          <cell r="B27">
            <v>32.416666666666664</v>
          </cell>
          <cell r="C27">
            <v>39.4</v>
          </cell>
          <cell r="D27">
            <v>26.8</v>
          </cell>
          <cell r="E27">
            <v>21.375</v>
          </cell>
          <cell r="F27">
            <v>29</v>
          </cell>
          <cell r="G27">
            <v>14</v>
          </cell>
          <cell r="H27">
            <v>20.16</v>
          </cell>
          <cell r="J27">
            <v>34.200000000000003</v>
          </cell>
          <cell r="K27">
            <v>0</v>
          </cell>
        </row>
        <row r="28">
          <cell r="B28">
            <v>32.895833333333336</v>
          </cell>
          <cell r="C28">
            <v>39.299999999999997</v>
          </cell>
          <cell r="D28">
            <v>27.1</v>
          </cell>
          <cell r="E28">
            <v>25.083333333333332</v>
          </cell>
          <cell r="F28">
            <v>36</v>
          </cell>
          <cell r="G28">
            <v>12</v>
          </cell>
          <cell r="H28">
            <v>21.96</v>
          </cell>
          <cell r="J28">
            <v>35.28</v>
          </cell>
          <cell r="K28">
            <v>0</v>
          </cell>
        </row>
        <row r="29">
          <cell r="B29">
            <v>31.38333333333334</v>
          </cell>
          <cell r="C29">
            <v>39.700000000000003</v>
          </cell>
          <cell r="D29">
            <v>24.4</v>
          </cell>
          <cell r="F29">
            <v>44</v>
          </cell>
          <cell r="H29">
            <v>17.64</v>
          </cell>
          <cell r="J29">
            <v>33.840000000000003</v>
          </cell>
          <cell r="K29">
            <v>0</v>
          </cell>
        </row>
        <row r="30">
          <cell r="B30">
            <v>31.620833333333334</v>
          </cell>
          <cell r="C30">
            <v>38.5</v>
          </cell>
          <cell r="D30">
            <v>26.9</v>
          </cell>
          <cell r="E30">
            <v>35.333333333333336</v>
          </cell>
          <cell r="F30">
            <v>47</v>
          </cell>
          <cell r="G30">
            <v>20</v>
          </cell>
          <cell r="H30">
            <v>27.36</v>
          </cell>
          <cell r="J30">
            <v>52.92</v>
          </cell>
          <cell r="K30">
            <v>0</v>
          </cell>
        </row>
        <row r="31">
          <cell r="B31">
            <v>24.545833333333334</v>
          </cell>
          <cell r="C31">
            <v>29.8</v>
          </cell>
          <cell r="D31">
            <v>21.2</v>
          </cell>
          <cell r="E31">
            <v>71</v>
          </cell>
          <cell r="F31">
            <v>100</v>
          </cell>
          <cell r="G31">
            <v>46</v>
          </cell>
          <cell r="H31">
            <v>19.8</v>
          </cell>
          <cell r="J31">
            <v>34.92</v>
          </cell>
          <cell r="K31">
            <v>0</v>
          </cell>
        </row>
        <row r="32">
          <cell r="B32">
            <v>26.499999999999996</v>
          </cell>
          <cell r="C32">
            <v>36</v>
          </cell>
          <cell r="D32">
            <v>20.2</v>
          </cell>
          <cell r="E32">
            <v>51.125</v>
          </cell>
          <cell r="F32">
            <v>75</v>
          </cell>
          <cell r="G32">
            <v>25</v>
          </cell>
          <cell r="H32">
            <v>26.28</v>
          </cell>
          <cell r="J32">
            <v>34.92</v>
          </cell>
          <cell r="K32">
            <v>0</v>
          </cell>
        </row>
        <row r="33">
          <cell r="B33">
            <v>29.8125</v>
          </cell>
          <cell r="C33">
            <v>38.200000000000003</v>
          </cell>
          <cell r="D33">
            <v>22.5</v>
          </cell>
          <cell r="E33">
            <v>37.666666666666664</v>
          </cell>
          <cell r="F33">
            <v>57</v>
          </cell>
          <cell r="G33">
            <v>19</v>
          </cell>
          <cell r="H33">
            <v>24.840000000000003</v>
          </cell>
          <cell r="J33">
            <v>39.96</v>
          </cell>
          <cell r="K33">
            <v>0</v>
          </cell>
        </row>
        <row r="34">
          <cell r="B34">
            <v>32.391666666666659</v>
          </cell>
          <cell r="C34">
            <v>39.799999999999997</v>
          </cell>
          <cell r="D34">
            <v>26.5</v>
          </cell>
          <cell r="E34">
            <v>30.416666666666668</v>
          </cell>
          <cell r="F34">
            <v>46</v>
          </cell>
          <cell r="G34">
            <v>15</v>
          </cell>
          <cell r="H34">
            <v>26.64</v>
          </cell>
          <cell r="J34">
            <v>56.88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27.087500000000002</v>
          </cell>
          <cell r="C5">
            <v>38.4</v>
          </cell>
          <cell r="D5">
            <v>19.100000000000001</v>
          </cell>
          <cell r="E5">
            <v>39.125</v>
          </cell>
          <cell r="F5">
            <v>73</v>
          </cell>
          <cell r="G5">
            <v>13</v>
          </cell>
          <cell r="H5">
            <v>7.5600000000000005</v>
          </cell>
          <cell r="J5">
            <v>23.759999999999998</v>
          </cell>
          <cell r="K5">
            <v>0</v>
          </cell>
        </row>
        <row r="6">
          <cell r="B6">
            <v>26.183333333333337</v>
          </cell>
          <cell r="C6">
            <v>36.9</v>
          </cell>
          <cell r="D6">
            <v>17.899999999999999</v>
          </cell>
          <cell r="E6">
            <v>45.333333333333336</v>
          </cell>
          <cell r="F6">
            <v>71</v>
          </cell>
          <cell r="G6">
            <v>16</v>
          </cell>
          <cell r="H6">
            <v>7.5600000000000005</v>
          </cell>
          <cell r="J6">
            <v>22.68</v>
          </cell>
          <cell r="K6">
            <v>0</v>
          </cell>
        </row>
        <row r="7">
          <cell r="B7">
            <v>27.741666666666671</v>
          </cell>
          <cell r="C7">
            <v>39.5</v>
          </cell>
          <cell r="D7">
            <v>18.100000000000001</v>
          </cell>
          <cell r="E7">
            <v>40.61904761904762</v>
          </cell>
          <cell r="F7">
            <v>74</v>
          </cell>
          <cell r="G7">
            <v>7</v>
          </cell>
          <cell r="H7">
            <v>11.879999999999999</v>
          </cell>
          <cell r="J7">
            <v>27.720000000000002</v>
          </cell>
          <cell r="K7">
            <v>0</v>
          </cell>
        </row>
        <row r="8">
          <cell r="B8">
            <v>28.583333333333329</v>
          </cell>
          <cell r="C8">
            <v>39.9</v>
          </cell>
          <cell r="D8">
            <v>19.2</v>
          </cell>
          <cell r="E8">
            <v>33</v>
          </cell>
          <cell r="F8">
            <v>61</v>
          </cell>
          <cell r="G8">
            <v>8</v>
          </cell>
          <cell r="H8">
            <v>9.7200000000000006</v>
          </cell>
          <cell r="J8">
            <v>24.48</v>
          </cell>
          <cell r="K8">
            <v>0</v>
          </cell>
        </row>
        <row r="9">
          <cell r="B9">
            <v>25.425000000000008</v>
          </cell>
          <cell r="C9">
            <v>31.2</v>
          </cell>
          <cell r="D9">
            <v>21</v>
          </cell>
          <cell r="E9">
            <v>39.291666666666664</v>
          </cell>
          <cell r="F9">
            <v>69</v>
          </cell>
          <cell r="G9">
            <v>20</v>
          </cell>
          <cell r="H9">
            <v>10.08</v>
          </cell>
          <cell r="J9">
            <v>25.92</v>
          </cell>
          <cell r="K9">
            <v>0</v>
          </cell>
        </row>
        <row r="10">
          <cell r="B10">
            <v>23.154166666666669</v>
          </cell>
          <cell r="C10">
            <v>34.6</v>
          </cell>
          <cell r="D10">
            <v>16.2</v>
          </cell>
          <cell r="E10">
            <v>60.333333333333336</v>
          </cell>
          <cell r="F10">
            <v>90</v>
          </cell>
          <cell r="G10">
            <v>25</v>
          </cell>
          <cell r="H10">
            <v>8.64</v>
          </cell>
          <cell r="J10">
            <v>24.48</v>
          </cell>
          <cell r="K10">
            <v>0</v>
          </cell>
        </row>
        <row r="11">
          <cell r="B11">
            <v>27.574999999999992</v>
          </cell>
          <cell r="C11">
            <v>39</v>
          </cell>
          <cell r="D11">
            <v>19.2</v>
          </cell>
          <cell r="E11">
            <v>44.541666666666664</v>
          </cell>
          <cell r="F11">
            <v>72</v>
          </cell>
          <cell r="G11">
            <v>13</v>
          </cell>
          <cell r="H11">
            <v>9.7200000000000006</v>
          </cell>
          <cell r="J11">
            <v>23.040000000000003</v>
          </cell>
          <cell r="K11">
            <v>0</v>
          </cell>
        </row>
        <row r="12">
          <cell r="B12">
            <v>28.904166666666669</v>
          </cell>
          <cell r="C12">
            <v>38</v>
          </cell>
          <cell r="D12">
            <v>21.3</v>
          </cell>
          <cell r="E12">
            <v>33.208333333333336</v>
          </cell>
          <cell r="F12">
            <v>63</v>
          </cell>
          <cell r="G12">
            <v>11</v>
          </cell>
          <cell r="H12">
            <v>15.48</v>
          </cell>
          <cell r="J12">
            <v>33.119999999999997</v>
          </cell>
          <cell r="K12">
            <v>0</v>
          </cell>
        </row>
        <row r="13">
          <cell r="B13">
            <v>28.491666666666664</v>
          </cell>
          <cell r="C13">
            <v>37.6</v>
          </cell>
          <cell r="D13">
            <v>20.6</v>
          </cell>
          <cell r="E13">
            <v>35.125</v>
          </cell>
          <cell r="F13">
            <v>71</v>
          </cell>
          <cell r="G13">
            <v>13</v>
          </cell>
          <cell r="H13">
            <v>13.68</v>
          </cell>
          <cell r="J13">
            <v>33.480000000000004</v>
          </cell>
          <cell r="K13">
            <v>0</v>
          </cell>
        </row>
        <row r="14">
          <cell r="B14">
            <v>27.795833333333331</v>
          </cell>
          <cell r="C14">
            <v>37.4</v>
          </cell>
          <cell r="D14">
            <v>20</v>
          </cell>
          <cell r="E14">
            <v>33.041666666666664</v>
          </cell>
          <cell r="F14">
            <v>66</v>
          </cell>
          <cell r="G14">
            <v>10</v>
          </cell>
          <cell r="H14">
            <v>11.879999999999999</v>
          </cell>
          <cell r="J14">
            <v>28.44</v>
          </cell>
          <cell r="K14">
            <v>0</v>
          </cell>
        </row>
        <row r="15">
          <cell r="B15">
            <v>29.266666666666666</v>
          </cell>
          <cell r="C15">
            <v>39.5</v>
          </cell>
          <cell r="D15">
            <v>21.6</v>
          </cell>
          <cell r="E15">
            <v>28.666666666666668</v>
          </cell>
          <cell r="F15">
            <v>61</v>
          </cell>
          <cell r="G15">
            <v>10</v>
          </cell>
          <cell r="H15">
            <v>15.48</v>
          </cell>
          <cell r="J15">
            <v>30.240000000000002</v>
          </cell>
          <cell r="K15">
            <v>0</v>
          </cell>
        </row>
        <row r="16">
          <cell r="B16">
            <v>30.633333333333336</v>
          </cell>
          <cell r="C16">
            <v>39.9</v>
          </cell>
          <cell r="D16">
            <v>23.1</v>
          </cell>
          <cell r="E16">
            <v>23.791666666666668</v>
          </cell>
          <cell r="F16">
            <v>44</v>
          </cell>
          <cell r="G16">
            <v>10</v>
          </cell>
          <cell r="H16">
            <v>12.24</v>
          </cell>
          <cell r="J16">
            <v>28.8</v>
          </cell>
          <cell r="K16">
            <v>0</v>
          </cell>
        </row>
        <row r="17">
          <cell r="B17">
            <v>30.916666666666668</v>
          </cell>
          <cell r="C17">
            <v>40.6</v>
          </cell>
          <cell r="D17">
            <v>22.4</v>
          </cell>
          <cell r="E17">
            <v>26.375</v>
          </cell>
          <cell r="F17">
            <v>59</v>
          </cell>
          <cell r="G17">
            <v>11</v>
          </cell>
          <cell r="H17">
            <v>11.16</v>
          </cell>
          <cell r="J17">
            <v>32.04</v>
          </cell>
          <cell r="K17">
            <v>0</v>
          </cell>
        </row>
        <row r="18">
          <cell r="B18">
            <v>27.899999999999995</v>
          </cell>
          <cell r="C18">
            <v>33.6</v>
          </cell>
          <cell r="D18">
            <v>23.8</v>
          </cell>
          <cell r="E18">
            <v>35.791666666666664</v>
          </cell>
          <cell r="F18">
            <v>51</v>
          </cell>
          <cell r="G18">
            <v>18</v>
          </cell>
          <cell r="H18">
            <v>12.96</v>
          </cell>
          <cell r="J18">
            <v>38.519999999999996</v>
          </cell>
          <cell r="K18">
            <v>0</v>
          </cell>
        </row>
        <row r="19">
          <cell r="B19">
            <v>25.537499999999998</v>
          </cell>
          <cell r="C19">
            <v>33.4</v>
          </cell>
          <cell r="D19">
            <v>21.8</v>
          </cell>
          <cell r="E19">
            <v>54.166666666666664</v>
          </cell>
          <cell r="F19">
            <v>71</v>
          </cell>
          <cell r="G19">
            <v>30</v>
          </cell>
          <cell r="H19">
            <v>14.76</v>
          </cell>
          <cell r="J19">
            <v>41.4</v>
          </cell>
          <cell r="K19">
            <v>0</v>
          </cell>
        </row>
        <row r="20">
          <cell r="B20">
            <v>20.987500000000001</v>
          </cell>
          <cell r="C20">
            <v>24.3</v>
          </cell>
          <cell r="D20">
            <v>18.600000000000001</v>
          </cell>
          <cell r="E20">
            <v>79.625</v>
          </cell>
          <cell r="F20">
            <v>92</v>
          </cell>
          <cell r="G20">
            <v>64</v>
          </cell>
          <cell r="H20">
            <v>8.2799999999999994</v>
          </cell>
          <cell r="J20">
            <v>26.64</v>
          </cell>
          <cell r="K20">
            <v>4</v>
          </cell>
        </row>
        <row r="21">
          <cell r="B21">
            <v>23.079166666666669</v>
          </cell>
          <cell r="C21">
            <v>32.4</v>
          </cell>
          <cell r="D21">
            <v>16.100000000000001</v>
          </cell>
          <cell r="E21">
            <v>63.041666666666664</v>
          </cell>
          <cell r="F21">
            <v>92</v>
          </cell>
          <cell r="G21">
            <v>23</v>
          </cell>
          <cell r="H21">
            <v>7.5600000000000005</v>
          </cell>
          <cell r="J21">
            <v>26.64</v>
          </cell>
          <cell r="K21">
            <v>0.2</v>
          </cell>
        </row>
        <row r="22">
          <cell r="B22">
            <v>25.004166666666666</v>
          </cell>
          <cell r="C22">
            <v>34.299999999999997</v>
          </cell>
          <cell r="D22">
            <v>16.899999999999999</v>
          </cell>
          <cell r="E22">
            <v>48.291666666666664</v>
          </cell>
          <cell r="F22">
            <v>74</v>
          </cell>
          <cell r="G22">
            <v>25</v>
          </cell>
          <cell r="H22">
            <v>7.2</v>
          </cell>
          <cell r="J22">
            <v>23.400000000000002</v>
          </cell>
          <cell r="K22">
            <v>0</v>
          </cell>
        </row>
        <row r="23">
          <cell r="B23">
            <v>28.808333333333337</v>
          </cell>
          <cell r="C23">
            <v>40.700000000000003</v>
          </cell>
          <cell r="D23">
            <v>20.2</v>
          </cell>
          <cell r="E23">
            <v>45.416666666666664</v>
          </cell>
          <cell r="F23">
            <v>75</v>
          </cell>
          <cell r="G23">
            <v>13</v>
          </cell>
          <cell r="H23">
            <v>12.6</v>
          </cell>
          <cell r="J23">
            <v>35.64</v>
          </cell>
          <cell r="K23">
            <v>0</v>
          </cell>
        </row>
        <row r="24">
          <cell r="B24">
            <v>30.337500000000002</v>
          </cell>
          <cell r="C24">
            <v>40.700000000000003</v>
          </cell>
          <cell r="D24">
            <v>22.8</v>
          </cell>
          <cell r="E24">
            <v>36.958333333333336</v>
          </cell>
          <cell r="F24">
            <v>71</v>
          </cell>
          <cell r="G24">
            <v>13</v>
          </cell>
          <cell r="H24">
            <v>20.88</v>
          </cell>
          <cell r="J24">
            <v>61.92</v>
          </cell>
          <cell r="K24">
            <v>0</v>
          </cell>
        </row>
        <row r="25">
          <cell r="B25">
            <v>24.320833333333336</v>
          </cell>
          <cell r="C25">
            <v>30.6</v>
          </cell>
          <cell r="D25">
            <v>19.2</v>
          </cell>
          <cell r="E25">
            <v>64.833333333333329</v>
          </cell>
          <cell r="F25">
            <v>93</v>
          </cell>
          <cell r="G25">
            <v>36</v>
          </cell>
          <cell r="H25">
            <v>11.520000000000001</v>
          </cell>
          <cell r="J25">
            <v>38.159999999999997</v>
          </cell>
          <cell r="K25">
            <v>0</v>
          </cell>
        </row>
        <row r="26">
          <cell r="B26">
            <v>27.725000000000009</v>
          </cell>
          <cell r="C26">
            <v>36.9</v>
          </cell>
          <cell r="D26">
            <v>21.1</v>
          </cell>
          <cell r="E26">
            <v>54.125</v>
          </cell>
          <cell r="F26">
            <v>84</v>
          </cell>
          <cell r="G26">
            <v>20</v>
          </cell>
          <cell r="H26">
            <v>7.2</v>
          </cell>
          <cell r="J26">
            <v>16.559999999999999</v>
          </cell>
          <cell r="K26">
            <v>0</v>
          </cell>
        </row>
        <row r="27">
          <cell r="B27">
            <v>30.466666666666669</v>
          </cell>
          <cell r="C27">
            <v>40</v>
          </cell>
          <cell r="D27">
            <v>23.3</v>
          </cell>
          <cell r="E27">
            <v>39.958333333333336</v>
          </cell>
          <cell r="F27">
            <v>65</v>
          </cell>
          <cell r="G27">
            <v>15</v>
          </cell>
          <cell r="H27">
            <v>7.9200000000000008</v>
          </cell>
          <cell r="J27">
            <v>18.720000000000002</v>
          </cell>
          <cell r="K27">
            <v>0</v>
          </cell>
        </row>
        <row r="28">
          <cell r="B28">
            <v>31.275000000000002</v>
          </cell>
          <cell r="C28">
            <v>42</v>
          </cell>
          <cell r="D28">
            <v>23</v>
          </cell>
          <cell r="E28">
            <v>33.375</v>
          </cell>
          <cell r="F28">
            <v>57</v>
          </cell>
          <cell r="G28">
            <v>9</v>
          </cell>
          <cell r="H28">
            <v>10.08</v>
          </cell>
          <cell r="J28">
            <v>25.2</v>
          </cell>
          <cell r="K28">
            <v>0</v>
          </cell>
        </row>
        <row r="29">
          <cell r="B29">
            <v>32.279166666666669</v>
          </cell>
          <cell r="C29">
            <v>42.7</v>
          </cell>
          <cell r="D29">
            <v>22.8</v>
          </cell>
          <cell r="E29">
            <v>24.208333333333332</v>
          </cell>
          <cell r="F29">
            <v>48</v>
          </cell>
          <cell r="G29">
            <v>10</v>
          </cell>
          <cell r="H29">
            <v>11.16</v>
          </cell>
          <cell r="J29">
            <v>33.840000000000003</v>
          </cell>
          <cell r="K29">
            <v>0</v>
          </cell>
        </row>
        <row r="30">
          <cell r="B30">
            <v>31.57083333333334</v>
          </cell>
          <cell r="C30">
            <v>40.1</v>
          </cell>
          <cell r="D30">
            <v>24</v>
          </cell>
          <cell r="E30">
            <v>31.958333333333332</v>
          </cell>
          <cell r="F30">
            <v>72</v>
          </cell>
          <cell r="G30">
            <v>18</v>
          </cell>
          <cell r="H30">
            <v>19.8</v>
          </cell>
          <cell r="J30">
            <v>57.6</v>
          </cell>
          <cell r="K30">
            <v>0</v>
          </cell>
        </row>
        <row r="31">
          <cell r="B31">
            <v>24.833333333333329</v>
          </cell>
          <cell r="C31">
            <v>28.9</v>
          </cell>
          <cell r="D31">
            <v>22.6</v>
          </cell>
          <cell r="E31">
            <v>68.75</v>
          </cell>
          <cell r="F31">
            <v>84</v>
          </cell>
          <cell r="G31">
            <v>44</v>
          </cell>
          <cell r="H31">
            <v>11.16</v>
          </cell>
          <cell r="J31">
            <v>32.76</v>
          </cell>
          <cell r="K31">
            <v>0</v>
          </cell>
        </row>
        <row r="32">
          <cell r="B32">
            <v>26.200000000000003</v>
          </cell>
          <cell r="C32">
            <v>34.799999999999997</v>
          </cell>
          <cell r="D32">
            <v>19.3</v>
          </cell>
          <cell r="E32">
            <v>46.833333333333336</v>
          </cell>
          <cell r="F32">
            <v>72</v>
          </cell>
          <cell r="G32">
            <v>25</v>
          </cell>
          <cell r="H32">
            <v>8.2799999999999994</v>
          </cell>
          <cell r="J32">
            <v>23.040000000000003</v>
          </cell>
          <cell r="K32">
            <v>0</v>
          </cell>
        </row>
        <row r="33">
          <cell r="B33">
            <v>27.3125</v>
          </cell>
          <cell r="C33">
            <v>37.200000000000003</v>
          </cell>
          <cell r="D33">
            <v>18.399999999999999</v>
          </cell>
          <cell r="E33">
            <v>42.666666666666664</v>
          </cell>
          <cell r="F33">
            <v>69</v>
          </cell>
          <cell r="G33">
            <v>22</v>
          </cell>
          <cell r="H33">
            <v>6.84</v>
          </cell>
          <cell r="J33">
            <v>23.040000000000003</v>
          </cell>
          <cell r="K33">
            <v>0</v>
          </cell>
        </row>
        <row r="34">
          <cell r="B34">
            <v>30.879166666666663</v>
          </cell>
          <cell r="C34">
            <v>40.5</v>
          </cell>
          <cell r="D34">
            <v>23.2</v>
          </cell>
          <cell r="E34">
            <v>36.791666666666664</v>
          </cell>
          <cell r="F34">
            <v>63</v>
          </cell>
          <cell r="G34">
            <v>9</v>
          </cell>
          <cell r="H34">
            <v>16.559999999999999</v>
          </cell>
          <cell r="J34">
            <v>36.36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16.620833333333334</v>
          </cell>
          <cell r="C5">
            <v>21.4</v>
          </cell>
          <cell r="D5">
            <v>13.1</v>
          </cell>
          <cell r="E5">
            <v>77.416666666666671</v>
          </cell>
          <cell r="F5">
            <v>99</v>
          </cell>
          <cell r="G5">
            <v>45</v>
          </cell>
          <cell r="H5">
            <v>20.88</v>
          </cell>
          <cell r="J5">
            <v>36.36</v>
          </cell>
          <cell r="K5">
            <v>0</v>
          </cell>
        </row>
        <row r="6">
          <cell r="B6">
            <v>19.887499999999999</v>
          </cell>
          <cell r="C6">
            <v>31.5</v>
          </cell>
          <cell r="D6">
            <v>11.4</v>
          </cell>
          <cell r="E6">
            <v>54.625</v>
          </cell>
          <cell r="F6">
            <v>81</v>
          </cell>
          <cell r="G6">
            <v>23</v>
          </cell>
          <cell r="H6">
            <v>9.7200000000000006</v>
          </cell>
          <cell r="J6">
            <v>19.440000000000001</v>
          </cell>
          <cell r="K6">
            <v>0</v>
          </cell>
        </row>
        <row r="7">
          <cell r="B7">
            <v>26.545833333333334</v>
          </cell>
          <cell r="C7">
            <v>35.700000000000003</v>
          </cell>
          <cell r="D7">
            <v>19</v>
          </cell>
          <cell r="E7">
            <v>37.375</v>
          </cell>
          <cell r="F7">
            <v>58</v>
          </cell>
          <cell r="G7">
            <v>12</v>
          </cell>
          <cell r="H7">
            <v>17.28</v>
          </cell>
          <cell r="J7">
            <v>35.28</v>
          </cell>
          <cell r="K7">
            <v>0</v>
          </cell>
        </row>
        <row r="8">
          <cell r="B8">
            <v>27.487499999999997</v>
          </cell>
          <cell r="C8">
            <v>33.9</v>
          </cell>
          <cell r="D8">
            <v>21.7</v>
          </cell>
          <cell r="E8">
            <v>32.75</v>
          </cell>
          <cell r="F8">
            <v>66</v>
          </cell>
          <cell r="G8">
            <v>23</v>
          </cell>
          <cell r="H8">
            <v>24.48</v>
          </cell>
          <cell r="J8">
            <v>43.2</v>
          </cell>
          <cell r="K8">
            <v>0</v>
          </cell>
        </row>
        <row r="9">
          <cell r="B9">
            <v>15.975000000000003</v>
          </cell>
          <cell r="C9">
            <v>23.3</v>
          </cell>
          <cell r="D9">
            <v>11.5</v>
          </cell>
          <cell r="E9">
            <v>79.333333333333329</v>
          </cell>
          <cell r="F9">
            <v>99</v>
          </cell>
          <cell r="G9">
            <v>33</v>
          </cell>
          <cell r="H9">
            <v>25.92</v>
          </cell>
          <cell r="J9">
            <v>56.16</v>
          </cell>
          <cell r="K9">
            <v>0.8</v>
          </cell>
        </row>
        <row r="10">
          <cell r="B10">
            <v>18.645833333333332</v>
          </cell>
          <cell r="C10">
            <v>29</v>
          </cell>
          <cell r="D10">
            <v>10.9</v>
          </cell>
          <cell r="E10">
            <v>58.666666666666664</v>
          </cell>
          <cell r="F10">
            <v>79</v>
          </cell>
          <cell r="G10">
            <v>37</v>
          </cell>
          <cell r="H10">
            <v>14.76</v>
          </cell>
          <cell r="J10">
            <v>30.6</v>
          </cell>
          <cell r="K10">
            <v>0</v>
          </cell>
        </row>
        <row r="11">
          <cell r="B11">
            <v>25.908333333333335</v>
          </cell>
          <cell r="C11">
            <v>36.299999999999997</v>
          </cell>
          <cell r="D11">
            <v>19.100000000000001</v>
          </cell>
          <cell r="E11">
            <v>50</v>
          </cell>
          <cell r="F11">
            <v>74</v>
          </cell>
          <cell r="G11">
            <v>20</v>
          </cell>
          <cell r="H11">
            <v>18.720000000000002</v>
          </cell>
          <cell r="J11">
            <v>37.800000000000004</v>
          </cell>
          <cell r="K11">
            <v>0</v>
          </cell>
        </row>
        <row r="12">
          <cell r="B12">
            <v>29.3</v>
          </cell>
          <cell r="C12">
            <v>37.9</v>
          </cell>
          <cell r="D12">
            <v>21.5</v>
          </cell>
          <cell r="E12">
            <v>33.391304347826086</v>
          </cell>
          <cell r="F12">
            <v>53</v>
          </cell>
          <cell r="G12">
            <v>15</v>
          </cell>
          <cell r="H12">
            <v>18.36</v>
          </cell>
          <cell r="J12">
            <v>41.04</v>
          </cell>
          <cell r="K12">
            <v>0</v>
          </cell>
        </row>
        <row r="13">
          <cell r="B13">
            <v>29.654166666666672</v>
          </cell>
          <cell r="C13">
            <v>36.5</v>
          </cell>
          <cell r="D13">
            <v>23.9</v>
          </cell>
          <cell r="E13">
            <v>24.954545454545453</v>
          </cell>
          <cell r="F13">
            <v>33</v>
          </cell>
          <cell r="G13">
            <v>15</v>
          </cell>
          <cell r="H13">
            <v>23.040000000000003</v>
          </cell>
          <cell r="J13">
            <v>48.96</v>
          </cell>
          <cell r="K13">
            <v>0</v>
          </cell>
        </row>
        <row r="14">
          <cell r="B14">
            <v>28.529166666666669</v>
          </cell>
          <cell r="C14">
            <v>35.5</v>
          </cell>
          <cell r="D14">
            <v>22.5</v>
          </cell>
          <cell r="E14">
            <v>24.652173913043477</v>
          </cell>
          <cell r="F14">
            <v>35</v>
          </cell>
          <cell r="G14">
            <v>14</v>
          </cell>
          <cell r="H14">
            <v>19.440000000000001</v>
          </cell>
          <cell r="J14">
            <v>42.84</v>
          </cell>
          <cell r="K14">
            <v>0</v>
          </cell>
        </row>
        <row r="15">
          <cell r="B15">
            <v>28.933333333333334</v>
          </cell>
          <cell r="C15">
            <v>36.5</v>
          </cell>
          <cell r="D15">
            <v>21.2</v>
          </cell>
          <cell r="E15">
            <v>23.791666666666668</v>
          </cell>
          <cell r="F15">
            <v>37</v>
          </cell>
          <cell r="G15">
            <v>15</v>
          </cell>
          <cell r="H15">
            <v>20.52</v>
          </cell>
          <cell r="J15">
            <v>44.28</v>
          </cell>
          <cell r="K15">
            <v>0</v>
          </cell>
        </row>
        <row r="16">
          <cell r="B16">
            <v>27.824999999999999</v>
          </cell>
          <cell r="C16">
            <v>33.799999999999997</v>
          </cell>
          <cell r="D16">
            <v>20.9</v>
          </cell>
          <cell r="E16">
            <v>37.333333333333336</v>
          </cell>
          <cell r="F16">
            <v>79</v>
          </cell>
          <cell r="G16">
            <v>21</v>
          </cell>
          <cell r="H16">
            <v>20.16</v>
          </cell>
          <cell r="J16">
            <v>39.96</v>
          </cell>
          <cell r="K16">
            <v>0</v>
          </cell>
        </row>
        <row r="17">
          <cell r="B17">
            <v>27.824999999999999</v>
          </cell>
          <cell r="C17">
            <v>33.799999999999997</v>
          </cell>
          <cell r="D17">
            <v>20.9</v>
          </cell>
          <cell r="E17">
            <v>37.333333333333336</v>
          </cell>
          <cell r="F17">
            <v>79</v>
          </cell>
          <cell r="G17">
            <v>21</v>
          </cell>
          <cell r="H17">
            <v>20.16</v>
          </cell>
          <cell r="J17">
            <v>39.96</v>
          </cell>
          <cell r="K17">
            <v>0</v>
          </cell>
        </row>
        <row r="18">
          <cell r="B18">
            <v>19.541666666666668</v>
          </cell>
          <cell r="C18">
            <v>26.9</v>
          </cell>
          <cell r="D18">
            <v>16.399999999999999</v>
          </cell>
          <cell r="E18">
            <v>88.666666666666671</v>
          </cell>
          <cell r="F18">
            <v>99</v>
          </cell>
          <cell r="G18">
            <v>61</v>
          </cell>
          <cell r="H18">
            <v>28.08</v>
          </cell>
          <cell r="J18">
            <v>50.76</v>
          </cell>
          <cell r="K18">
            <v>4.3999999999999995</v>
          </cell>
        </row>
        <row r="19">
          <cell r="B19">
            <v>16.629166666666663</v>
          </cell>
          <cell r="C19">
            <v>18.3</v>
          </cell>
          <cell r="D19">
            <v>14.2</v>
          </cell>
          <cell r="E19">
            <v>98.75</v>
          </cell>
          <cell r="F19">
            <v>99</v>
          </cell>
          <cell r="G19">
            <v>97</v>
          </cell>
          <cell r="H19">
            <v>21.6</v>
          </cell>
          <cell r="J19">
            <v>36.36</v>
          </cell>
          <cell r="K19">
            <v>24.599999999999998</v>
          </cell>
        </row>
        <row r="20">
          <cell r="B20">
            <v>17.325000000000003</v>
          </cell>
          <cell r="C20">
            <v>26</v>
          </cell>
          <cell r="D20">
            <v>12.9</v>
          </cell>
          <cell r="E20">
            <v>80.458333333333329</v>
          </cell>
          <cell r="F20">
            <v>99</v>
          </cell>
          <cell r="G20">
            <v>40</v>
          </cell>
          <cell r="H20">
            <v>21.6</v>
          </cell>
          <cell r="J20">
            <v>37.800000000000004</v>
          </cell>
          <cell r="K20">
            <v>0.4</v>
          </cell>
        </row>
        <row r="21">
          <cell r="B21">
            <v>19.654166666666665</v>
          </cell>
          <cell r="C21">
            <v>27.9</v>
          </cell>
          <cell r="D21">
            <v>14.3</v>
          </cell>
          <cell r="E21">
            <v>67.583333333333329</v>
          </cell>
          <cell r="F21">
            <v>99</v>
          </cell>
          <cell r="G21">
            <v>38</v>
          </cell>
          <cell r="H21">
            <v>31.680000000000003</v>
          </cell>
          <cell r="J21">
            <v>56.16</v>
          </cell>
          <cell r="K21">
            <v>0</v>
          </cell>
        </row>
        <row r="22">
          <cell r="B22">
            <v>21.733333333333334</v>
          </cell>
          <cell r="C22">
            <v>29.2</v>
          </cell>
          <cell r="D22">
            <v>16.8</v>
          </cell>
          <cell r="E22">
            <v>63.666666666666664</v>
          </cell>
          <cell r="F22">
            <v>80</v>
          </cell>
          <cell r="G22">
            <v>43</v>
          </cell>
          <cell r="H22">
            <v>21.96</v>
          </cell>
          <cell r="J22">
            <v>40.32</v>
          </cell>
          <cell r="K22">
            <v>0</v>
          </cell>
        </row>
        <row r="23">
          <cell r="B23">
            <v>26.066666666666659</v>
          </cell>
          <cell r="C23">
            <v>36.6</v>
          </cell>
          <cell r="D23">
            <v>17.600000000000001</v>
          </cell>
          <cell r="E23">
            <v>54.583333333333336</v>
          </cell>
          <cell r="F23">
            <v>84</v>
          </cell>
          <cell r="G23">
            <v>23</v>
          </cell>
          <cell r="H23">
            <v>24.12</v>
          </cell>
          <cell r="J23">
            <v>48.96</v>
          </cell>
          <cell r="K23">
            <v>0</v>
          </cell>
        </row>
        <row r="24">
          <cell r="B24">
            <v>26.554166666666674</v>
          </cell>
          <cell r="C24">
            <v>32.9</v>
          </cell>
          <cell r="D24">
            <v>19</v>
          </cell>
          <cell r="E24">
            <v>51.916666666666664</v>
          </cell>
          <cell r="F24">
            <v>81</v>
          </cell>
          <cell r="G24">
            <v>37</v>
          </cell>
          <cell r="H24">
            <v>39.24</v>
          </cell>
          <cell r="J24">
            <v>66.960000000000008</v>
          </cell>
          <cell r="K24">
            <v>0</v>
          </cell>
        </row>
        <row r="25">
          <cell r="B25">
            <v>20.824999999999999</v>
          </cell>
          <cell r="C25">
            <v>27.9</v>
          </cell>
          <cell r="D25">
            <v>16.2</v>
          </cell>
          <cell r="E25">
            <v>83.625</v>
          </cell>
          <cell r="F25">
            <v>98</v>
          </cell>
          <cell r="G25">
            <v>60</v>
          </cell>
          <cell r="H25">
            <v>29.16</v>
          </cell>
          <cell r="J25">
            <v>57.24</v>
          </cell>
          <cell r="K25">
            <v>23.799999999999997</v>
          </cell>
        </row>
        <row r="26">
          <cell r="B26">
            <v>26.425000000000001</v>
          </cell>
          <cell r="C26">
            <v>34.700000000000003</v>
          </cell>
          <cell r="D26">
            <v>20.5</v>
          </cell>
          <cell r="E26">
            <v>60.541666666666664</v>
          </cell>
          <cell r="F26">
            <v>93</v>
          </cell>
          <cell r="G26">
            <v>36</v>
          </cell>
          <cell r="H26">
            <v>16.920000000000002</v>
          </cell>
          <cell r="J26">
            <v>31.680000000000003</v>
          </cell>
          <cell r="K26">
            <v>0</v>
          </cell>
        </row>
        <row r="27">
          <cell r="B27">
            <v>28.650000000000002</v>
          </cell>
          <cell r="C27">
            <v>37.200000000000003</v>
          </cell>
          <cell r="D27">
            <v>21.4</v>
          </cell>
          <cell r="E27">
            <v>52.666666666666664</v>
          </cell>
          <cell r="F27">
            <v>83</v>
          </cell>
          <cell r="G27">
            <v>23</v>
          </cell>
          <cell r="H27">
            <v>19.440000000000001</v>
          </cell>
          <cell r="J27">
            <v>37.080000000000005</v>
          </cell>
          <cell r="K27">
            <v>0</v>
          </cell>
        </row>
        <row r="28">
          <cell r="B28">
            <v>30.254166666666663</v>
          </cell>
          <cell r="C28">
            <v>37.299999999999997</v>
          </cell>
          <cell r="D28">
            <v>24.5</v>
          </cell>
          <cell r="E28">
            <v>41.958333333333336</v>
          </cell>
          <cell r="F28">
            <v>59</v>
          </cell>
          <cell r="G28">
            <v>23</v>
          </cell>
          <cell r="H28">
            <v>22.32</v>
          </cell>
          <cell r="J28">
            <v>42.84</v>
          </cell>
          <cell r="K28">
            <v>0</v>
          </cell>
        </row>
        <row r="29">
          <cell r="B29">
            <v>31.783333333333335</v>
          </cell>
          <cell r="C29">
            <v>39</v>
          </cell>
          <cell r="D29">
            <v>26.1</v>
          </cell>
          <cell r="E29">
            <v>34.588235294117645</v>
          </cell>
          <cell r="F29">
            <v>43</v>
          </cell>
          <cell r="G29">
            <v>17</v>
          </cell>
          <cell r="H29">
            <v>18</v>
          </cell>
          <cell r="J29">
            <v>45.36</v>
          </cell>
          <cell r="K29">
            <v>0</v>
          </cell>
        </row>
        <row r="30">
          <cell r="B30">
            <v>24.575000000000003</v>
          </cell>
          <cell r="C30">
            <v>32.1</v>
          </cell>
          <cell r="D30">
            <v>18.7</v>
          </cell>
          <cell r="E30">
            <v>70.416666666666671</v>
          </cell>
          <cell r="F30">
            <v>99</v>
          </cell>
          <cell r="G30">
            <v>34</v>
          </cell>
          <cell r="H30">
            <v>19.8</v>
          </cell>
          <cell r="J30">
            <v>43.2</v>
          </cell>
          <cell r="K30">
            <v>0.4</v>
          </cell>
        </row>
        <row r="31">
          <cell r="B31">
            <v>19.200000000000003</v>
          </cell>
          <cell r="C31">
            <v>25.8</v>
          </cell>
          <cell r="D31">
            <v>14.6</v>
          </cell>
          <cell r="E31">
            <v>71.916666666666671</v>
          </cell>
          <cell r="F31">
            <v>96</v>
          </cell>
          <cell r="G31">
            <v>36</v>
          </cell>
          <cell r="H31">
            <v>20.16</v>
          </cell>
          <cell r="J31">
            <v>39.24</v>
          </cell>
          <cell r="K31">
            <v>0</v>
          </cell>
        </row>
        <row r="32">
          <cell r="B32">
            <v>21.416666666666668</v>
          </cell>
          <cell r="C32">
            <v>30.8</v>
          </cell>
          <cell r="D32">
            <v>13.1</v>
          </cell>
          <cell r="E32">
            <v>54.791666666666664</v>
          </cell>
          <cell r="F32">
            <v>89</v>
          </cell>
          <cell r="G32">
            <v>24</v>
          </cell>
          <cell r="H32">
            <v>12.6</v>
          </cell>
          <cell r="J32">
            <v>27</v>
          </cell>
          <cell r="K32">
            <v>0</v>
          </cell>
        </row>
        <row r="33">
          <cell r="B33">
            <v>25.704166666666666</v>
          </cell>
          <cell r="C33">
            <v>35.200000000000003</v>
          </cell>
          <cell r="D33">
            <v>19.2</v>
          </cell>
          <cell r="E33">
            <v>45.208333333333336</v>
          </cell>
          <cell r="F33">
            <v>66</v>
          </cell>
          <cell r="G33">
            <v>22</v>
          </cell>
          <cell r="H33">
            <v>22.32</v>
          </cell>
          <cell r="J33">
            <v>41.4</v>
          </cell>
          <cell r="K33">
            <v>0</v>
          </cell>
        </row>
        <row r="34">
          <cell r="B34">
            <v>28.233333333333334</v>
          </cell>
          <cell r="C34">
            <v>37.799999999999997</v>
          </cell>
          <cell r="D34">
            <v>20.100000000000001</v>
          </cell>
          <cell r="E34">
            <v>48.857142857142854</v>
          </cell>
          <cell r="F34">
            <v>70</v>
          </cell>
          <cell r="G34">
            <v>23</v>
          </cell>
          <cell r="H34">
            <v>24.48</v>
          </cell>
          <cell r="J34">
            <v>52.56</v>
          </cell>
          <cell r="K34">
            <v>0.2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25.862500000000001</v>
          </cell>
          <cell r="C5">
            <v>36</v>
          </cell>
          <cell r="D5">
            <v>17.3</v>
          </cell>
          <cell r="E5">
            <v>39</v>
          </cell>
          <cell r="F5">
            <v>62</v>
          </cell>
          <cell r="G5">
            <v>16</v>
          </cell>
          <cell r="H5">
            <v>14.04</v>
          </cell>
          <cell r="J5">
            <v>30.6</v>
          </cell>
          <cell r="K5">
            <v>0</v>
          </cell>
        </row>
        <row r="6">
          <cell r="B6">
            <v>23.466666666666665</v>
          </cell>
          <cell r="C6">
            <v>35.6</v>
          </cell>
          <cell r="D6">
            <v>13.7</v>
          </cell>
          <cell r="E6">
            <v>48.958333333333336</v>
          </cell>
          <cell r="F6">
            <v>81</v>
          </cell>
          <cell r="G6">
            <v>14</v>
          </cell>
          <cell r="H6">
            <v>28.8</v>
          </cell>
          <cell r="J6">
            <v>40.680000000000007</v>
          </cell>
          <cell r="K6">
            <v>0</v>
          </cell>
        </row>
        <row r="7">
          <cell r="B7">
            <v>26.841666666666665</v>
          </cell>
          <cell r="C7">
            <v>37.299999999999997</v>
          </cell>
          <cell r="D7">
            <v>16.399999999999999</v>
          </cell>
          <cell r="E7">
            <v>31.208333333333332</v>
          </cell>
          <cell r="F7">
            <v>62</v>
          </cell>
          <cell r="G7">
            <v>10</v>
          </cell>
          <cell r="H7">
            <v>23.400000000000002</v>
          </cell>
          <cell r="J7">
            <v>42.84</v>
          </cell>
          <cell r="K7">
            <v>0</v>
          </cell>
        </row>
        <row r="8">
          <cell r="B8">
            <v>28.912499999999994</v>
          </cell>
          <cell r="C8">
            <v>37.5</v>
          </cell>
          <cell r="D8">
            <v>20.9</v>
          </cell>
          <cell r="E8">
            <v>22.791666666666668</v>
          </cell>
          <cell r="F8">
            <v>37</v>
          </cell>
          <cell r="G8">
            <v>13</v>
          </cell>
          <cell r="H8">
            <v>27.36</v>
          </cell>
          <cell r="J8">
            <v>44.64</v>
          </cell>
          <cell r="K8">
            <v>0</v>
          </cell>
        </row>
        <row r="9">
          <cell r="B9">
            <v>22.520833333333332</v>
          </cell>
          <cell r="C9">
            <v>27.4</v>
          </cell>
          <cell r="D9">
            <v>17.600000000000001</v>
          </cell>
          <cell r="E9">
            <v>55.958333333333336</v>
          </cell>
          <cell r="F9">
            <v>77</v>
          </cell>
          <cell r="G9">
            <v>33</v>
          </cell>
          <cell r="H9">
            <v>17.64</v>
          </cell>
          <cell r="J9">
            <v>26.28</v>
          </cell>
          <cell r="K9">
            <v>0</v>
          </cell>
        </row>
        <row r="10">
          <cell r="B10">
            <v>21.400000000000002</v>
          </cell>
          <cell r="C10">
            <v>36</v>
          </cell>
          <cell r="D10">
            <v>12.6</v>
          </cell>
          <cell r="E10">
            <v>68.041666666666671</v>
          </cell>
          <cell r="F10">
            <v>100</v>
          </cell>
          <cell r="G10">
            <v>20</v>
          </cell>
          <cell r="H10">
            <v>23.040000000000003</v>
          </cell>
          <cell r="J10">
            <v>38.159999999999997</v>
          </cell>
          <cell r="K10">
            <v>0</v>
          </cell>
        </row>
        <row r="11">
          <cell r="B11">
            <v>25.958333333333339</v>
          </cell>
          <cell r="C11">
            <v>37.799999999999997</v>
          </cell>
          <cell r="D11">
            <v>15.8</v>
          </cell>
          <cell r="E11">
            <v>51.833333333333336</v>
          </cell>
          <cell r="F11">
            <v>91</v>
          </cell>
          <cell r="G11">
            <v>15</v>
          </cell>
          <cell r="H11">
            <v>16.920000000000002</v>
          </cell>
          <cell r="J11">
            <v>37.440000000000005</v>
          </cell>
          <cell r="K11">
            <v>0</v>
          </cell>
        </row>
        <row r="12">
          <cell r="B12">
            <v>29.033333333333328</v>
          </cell>
          <cell r="C12">
            <v>38.200000000000003</v>
          </cell>
          <cell r="D12">
            <v>20.7</v>
          </cell>
          <cell r="E12">
            <v>26.791666666666668</v>
          </cell>
          <cell r="F12">
            <v>51</v>
          </cell>
          <cell r="G12">
            <v>13</v>
          </cell>
          <cell r="H12">
            <v>28.8</v>
          </cell>
          <cell r="J12">
            <v>45.36</v>
          </cell>
          <cell r="K12">
            <v>0</v>
          </cell>
        </row>
        <row r="13">
          <cell r="B13">
            <v>27.55416666666666</v>
          </cell>
          <cell r="C13">
            <v>36.799999999999997</v>
          </cell>
          <cell r="D13">
            <v>18.5</v>
          </cell>
          <cell r="E13">
            <v>25.833333333333332</v>
          </cell>
          <cell r="F13">
            <v>44</v>
          </cell>
          <cell r="G13">
            <v>11</v>
          </cell>
          <cell r="H13">
            <v>23.759999999999998</v>
          </cell>
          <cell r="J13">
            <v>43.56</v>
          </cell>
          <cell r="K13">
            <v>0</v>
          </cell>
        </row>
        <row r="14">
          <cell r="B14">
            <v>26.678260869565214</v>
          </cell>
          <cell r="C14">
            <v>36.700000000000003</v>
          </cell>
          <cell r="D14">
            <v>16.5</v>
          </cell>
          <cell r="E14">
            <v>25.956521739130434</v>
          </cell>
          <cell r="F14">
            <v>49</v>
          </cell>
          <cell r="G14">
            <v>11</v>
          </cell>
          <cell r="H14">
            <v>26.28</v>
          </cell>
          <cell r="J14">
            <v>41.4</v>
          </cell>
          <cell r="K14">
            <v>0</v>
          </cell>
        </row>
        <row r="15">
          <cell r="B15">
            <v>28.445833333333336</v>
          </cell>
          <cell r="C15">
            <v>37.200000000000003</v>
          </cell>
          <cell r="D15">
            <v>19.7</v>
          </cell>
          <cell r="E15">
            <v>22.666666666666668</v>
          </cell>
          <cell r="F15">
            <v>35</v>
          </cell>
          <cell r="G15">
            <v>14</v>
          </cell>
          <cell r="H15">
            <v>30.96</v>
          </cell>
          <cell r="J15">
            <v>55.080000000000005</v>
          </cell>
          <cell r="K15">
            <v>0</v>
          </cell>
        </row>
        <row r="16">
          <cell r="B16">
            <v>29.829166666666666</v>
          </cell>
          <cell r="C16">
            <v>37.6</v>
          </cell>
          <cell r="D16">
            <v>22.9</v>
          </cell>
          <cell r="E16">
            <v>23.791666666666668</v>
          </cell>
          <cell r="F16">
            <v>35</v>
          </cell>
          <cell r="G16">
            <v>16</v>
          </cell>
          <cell r="H16">
            <v>30.6</v>
          </cell>
          <cell r="J16">
            <v>47.16</v>
          </cell>
          <cell r="K16">
            <v>0</v>
          </cell>
        </row>
        <row r="17">
          <cell r="B17">
            <v>28.170833333333334</v>
          </cell>
          <cell r="C17">
            <v>38</v>
          </cell>
          <cell r="D17">
            <v>19.100000000000001</v>
          </cell>
          <cell r="E17">
            <v>34.125</v>
          </cell>
          <cell r="F17">
            <v>59</v>
          </cell>
          <cell r="G17">
            <v>16</v>
          </cell>
          <cell r="H17">
            <v>20.52</v>
          </cell>
          <cell r="J17">
            <v>42.84</v>
          </cell>
          <cell r="K17">
            <v>0</v>
          </cell>
        </row>
        <row r="18">
          <cell r="B18">
            <v>24.891666666666666</v>
          </cell>
          <cell r="C18">
            <v>27.7</v>
          </cell>
          <cell r="D18">
            <v>22.4</v>
          </cell>
          <cell r="E18">
            <v>48.416666666666664</v>
          </cell>
          <cell r="F18">
            <v>68</v>
          </cell>
          <cell r="G18">
            <v>31</v>
          </cell>
          <cell r="H18">
            <v>32.04</v>
          </cell>
          <cell r="J18">
            <v>55.800000000000004</v>
          </cell>
          <cell r="K18">
            <v>0</v>
          </cell>
        </row>
        <row r="19">
          <cell r="B19">
            <v>21.933333333333337</v>
          </cell>
          <cell r="C19">
            <v>28.5</v>
          </cell>
          <cell r="D19">
            <v>19.2</v>
          </cell>
          <cell r="E19">
            <v>71.708333333333329</v>
          </cell>
          <cell r="F19">
            <v>86</v>
          </cell>
          <cell r="G19">
            <v>46</v>
          </cell>
          <cell r="H19">
            <v>26.28</v>
          </cell>
          <cell r="J19">
            <v>38.519999999999996</v>
          </cell>
          <cell r="K19">
            <v>0</v>
          </cell>
        </row>
        <row r="20">
          <cell r="B20">
            <v>19.762500000000003</v>
          </cell>
          <cell r="C20">
            <v>23.8</v>
          </cell>
          <cell r="D20">
            <v>17.8</v>
          </cell>
          <cell r="E20">
            <v>89.875</v>
          </cell>
          <cell r="F20">
            <v>100</v>
          </cell>
          <cell r="G20">
            <v>63</v>
          </cell>
          <cell r="H20">
            <v>25.2</v>
          </cell>
          <cell r="J20">
            <v>37.440000000000005</v>
          </cell>
          <cell r="K20">
            <v>8</v>
          </cell>
        </row>
        <row r="21">
          <cell r="B21">
            <v>20</v>
          </cell>
          <cell r="C21">
            <v>28.5</v>
          </cell>
          <cell r="D21">
            <v>15.7</v>
          </cell>
          <cell r="E21">
            <v>79.583333333333329</v>
          </cell>
          <cell r="F21">
            <v>100</v>
          </cell>
          <cell r="G21">
            <v>44</v>
          </cell>
          <cell r="H21">
            <v>28.8</v>
          </cell>
          <cell r="J21">
            <v>44.64</v>
          </cell>
          <cell r="K21">
            <v>0</v>
          </cell>
        </row>
        <row r="22">
          <cell r="B22">
            <v>24.270833333333332</v>
          </cell>
          <cell r="C22">
            <v>35.5</v>
          </cell>
          <cell r="D22">
            <v>17.399999999999999</v>
          </cell>
          <cell r="E22">
            <v>58.916666666666664</v>
          </cell>
          <cell r="F22">
            <v>78</v>
          </cell>
          <cell r="G22">
            <v>30</v>
          </cell>
          <cell r="H22">
            <v>24.48</v>
          </cell>
          <cell r="J22">
            <v>32.4</v>
          </cell>
          <cell r="K22">
            <v>0</v>
          </cell>
        </row>
        <row r="23">
          <cell r="B23">
            <v>27.970833333333331</v>
          </cell>
          <cell r="C23">
            <v>38.4</v>
          </cell>
          <cell r="D23">
            <v>19.2</v>
          </cell>
          <cell r="E23">
            <v>50.208333333333336</v>
          </cell>
          <cell r="F23">
            <v>83</v>
          </cell>
          <cell r="G23">
            <v>21</v>
          </cell>
          <cell r="H23">
            <v>27.720000000000002</v>
          </cell>
          <cell r="J23">
            <v>48.6</v>
          </cell>
          <cell r="K23">
            <v>0</v>
          </cell>
        </row>
        <row r="24">
          <cell r="B24">
            <v>27.860869565217389</v>
          </cell>
          <cell r="C24">
            <v>34.9</v>
          </cell>
          <cell r="D24">
            <v>21</v>
          </cell>
          <cell r="E24">
            <v>47.043478260869563</v>
          </cell>
          <cell r="F24">
            <v>90</v>
          </cell>
          <cell r="G24">
            <v>34</v>
          </cell>
          <cell r="H24">
            <v>29.880000000000003</v>
          </cell>
          <cell r="J24">
            <v>66.960000000000008</v>
          </cell>
          <cell r="K24">
            <v>2.4000000000000004</v>
          </cell>
        </row>
        <row r="25">
          <cell r="B25">
            <v>22.408333333333331</v>
          </cell>
          <cell r="C25">
            <v>30.2</v>
          </cell>
          <cell r="D25">
            <v>17.7</v>
          </cell>
          <cell r="E25">
            <v>74.416666666666671</v>
          </cell>
          <cell r="F25">
            <v>100</v>
          </cell>
          <cell r="G25">
            <v>44</v>
          </cell>
          <cell r="H25">
            <v>47.88</v>
          </cell>
          <cell r="J25">
            <v>75.960000000000008</v>
          </cell>
          <cell r="K25">
            <v>35.6</v>
          </cell>
        </row>
        <row r="26">
          <cell r="B26">
            <v>26.091666666666669</v>
          </cell>
          <cell r="C26">
            <v>36.299999999999997</v>
          </cell>
          <cell r="D26">
            <v>18.8</v>
          </cell>
          <cell r="E26">
            <v>60.625</v>
          </cell>
          <cell r="F26">
            <v>92</v>
          </cell>
          <cell r="G26">
            <v>20</v>
          </cell>
          <cell r="H26">
            <v>20.52</v>
          </cell>
          <cell r="J26">
            <v>32.4</v>
          </cell>
          <cell r="K26">
            <v>0</v>
          </cell>
        </row>
        <row r="27">
          <cell r="B27">
            <v>27.008333333333329</v>
          </cell>
          <cell r="C27">
            <v>38</v>
          </cell>
          <cell r="D27">
            <v>18.600000000000001</v>
          </cell>
          <cell r="E27">
            <v>55.666666666666664</v>
          </cell>
          <cell r="F27">
            <v>87</v>
          </cell>
          <cell r="G27">
            <v>21</v>
          </cell>
          <cell r="H27">
            <v>20.16</v>
          </cell>
          <cell r="J27">
            <v>33.480000000000004</v>
          </cell>
          <cell r="K27">
            <v>0</v>
          </cell>
        </row>
        <row r="28">
          <cell r="B28">
            <v>28.9375</v>
          </cell>
          <cell r="C28">
            <v>39.5</v>
          </cell>
          <cell r="D28">
            <v>21.2</v>
          </cell>
          <cell r="E28">
            <v>50.208333333333336</v>
          </cell>
          <cell r="F28">
            <v>83</v>
          </cell>
          <cell r="G28">
            <v>15</v>
          </cell>
          <cell r="H28">
            <v>22.32</v>
          </cell>
          <cell r="J28">
            <v>38.519999999999996</v>
          </cell>
          <cell r="K28">
            <v>0</v>
          </cell>
        </row>
        <row r="29">
          <cell r="B29">
            <v>29.754166666666666</v>
          </cell>
          <cell r="C29">
            <v>38.700000000000003</v>
          </cell>
          <cell r="D29">
            <v>22.1</v>
          </cell>
          <cell r="E29">
            <v>42.625</v>
          </cell>
          <cell r="F29">
            <v>68</v>
          </cell>
          <cell r="G29">
            <v>19</v>
          </cell>
          <cell r="H29">
            <v>15.840000000000002</v>
          </cell>
          <cell r="J29">
            <v>38.880000000000003</v>
          </cell>
          <cell r="K29">
            <v>0</v>
          </cell>
        </row>
        <row r="30">
          <cell r="B30">
            <v>27.560869565217395</v>
          </cell>
          <cell r="C30">
            <v>34</v>
          </cell>
          <cell r="D30">
            <v>23.1</v>
          </cell>
          <cell r="E30">
            <v>53.695652173913047</v>
          </cell>
          <cell r="F30">
            <v>83</v>
          </cell>
          <cell r="G30">
            <v>35</v>
          </cell>
          <cell r="H30">
            <v>30.240000000000002</v>
          </cell>
          <cell r="J30">
            <v>51.480000000000004</v>
          </cell>
          <cell r="K30">
            <v>0</v>
          </cell>
        </row>
        <row r="31">
          <cell r="B31">
            <v>22.541666666666668</v>
          </cell>
          <cell r="C31">
            <v>28.6</v>
          </cell>
          <cell r="D31">
            <v>18.600000000000001</v>
          </cell>
          <cell r="E31">
            <v>71.541666666666671</v>
          </cell>
          <cell r="F31">
            <v>90</v>
          </cell>
          <cell r="G31">
            <v>41</v>
          </cell>
          <cell r="H31">
            <v>17.28</v>
          </cell>
          <cell r="J31">
            <v>32.4</v>
          </cell>
          <cell r="K31">
            <v>0</v>
          </cell>
        </row>
        <row r="32">
          <cell r="B32">
            <v>22.945833333333326</v>
          </cell>
          <cell r="C32">
            <v>32.799999999999997</v>
          </cell>
          <cell r="D32">
            <v>15.7</v>
          </cell>
          <cell r="E32">
            <v>55.833333333333336</v>
          </cell>
          <cell r="F32">
            <v>85</v>
          </cell>
          <cell r="G32">
            <v>30</v>
          </cell>
          <cell r="H32">
            <v>24.840000000000003</v>
          </cell>
          <cell r="J32">
            <v>34.56</v>
          </cell>
          <cell r="K32">
            <v>0</v>
          </cell>
        </row>
        <row r="33">
          <cell r="B33">
            <v>26.647826086956524</v>
          </cell>
          <cell r="C33">
            <v>36.299999999999997</v>
          </cell>
          <cell r="D33">
            <v>18.899999999999999</v>
          </cell>
          <cell r="E33">
            <v>50.304347826086953</v>
          </cell>
          <cell r="F33">
            <v>73</v>
          </cell>
          <cell r="G33">
            <v>27</v>
          </cell>
          <cell r="H33">
            <v>21.6</v>
          </cell>
          <cell r="J33">
            <v>38.159999999999997</v>
          </cell>
          <cell r="K33">
            <v>0</v>
          </cell>
        </row>
        <row r="34">
          <cell r="B34">
            <v>28.162499999999998</v>
          </cell>
          <cell r="C34">
            <v>38.4</v>
          </cell>
          <cell r="D34">
            <v>19.3</v>
          </cell>
          <cell r="E34">
            <v>49</v>
          </cell>
          <cell r="F34">
            <v>82</v>
          </cell>
          <cell r="G34">
            <v>16</v>
          </cell>
          <cell r="H34">
            <v>26.64</v>
          </cell>
          <cell r="J34">
            <v>46.440000000000005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26.320833333333336</v>
          </cell>
          <cell r="C5">
            <v>33.6</v>
          </cell>
          <cell r="D5">
            <v>17.600000000000001</v>
          </cell>
          <cell r="E5">
            <v>38.166666666666664</v>
          </cell>
          <cell r="F5">
            <v>67</v>
          </cell>
          <cell r="G5">
            <v>20</v>
          </cell>
          <cell r="H5">
            <v>17.28</v>
          </cell>
          <cell r="J5">
            <v>28.8</v>
          </cell>
          <cell r="K5">
            <v>0</v>
          </cell>
        </row>
        <row r="6">
          <cell r="B6">
            <v>23.354166666666661</v>
          </cell>
          <cell r="C6">
            <v>34.200000000000003</v>
          </cell>
          <cell r="D6">
            <v>15</v>
          </cell>
          <cell r="E6">
            <v>45.666666666666664</v>
          </cell>
          <cell r="F6">
            <v>70</v>
          </cell>
          <cell r="G6">
            <v>20</v>
          </cell>
          <cell r="H6">
            <v>17.64</v>
          </cell>
          <cell r="J6">
            <v>31.319999999999997</v>
          </cell>
          <cell r="K6">
            <v>0</v>
          </cell>
        </row>
        <row r="7">
          <cell r="B7">
            <v>28.208333333333329</v>
          </cell>
          <cell r="C7">
            <v>37.700000000000003</v>
          </cell>
          <cell r="D7">
            <v>19.100000000000001</v>
          </cell>
          <cell r="E7">
            <v>33.291666666666664</v>
          </cell>
          <cell r="F7">
            <v>61</v>
          </cell>
          <cell r="G7">
            <v>9</v>
          </cell>
          <cell r="H7">
            <v>17.64</v>
          </cell>
          <cell r="J7">
            <v>30.6</v>
          </cell>
          <cell r="K7">
            <v>0</v>
          </cell>
        </row>
        <row r="8">
          <cell r="B8">
            <v>29.683333333333341</v>
          </cell>
          <cell r="C8">
            <v>38.6</v>
          </cell>
          <cell r="D8">
            <v>21.8</v>
          </cell>
          <cell r="E8">
            <v>22.166666666666668</v>
          </cell>
          <cell r="F8">
            <v>36</v>
          </cell>
          <cell r="G8">
            <v>11</v>
          </cell>
          <cell r="H8">
            <v>18.36</v>
          </cell>
          <cell r="J8">
            <v>33.119999999999997</v>
          </cell>
          <cell r="K8">
            <v>0</v>
          </cell>
        </row>
        <row r="9">
          <cell r="B9">
            <v>22.129166666666666</v>
          </cell>
          <cell r="C9">
            <v>31.1</v>
          </cell>
          <cell r="D9">
            <v>17.2</v>
          </cell>
          <cell r="E9">
            <v>55.458333333333336</v>
          </cell>
          <cell r="F9">
            <v>79</v>
          </cell>
          <cell r="G9">
            <v>15</v>
          </cell>
          <cell r="H9">
            <v>23.400000000000002</v>
          </cell>
          <cell r="J9">
            <v>42.480000000000004</v>
          </cell>
          <cell r="K9">
            <v>0</v>
          </cell>
        </row>
        <row r="10">
          <cell r="B10">
            <v>20.441666666666666</v>
          </cell>
          <cell r="C10">
            <v>29.5</v>
          </cell>
          <cell r="D10">
            <v>14.2</v>
          </cell>
          <cell r="E10">
            <v>67</v>
          </cell>
          <cell r="F10">
            <v>100</v>
          </cell>
          <cell r="G10">
            <v>37</v>
          </cell>
          <cell r="H10">
            <v>19.440000000000001</v>
          </cell>
          <cell r="J10">
            <v>38.880000000000003</v>
          </cell>
          <cell r="K10">
            <v>0</v>
          </cell>
        </row>
        <row r="11">
          <cell r="B11">
            <v>25.749999999999996</v>
          </cell>
          <cell r="C11">
            <v>35.799999999999997</v>
          </cell>
          <cell r="D11">
            <v>18</v>
          </cell>
          <cell r="E11">
            <v>50.166666666666664</v>
          </cell>
          <cell r="F11">
            <v>78</v>
          </cell>
          <cell r="G11">
            <v>23</v>
          </cell>
          <cell r="H11">
            <v>19.440000000000001</v>
          </cell>
          <cell r="J11">
            <v>31.319999999999997</v>
          </cell>
          <cell r="K11">
            <v>0</v>
          </cell>
        </row>
        <row r="12">
          <cell r="B12">
            <v>30.154166666666669</v>
          </cell>
          <cell r="C12">
            <v>38.4</v>
          </cell>
          <cell r="D12">
            <v>21.6</v>
          </cell>
          <cell r="E12">
            <v>27.625</v>
          </cell>
          <cell r="F12">
            <v>52</v>
          </cell>
          <cell r="G12">
            <v>12</v>
          </cell>
          <cell r="H12">
            <v>16.920000000000002</v>
          </cell>
          <cell r="J12">
            <v>32.04</v>
          </cell>
          <cell r="K12">
            <v>0</v>
          </cell>
        </row>
        <row r="13">
          <cell r="B13">
            <v>30.016666666666669</v>
          </cell>
          <cell r="C13">
            <v>37.1</v>
          </cell>
          <cell r="D13">
            <v>23.2</v>
          </cell>
          <cell r="E13">
            <v>24.416666666666668</v>
          </cell>
          <cell r="F13">
            <v>49</v>
          </cell>
          <cell r="G13">
            <v>13</v>
          </cell>
          <cell r="H13">
            <v>18.720000000000002</v>
          </cell>
          <cell r="J13">
            <v>33.119999999999997</v>
          </cell>
          <cell r="K13">
            <v>0</v>
          </cell>
        </row>
        <row r="14">
          <cell r="B14">
            <v>29.19583333333334</v>
          </cell>
          <cell r="C14">
            <v>36</v>
          </cell>
          <cell r="D14">
            <v>21.5</v>
          </cell>
          <cell r="E14">
            <v>24.416666666666668</v>
          </cell>
          <cell r="F14">
            <v>48</v>
          </cell>
          <cell r="G14">
            <v>12</v>
          </cell>
          <cell r="H14">
            <v>15.840000000000002</v>
          </cell>
          <cell r="J14">
            <v>28.44</v>
          </cell>
          <cell r="K14">
            <v>0</v>
          </cell>
        </row>
        <row r="15">
          <cell r="B15">
            <v>29.533333333333328</v>
          </cell>
          <cell r="C15">
            <v>38.700000000000003</v>
          </cell>
          <cell r="D15">
            <v>21.2</v>
          </cell>
          <cell r="E15">
            <v>21.75</v>
          </cell>
          <cell r="F15">
            <v>41</v>
          </cell>
          <cell r="G15">
            <v>10</v>
          </cell>
          <cell r="H15">
            <v>14.76</v>
          </cell>
          <cell r="J15">
            <v>32.76</v>
          </cell>
          <cell r="K15">
            <v>0</v>
          </cell>
        </row>
        <row r="16">
          <cell r="B16">
            <v>30.649999999999991</v>
          </cell>
          <cell r="C16">
            <v>38.5</v>
          </cell>
          <cell r="D16">
            <v>23.7</v>
          </cell>
          <cell r="E16">
            <v>20.5</v>
          </cell>
          <cell r="F16">
            <v>32</v>
          </cell>
          <cell r="G16">
            <v>11</v>
          </cell>
          <cell r="H16">
            <v>19.440000000000001</v>
          </cell>
          <cell r="J16">
            <v>37.800000000000004</v>
          </cell>
          <cell r="K16">
            <v>0</v>
          </cell>
        </row>
        <row r="17">
          <cell r="B17">
            <v>31.258333333333329</v>
          </cell>
          <cell r="C17">
            <v>38.299999999999997</v>
          </cell>
          <cell r="D17">
            <v>24.4</v>
          </cell>
          <cell r="E17">
            <v>20.708333333333332</v>
          </cell>
          <cell r="F17">
            <v>41</v>
          </cell>
          <cell r="G17">
            <v>13</v>
          </cell>
          <cell r="H17">
            <v>16.920000000000002</v>
          </cell>
          <cell r="J17">
            <v>29.16</v>
          </cell>
          <cell r="K17">
            <v>0</v>
          </cell>
        </row>
        <row r="18">
          <cell r="B18">
            <v>26.308333333333337</v>
          </cell>
          <cell r="C18">
            <v>31.3</v>
          </cell>
          <cell r="D18">
            <v>21</v>
          </cell>
          <cell r="E18">
            <v>42.666666666666664</v>
          </cell>
          <cell r="F18">
            <v>65</v>
          </cell>
          <cell r="G18">
            <v>22</v>
          </cell>
          <cell r="H18">
            <v>27.720000000000002</v>
          </cell>
          <cell r="J18">
            <v>50.04</v>
          </cell>
          <cell r="K18">
            <v>0</v>
          </cell>
        </row>
        <row r="19">
          <cell r="B19">
            <v>21.249999999999996</v>
          </cell>
          <cell r="C19">
            <v>24.4</v>
          </cell>
          <cell r="D19">
            <v>18.2</v>
          </cell>
          <cell r="E19">
            <v>69.736842105263165</v>
          </cell>
          <cell r="F19">
            <v>91</v>
          </cell>
          <cell r="G19">
            <v>60</v>
          </cell>
          <cell r="H19">
            <v>21.96</v>
          </cell>
          <cell r="J19">
            <v>38.159999999999997</v>
          </cell>
          <cell r="K19">
            <v>0.8</v>
          </cell>
        </row>
        <row r="20">
          <cell r="B20">
            <v>20.204166666666666</v>
          </cell>
          <cell r="C20">
            <v>26.2</v>
          </cell>
          <cell r="D20">
            <v>18</v>
          </cell>
          <cell r="E20">
            <v>63.666666666666664</v>
          </cell>
          <cell r="F20">
            <v>98</v>
          </cell>
          <cell r="G20">
            <v>48</v>
          </cell>
          <cell r="H20">
            <v>15.840000000000002</v>
          </cell>
          <cell r="J20">
            <v>27.720000000000002</v>
          </cell>
          <cell r="K20">
            <v>0</v>
          </cell>
        </row>
        <row r="21">
          <cell r="B21">
            <v>21.208333333333336</v>
          </cell>
          <cell r="C21">
            <v>29.1</v>
          </cell>
          <cell r="D21">
            <v>15.4</v>
          </cell>
          <cell r="E21">
            <v>67.272727272727266</v>
          </cell>
          <cell r="F21">
            <v>100</v>
          </cell>
          <cell r="G21">
            <v>31</v>
          </cell>
          <cell r="H21">
            <v>23.400000000000002</v>
          </cell>
          <cell r="J21">
            <v>40.32</v>
          </cell>
          <cell r="K21">
            <v>0</v>
          </cell>
        </row>
        <row r="22">
          <cell r="B22">
            <v>21.462500000000002</v>
          </cell>
          <cell r="C22">
            <v>28.5</v>
          </cell>
          <cell r="D22">
            <v>15.2</v>
          </cell>
          <cell r="E22">
            <v>59.291666666666664</v>
          </cell>
          <cell r="F22">
            <v>79</v>
          </cell>
          <cell r="G22">
            <v>39</v>
          </cell>
          <cell r="H22">
            <v>22.32</v>
          </cell>
          <cell r="J22">
            <v>37.800000000000004</v>
          </cell>
          <cell r="K22">
            <v>0</v>
          </cell>
        </row>
        <row r="23">
          <cell r="B23">
            <v>27.379166666666666</v>
          </cell>
          <cell r="C23">
            <v>38.799999999999997</v>
          </cell>
          <cell r="D23">
            <v>19.100000000000001</v>
          </cell>
          <cell r="E23">
            <v>51.041666666666664</v>
          </cell>
          <cell r="F23">
            <v>82</v>
          </cell>
          <cell r="G23">
            <v>16</v>
          </cell>
          <cell r="H23">
            <v>19.440000000000001</v>
          </cell>
          <cell r="J23">
            <v>38.519999999999996</v>
          </cell>
          <cell r="K23">
            <v>0</v>
          </cell>
        </row>
        <row r="24">
          <cell r="B24">
            <v>27.220833333333335</v>
          </cell>
          <cell r="C24">
            <v>37.299999999999997</v>
          </cell>
          <cell r="D24">
            <v>19.7</v>
          </cell>
          <cell r="E24">
            <v>50.5</v>
          </cell>
          <cell r="F24">
            <v>98</v>
          </cell>
          <cell r="G24">
            <v>22</v>
          </cell>
          <cell r="H24">
            <v>34.200000000000003</v>
          </cell>
          <cell r="J24">
            <v>70.92</v>
          </cell>
          <cell r="K24">
            <v>12.2</v>
          </cell>
        </row>
        <row r="25">
          <cell r="B25">
            <v>22.383333333333336</v>
          </cell>
          <cell r="C25">
            <v>27.9</v>
          </cell>
          <cell r="D25">
            <v>18.899999999999999</v>
          </cell>
          <cell r="E25">
            <v>71.25</v>
          </cell>
          <cell r="F25">
            <v>99</v>
          </cell>
          <cell r="G25">
            <v>51</v>
          </cell>
          <cell r="H25">
            <v>27</v>
          </cell>
          <cell r="J25">
            <v>68.400000000000006</v>
          </cell>
          <cell r="K25">
            <v>25.2</v>
          </cell>
        </row>
        <row r="26">
          <cell r="B26">
            <v>25.870833333333337</v>
          </cell>
          <cell r="C26">
            <v>31.7</v>
          </cell>
          <cell r="D26">
            <v>21</v>
          </cell>
          <cell r="E26">
            <v>62.416666666666664</v>
          </cell>
          <cell r="F26">
            <v>96</v>
          </cell>
          <cell r="G26">
            <v>35</v>
          </cell>
          <cell r="H26">
            <v>15.840000000000002</v>
          </cell>
          <cell r="J26">
            <v>25.92</v>
          </cell>
          <cell r="K26">
            <v>0</v>
          </cell>
        </row>
        <row r="27">
          <cell r="B27">
            <v>29.349999999999998</v>
          </cell>
          <cell r="C27">
            <v>35.4</v>
          </cell>
          <cell r="D27">
            <v>23.7</v>
          </cell>
          <cell r="E27">
            <v>44.708333333333336</v>
          </cell>
          <cell r="F27">
            <v>67</v>
          </cell>
          <cell r="G27">
            <v>27</v>
          </cell>
          <cell r="H27">
            <v>18.720000000000002</v>
          </cell>
          <cell r="J27">
            <v>27.36</v>
          </cell>
          <cell r="K27">
            <v>0</v>
          </cell>
        </row>
        <row r="28">
          <cell r="B28">
            <v>29.808333333333334</v>
          </cell>
          <cell r="C28">
            <v>37.5</v>
          </cell>
          <cell r="D28">
            <v>23.2</v>
          </cell>
          <cell r="E28">
            <v>39.625</v>
          </cell>
          <cell r="F28">
            <v>66</v>
          </cell>
          <cell r="G28">
            <v>14</v>
          </cell>
          <cell r="H28">
            <v>16.920000000000002</v>
          </cell>
          <cell r="J28">
            <v>28.44</v>
          </cell>
          <cell r="K28">
            <v>0</v>
          </cell>
        </row>
        <row r="29">
          <cell r="B29">
            <v>30.558333333333337</v>
          </cell>
          <cell r="C29">
            <v>39.6</v>
          </cell>
          <cell r="D29">
            <v>22</v>
          </cell>
          <cell r="E29">
            <v>30.291666666666668</v>
          </cell>
          <cell r="F29">
            <v>57</v>
          </cell>
          <cell r="G29">
            <v>13</v>
          </cell>
          <cell r="H29">
            <v>15.48</v>
          </cell>
          <cell r="J29">
            <v>23.040000000000003</v>
          </cell>
          <cell r="K29">
            <v>0</v>
          </cell>
        </row>
        <row r="30">
          <cell r="B30">
            <v>30.220833333333331</v>
          </cell>
          <cell r="C30">
            <v>35.9</v>
          </cell>
          <cell r="D30">
            <v>20.2</v>
          </cell>
          <cell r="E30">
            <v>31.136363636363637</v>
          </cell>
          <cell r="F30">
            <v>75</v>
          </cell>
          <cell r="G30">
            <v>21</v>
          </cell>
          <cell r="H30">
            <v>30.96</v>
          </cell>
          <cell r="J30">
            <v>65.52</v>
          </cell>
          <cell r="K30">
            <v>77</v>
          </cell>
        </row>
        <row r="31">
          <cell r="B31">
            <v>22.879166666666663</v>
          </cell>
          <cell r="C31">
            <v>28.3</v>
          </cell>
          <cell r="D31">
            <v>19.5</v>
          </cell>
          <cell r="F31">
            <v>100</v>
          </cell>
          <cell r="H31">
            <v>26.64</v>
          </cell>
          <cell r="J31">
            <v>59.760000000000005</v>
          </cell>
          <cell r="K31">
            <v>0.4</v>
          </cell>
        </row>
        <row r="32">
          <cell r="B32">
            <v>23.095833333333335</v>
          </cell>
          <cell r="C32">
            <v>30.1</v>
          </cell>
          <cell r="D32">
            <v>18</v>
          </cell>
          <cell r="E32">
            <v>57.875</v>
          </cell>
          <cell r="F32">
            <v>86</v>
          </cell>
          <cell r="G32">
            <v>33</v>
          </cell>
          <cell r="H32">
            <v>21.6</v>
          </cell>
          <cell r="J32">
            <v>36</v>
          </cell>
          <cell r="K32">
            <v>0</v>
          </cell>
        </row>
        <row r="33">
          <cell r="B33">
            <v>24.016666666666666</v>
          </cell>
          <cell r="C33">
            <v>32.200000000000003</v>
          </cell>
          <cell r="D33">
            <v>16.2</v>
          </cell>
          <cell r="E33">
            <v>53.708333333333336</v>
          </cell>
          <cell r="F33">
            <v>79</v>
          </cell>
          <cell r="G33">
            <v>30</v>
          </cell>
          <cell r="H33">
            <v>19.8</v>
          </cell>
          <cell r="J33">
            <v>34.56</v>
          </cell>
          <cell r="K33">
            <v>0</v>
          </cell>
        </row>
        <row r="34">
          <cell r="B34">
            <v>28.558333333333334</v>
          </cell>
          <cell r="C34">
            <v>37.6</v>
          </cell>
          <cell r="D34">
            <v>21.6</v>
          </cell>
          <cell r="E34">
            <v>46.708333333333336</v>
          </cell>
          <cell r="F34">
            <v>73</v>
          </cell>
          <cell r="G34">
            <v>21</v>
          </cell>
          <cell r="H34">
            <v>20.52</v>
          </cell>
          <cell r="J34">
            <v>33.840000000000003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19.7</v>
          </cell>
          <cell r="C5">
            <v>26.1</v>
          </cell>
          <cell r="D5">
            <v>15.1</v>
          </cell>
          <cell r="E5">
            <v>68.208333333333329</v>
          </cell>
          <cell r="F5">
            <v>89</v>
          </cell>
          <cell r="G5">
            <v>43</v>
          </cell>
          <cell r="H5">
            <v>29.880000000000003</v>
          </cell>
          <cell r="J5">
            <v>44.64</v>
          </cell>
          <cell r="K5">
            <v>0</v>
          </cell>
        </row>
        <row r="6">
          <cell r="B6">
            <v>21</v>
          </cell>
          <cell r="C6">
            <v>33.6</v>
          </cell>
          <cell r="D6">
            <v>12</v>
          </cell>
          <cell r="E6">
            <v>57.708333333333336</v>
          </cell>
          <cell r="F6">
            <v>86</v>
          </cell>
          <cell r="G6">
            <v>27</v>
          </cell>
          <cell r="H6">
            <v>12.24</v>
          </cell>
          <cell r="J6">
            <v>23.040000000000003</v>
          </cell>
          <cell r="K6">
            <v>0</v>
          </cell>
        </row>
        <row r="7">
          <cell r="B7">
            <v>26.670833333333334</v>
          </cell>
          <cell r="C7">
            <v>38.799999999999997</v>
          </cell>
          <cell r="D7">
            <v>15.8</v>
          </cell>
          <cell r="E7">
            <v>44.208333333333336</v>
          </cell>
          <cell r="F7">
            <v>78</v>
          </cell>
          <cell r="G7">
            <v>16</v>
          </cell>
          <cell r="H7">
            <v>24.12</v>
          </cell>
          <cell r="J7">
            <v>37.080000000000005</v>
          </cell>
          <cell r="K7">
            <v>0</v>
          </cell>
        </row>
        <row r="8">
          <cell r="B8">
            <v>28.170833333333331</v>
          </cell>
          <cell r="C8">
            <v>38.200000000000003</v>
          </cell>
          <cell r="D8">
            <v>19.399999999999999</v>
          </cell>
          <cell r="E8">
            <v>37.041666666666664</v>
          </cell>
          <cell r="F8">
            <v>63</v>
          </cell>
          <cell r="G8">
            <v>18</v>
          </cell>
          <cell r="H8">
            <v>25.92</v>
          </cell>
          <cell r="J8">
            <v>42.12</v>
          </cell>
          <cell r="K8">
            <v>0</v>
          </cell>
        </row>
        <row r="9">
          <cell r="B9">
            <v>19.558333333333334</v>
          </cell>
          <cell r="C9">
            <v>28.9</v>
          </cell>
          <cell r="D9">
            <v>15.3</v>
          </cell>
          <cell r="E9">
            <v>67.375</v>
          </cell>
          <cell r="F9">
            <v>85</v>
          </cell>
          <cell r="G9">
            <v>36</v>
          </cell>
          <cell r="H9">
            <v>35.28</v>
          </cell>
          <cell r="J9">
            <v>52.92</v>
          </cell>
          <cell r="K9">
            <v>0</v>
          </cell>
        </row>
        <row r="10">
          <cell r="B10">
            <v>20.179166666666664</v>
          </cell>
          <cell r="C10">
            <v>31.8</v>
          </cell>
          <cell r="D10">
            <v>12.1</v>
          </cell>
          <cell r="E10">
            <v>61.916666666666664</v>
          </cell>
          <cell r="F10">
            <v>86</v>
          </cell>
          <cell r="G10">
            <v>33</v>
          </cell>
          <cell r="H10">
            <v>16.920000000000002</v>
          </cell>
          <cell r="J10">
            <v>27.36</v>
          </cell>
          <cell r="K10">
            <v>0</v>
          </cell>
        </row>
        <row r="11">
          <cell r="B11">
            <v>26.691666666666659</v>
          </cell>
          <cell r="C11">
            <v>39.299999999999997</v>
          </cell>
          <cell r="D11">
            <v>16.2</v>
          </cell>
          <cell r="E11">
            <v>50.375</v>
          </cell>
          <cell r="F11">
            <v>86</v>
          </cell>
          <cell r="G11">
            <v>15</v>
          </cell>
          <cell r="H11">
            <v>21.96</v>
          </cell>
          <cell r="J11">
            <v>41.04</v>
          </cell>
          <cell r="K11">
            <v>0</v>
          </cell>
        </row>
        <row r="12">
          <cell r="B12">
            <v>28.666666666666668</v>
          </cell>
          <cell r="C12">
            <v>39.5</v>
          </cell>
          <cell r="D12">
            <v>17.600000000000001</v>
          </cell>
          <cell r="E12">
            <v>39.166666666666664</v>
          </cell>
          <cell r="F12">
            <v>74</v>
          </cell>
          <cell r="G12">
            <v>14</v>
          </cell>
          <cell r="H12">
            <v>27.720000000000002</v>
          </cell>
          <cell r="J12">
            <v>44.28</v>
          </cell>
          <cell r="K12">
            <v>0</v>
          </cell>
        </row>
        <row r="13">
          <cell r="B13">
            <v>28.666666666666668</v>
          </cell>
          <cell r="C13">
            <v>39.5</v>
          </cell>
          <cell r="D13">
            <v>17.600000000000001</v>
          </cell>
          <cell r="E13">
            <v>39.166666666666664</v>
          </cell>
          <cell r="F13">
            <v>74</v>
          </cell>
          <cell r="G13">
            <v>14</v>
          </cell>
          <cell r="H13">
            <v>27.720000000000002</v>
          </cell>
          <cell r="J13">
            <v>44.28</v>
          </cell>
          <cell r="K13">
            <v>0</v>
          </cell>
        </row>
        <row r="14">
          <cell r="B14">
            <v>27.887500000000003</v>
          </cell>
          <cell r="C14">
            <v>38.700000000000003</v>
          </cell>
          <cell r="D14">
            <v>17.8</v>
          </cell>
          <cell r="E14">
            <v>34.458333333333336</v>
          </cell>
          <cell r="F14">
            <v>66</v>
          </cell>
          <cell r="G14">
            <v>13</v>
          </cell>
          <cell r="H14">
            <v>22.68</v>
          </cell>
          <cell r="J14">
            <v>44.64</v>
          </cell>
          <cell r="K14">
            <v>0</v>
          </cell>
        </row>
        <row r="15">
          <cell r="B15">
            <v>26.300000000000008</v>
          </cell>
          <cell r="C15">
            <v>34.799999999999997</v>
          </cell>
          <cell r="D15">
            <v>16.600000000000001</v>
          </cell>
          <cell r="E15">
            <v>35</v>
          </cell>
          <cell r="F15">
            <v>68</v>
          </cell>
          <cell r="G15">
            <v>16</v>
          </cell>
          <cell r="H15">
            <v>19.440000000000001</v>
          </cell>
          <cell r="J15">
            <v>34.200000000000003</v>
          </cell>
          <cell r="K15">
            <v>0</v>
          </cell>
        </row>
        <row r="16">
          <cell r="B16">
            <v>28.695833333333329</v>
          </cell>
          <cell r="C16">
            <v>37.4</v>
          </cell>
          <cell r="D16">
            <v>20.2</v>
          </cell>
          <cell r="E16">
            <v>29.333333333333332</v>
          </cell>
          <cell r="F16">
            <v>52</v>
          </cell>
          <cell r="G16">
            <v>18</v>
          </cell>
          <cell r="H16">
            <v>27</v>
          </cell>
          <cell r="J16">
            <v>48.96</v>
          </cell>
          <cell r="K16">
            <v>0</v>
          </cell>
        </row>
        <row r="17">
          <cell r="B17">
            <v>26.387499999999999</v>
          </cell>
          <cell r="C17">
            <v>35.4</v>
          </cell>
          <cell r="D17">
            <v>18.899999999999999</v>
          </cell>
          <cell r="E17">
            <v>58.791666666666664</v>
          </cell>
          <cell r="F17">
            <v>88</v>
          </cell>
          <cell r="G17">
            <v>32</v>
          </cell>
          <cell r="H17">
            <v>14.4</v>
          </cell>
          <cell r="J17">
            <v>28.44</v>
          </cell>
          <cell r="K17">
            <v>0</v>
          </cell>
        </row>
        <row r="18">
          <cell r="B18">
            <v>22.520833333333329</v>
          </cell>
          <cell r="C18">
            <v>30.3</v>
          </cell>
          <cell r="D18">
            <v>18.8</v>
          </cell>
          <cell r="E18">
            <v>85.041666666666671</v>
          </cell>
          <cell r="F18">
            <v>100</v>
          </cell>
          <cell r="G18">
            <v>45</v>
          </cell>
          <cell r="H18">
            <v>28.08</v>
          </cell>
          <cell r="J18">
            <v>40.680000000000007</v>
          </cell>
          <cell r="K18">
            <v>41.8</v>
          </cell>
        </row>
        <row r="19">
          <cell r="B19">
            <v>19.270833333333332</v>
          </cell>
          <cell r="C19">
            <v>20.2</v>
          </cell>
          <cell r="D19">
            <v>18.3</v>
          </cell>
          <cell r="E19">
            <v>99.708333333333329</v>
          </cell>
          <cell r="F19">
            <v>100</v>
          </cell>
          <cell r="G19">
            <v>98</v>
          </cell>
          <cell r="H19">
            <v>21.6</v>
          </cell>
          <cell r="J19">
            <v>31.319999999999997</v>
          </cell>
          <cell r="K19">
            <v>20.599999999999998</v>
          </cell>
        </row>
        <row r="20">
          <cell r="B20">
            <v>19.95</v>
          </cell>
          <cell r="C20">
            <v>27.1</v>
          </cell>
          <cell r="D20">
            <v>16.100000000000001</v>
          </cell>
          <cell r="E20">
            <v>82.625</v>
          </cell>
          <cell r="F20">
            <v>100</v>
          </cell>
          <cell r="G20">
            <v>49</v>
          </cell>
          <cell r="H20">
            <v>22.68</v>
          </cell>
          <cell r="J20">
            <v>32.76</v>
          </cell>
          <cell r="K20">
            <v>5.2000000000000011</v>
          </cell>
        </row>
        <row r="21">
          <cell r="B21">
            <v>21.429166666666671</v>
          </cell>
          <cell r="C21">
            <v>29.6</v>
          </cell>
          <cell r="D21">
            <v>14.7</v>
          </cell>
          <cell r="E21">
            <v>71</v>
          </cell>
          <cell r="F21">
            <v>95</v>
          </cell>
          <cell r="G21">
            <v>40</v>
          </cell>
          <cell r="H21">
            <v>19.079999999999998</v>
          </cell>
          <cell r="J21">
            <v>32.76</v>
          </cell>
          <cell r="K21">
            <v>0</v>
          </cell>
        </row>
        <row r="22">
          <cell r="B22">
            <v>24.937500000000004</v>
          </cell>
          <cell r="C22">
            <v>34.5</v>
          </cell>
          <cell r="D22">
            <v>18.2</v>
          </cell>
          <cell r="E22">
            <v>64.375</v>
          </cell>
          <cell r="F22">
            <v>93</v>
          </cell>
          <cell r="G22">
            <v>36</v>
          </cell>
          <cell r="H22">
            <v>13.32</v>
          </cell>
          <cell r="J22">
            <v>25.92</v>
          </cell>
          <cell r="K22">
            <v>0</v>
          </cell>
        </row>
        <row r="23">
          <cell r="B23">
            <v>28.254166666666663</v>
          </cell>
          <cell r="C23">
            <v>38</v>
          </cell>
          <cell r="D23">
            <v>19.7</v>
          </cell>
          <cell r="E23">
            <v>56.875</v>
          </cell>
          <cell r="F23">
            <v>92</v>
          </cell>
          <cell r="G23">
            <v>27</v>
          </cell>
          <cell r="H23">
            <v>21.6</v>
          </cell>
          <cell r="J23">
            <v>39.96</v>
          </cell>
          <cell r="K23">
            <v>0</v>
          </cell>
        </row>
        <row r="24">
          <cell r="B24">
            <v>30.695833333333326</v>
          </cell>
          <cell r="C24">
            <v>38.4</v>
          </cell>
          <cell r="D24">
            <v>25.4</v>
          </cell>
          <cell r="E24">
            <v>48.333333333333336</v>
          </cell>
          <cell r="F24">
            <v>68</v>
          </cell>
          <cell r="G24">
            <v>27</v>
          </cell>
          <cell r="H24">
            <v>30.96</v>
          </cell>
          <cell r="J24">
            <v>46.800000000000004</v>
          </cell>
          <cell r="K24">
            <v>0</v>
          </cell>
        </row>
        <row r="25">
          <cell r="B25">
            <v>23.191666666666666</v>
          </cell>
          <cell r="C25">
            <v>30.2</v>
          </cell>
          <cell r="D25">
            <v>19</v>
          </cell>
          <cell r="E25">
            <v>80.958333333333329</v>
          </cell>
          <cell r="F25">
            <v>99</v>
          </cell>
          <cell r="G25">
            <v>51</v>
          </cell>
          <cell r="H25">
            <v>44.28</v>
          </cell>
          <cell r="J25">
            <v>80.64</v>
          </cell>
          <cell r="K25">
            <v>12</v>
          </cell>
        </row>
        <row r="26">
          <cell r="B26">
            <v>27.495833333333334</v>
          </cell>
          <cell r="C26">
            <v>37.299999999999997</v>
          </cell>
          <cell r="D26">
            <v>19.899999999999999</v>
          </cell>
          <cell r="E26">
            <v>64.458333333333329</v>
          </cell>
          <cell r="F26">
            <v>97</v>
          </cell>
          <cell r="G26">
            <v>24</v>
          </cell>
          <cell r="H26">
            <v>21.96</v>
          </cell>
          <cell r="J26">
            <v>37.440000000000005</v>
          </cell>
          <cell r="K26">
            <v>0</v>
          </cell>
        </row>
        <row r="27">
          <cell r="B27">
            <v>28.841666666666679</v>
          </cell>
          <cell r="C27">
            <v>38.700000000000003</v>
          </cell>
          <cell r="D27">
            <v>20</v>
          </cell>
          <cell r="E27">
            <v>55.333333333333336</v>
          </cell>
          <cell r="F27">
            <v>89</v>
          </cell>
          <cell r="G27">
            <v>23</v>
          </cell>
          <cell r="H27">
            <v>20.88</v>
          </cell>
          <cell r="J27">
            <v>33.119999999999997</v>
          </cell>
          <cell r="K27">
            <v>0</v>
          </cell>
        </row>
        <row r="28">
          <cell r="B28">
            <v>29.025000000000006</v>
          </cell>
          <cell r="C28">
            <v>37.9</v>
          </cell>
          <cell r="D28">
            <v>21.4</v>
          </cell>
          <cell r="E28">
            <v>55.958333333333336</v>
          </cell>
          <cell r="F28">
            <v>86</v>
          </cell>
          <cell r="G28">
            <v>27</v>
          </cell>
          <cell r="H28">
            <v>14.4</v>
          </cell>
          <cell r="J28">
            <v>27.36</v>
          </cell>
          <cell r="K28">
            <v>0</v>
          </cell>
        </row>
        <row r="29">
          <cell r="B29">
            <v>30.483333333333331</v>
          </cell>
          <cell r="C29">
            <v>39.700000000000003</v>
          </cell>
          <cell r="D29">
            <v>22.3</v>
          </cell>
          <cell r="E29">
            <v>54.666666666666664</v>
          </cell>
          <cell r="F29">
            <v>87</v>
          </cell>
          <cell r="G29">
            <v>25</v>
          </cell>
          <cell r="H29">
            <v>20.88</v>
          </cell>
          <cell r="J29">
            <v>32.04</v>
          </cell>
          <cell r="K29">
            <v>0</v>
          </cell>
        </row>
        <row r="30">
          <cell r="B30">
            <v>25.220833333333335</v>
          </cell>
          <cell r="C30">
            <v>31.6</v>
          </cell>
          <cell r="D30">
            <v>20.7</v>
          </cell>
          <cell r="E30">
            <v>76.166666666666671</v>
          </cell>
          <cell r="F30">
            <v>100</v>
          </cell>
          <cell r="G30">
            <v>51</v>
          </cell>
          <cell r="H30">
            <v>32.76</v>
          </cell>
          <cell r="J30">
            <v>49.680000000000007</v>
          </cell>
          <cell r="K30">
            <v>9.7999999999999989</v>
          </cell>
        </row>
        <row r="31">
          <cell r="B31">
            <v>21.025000000000002</v>
          </cell>
          <cell r="C31">
            <v>27.1</v>
          </cell>
          <cell r="D31">
            <v>17.5</v>
          </cell>
          <cell r="E31">
            <v>73.708333333333329</v>
          </cell>
          <cell r="F31">
            <v>91</v>
          </cell>
          <cell r="G31">
            <v>47</v>
          </cell>
          <cell r="H31">
            <v>27.720000000000002</v>
          </cell>
          <cell r="J31">
            <v>43.2</v>
          </cell>
          <cell r="K31">
            <v>0</v>
          </cell>
        </row>
        <row r="32">
          <cell r="B32">
            <v>22.766666666666669</v>
          </cell>
          <cell r="C32">
            <v>31.7</v>
          </cell>
          <cell r="D32">
            <v>15.8</v>
          </cell>
          <cell r="E32">
            <v>64.083333333333329</v>
          </cell>
          <cell r="F32">
            <v>90</v>
          </cell>
          <cell r="G32">
            <v>26</v>
          </cell>
          <cell r="H32">
            <v>11.879999999999999</v>
          </cell>
          <cell r="J32">
            <v>20.88</v>
          </cell>
          <cell r="K32">
            <v>0</v>
          </cell>
        </row>
        <row r="33">
          <cell r="B33">
            <v>26.162499999999998</v>
          </cell>
          <cell r="C33">
            <v>36</v>
          </cell>
          <cell r="D33">
            <v>18.2</v>
          </cell>
          <cell r="E33">
            <v>57.458333333333336</v>
          </cell>
          <cell r="F33">
            <v>83</v>
          </cell>
          <cell r="G33">
            <v>32</v>
          </cell>
          <cell r="H33">
            <v>16.559999999999999</v>
          </cell>
          <cell r="J33">
            <v>32.04</v>
          </cell>
          <cell r="K33">
            <v>0</v>
          </cell>
        </row>
        <row r="34">
          <cell r="B34">
            <v>28.854166666666671</v>
          </cell>
          <cell r="C34">
            <v>39.5</v>
          </cell>
          <cell r="D34">
            <v>20.2</v>
          </cell>
          <cell r="E34">
            <v>56.208333333333336</v>
          </cell>
          <cell r="F34">
            <v>89</v>
          </cell>
          <cell r="G34">
            <v>25</v>
          </cell>
          <cell r="H34">
            <v>20.16</v>
          </cell>
          <cell r="J34">
            <v>35.64</v>
          </cell>
          <cell r="K34">
            <v>0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J34" t="str">
            <v>*</v>
          </cell>
          <cell r="K34" t="str">
            <v>*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showGridLines="0" zoomScale="92" zoomScaleNormal="92" workbookViewId="0">
      <selection activeCell="AK25" sqref="AK25"/>
    </sheetView>
  </sheetViews>
  <sheetFormatPr defaultRowHeight="12.75" x14ac:dyDescent="0.2"/>
  <cols>
    <col min="1" max="1" width="25.5703125" style="2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11" t="s">
        <v>212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</row>
    <row r="2" spans="1:36" s="4" customFormat="1" ht="20.100000000000001" customHeight="1" x14ac:dyDescent="0.2">
      <c r="A2" s="114" t="s">
        <v>20</v>
      </c>
      <c r="B2" s="109" t="s">
        <v>238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10"/>
    </row>
    <row r="3" spans="1:36" s="5" customFormat="1" ht="20.100000000000001" customHeight="1" x14ac:dyDescent="0.2">
      <c r="A3" s="114"/>
      <c r="B3" s="115">
        <v>1</v>
      </c>
      <c r="C3" s="115">
        <f>SUM(B3+1)</f>
        <v>2</v>
      </c>
      <c r="D3" s="115">
        <f t="shared" ref="D3:AB3" si="0">SUM(C3+1)</f>
        <v>3</v>
      </c>
      <c r="E3" s="115">
        <f t="shared" si="0"/>
        <v>4</v>
      </c>
      <c r="F3" s="115">
        <f t="shared" si="0"/>
        <v>5</v>
      </c>
      <c r="G3" s="115">
        <v>6</v>
      </c>
      <c r="H3" s="115"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>SUM(AB3+1)</f>
        <v>28</v>
      </c>
      <c r="AD3" s="115">
        <f>SUM(AC3+1)</f>
        <v>29</v>
      </c>
      <c r="AE3" s="115">
        <v>30</v>
      </c>
      <c r="AF3" s="116" t="s">
        <v>24</v>
      </c>
    </row>
    <row r="4" spans="1:36" s="5" customFormat="1" ht="12.75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6"/>
    </row>
    <row r="5" spans="1:36" s="5" customFormat="1" x14ac:dyDescent="0.2">
      <c r="A5" s="50" t="s">
        <v>28</v>
      </c>
      <c r="B5" s="90">
        <f>[1]Setembro!$B$5</f>
        <v>24.900000000000002</v>
      </c>
      <c r="C5" s="90">
        <f>[1]Setembro!$B$6</f>
        <v>24.416666666666668</v>
      </c>
      <c r="D5" s="90">
        <f>[1]Setembro!$B$7</f>
        <v>25.275000000000002</v>
      </c>
      <c r="E5" s="90">
        <f>[1]Setembro!$B$8</f>
        <v>25.645833333333339</v>
      </c>
      <c r="F5" s="90">
        <f>[1]Setembro!$B$9</f>
        <v>22.708333333333332</v>
      </c>
      <c r="G5" s="90">
        <f>[1]Setembro!$B$10</f>
        <v>22.170833333333331</v>
      </c>
      <c r="H5" s="90">
        <f>[1]Setembro!$B$11</f>
        <v>26.245833333333334</v>
      </c>
      <c r="I5" s="90">
        <f>[1]Setembro!$B$12</f>
        <v>28.029166666666665</v>
      </c>
      <c r="J5" s="90">
        <f>[1]Setembro!$B$13</f>
        <v>26.933333333333337</v>
      </c>
      <c r="K5" s="90">
        <f>[1]Setembro!$B$14</f>
        <v>25.275000000000002</v>
      </c>
      <c r="L5" s="90">
        <f>[1]Setembro!$B$15</f>
        <v>26.262499999999992</v>
      </c>
      <c r="M5" s="90">
        <f>[1]Setembro!$B$16</f>
        <v>27.279166666666669</v>
      </c>
      <c r="N5" s="90">
        <f>[1]Setembro!$B$17</f>
        <v>27.045833333333338</v>
      </c>
      <c r="O5" s="90">
        <f>[1]Setembro!$B$18</f>
        <v>24.479166666666668</v>
      </c>
      <c r="P5" s="90">
        <f>[1]Setembro!$B$19</f>
        <v>24.345833333333342</v>
      </c>
      <c r="Q5" s="90">
        <f>[1]Setembro!$B$20</f>
        <v>20.791666666666661</v>
      </c>
      <c r="R5" s="90">
        <f>[1]Setembro!$B$21</f>
        <v>21.729166666666668</v>
      </c>
      <c r="S5" s="90">
        <f>[1]Setembro!$B$22</f>
        <v>23.966666666666669</v>
      </c>
      <c r="T5" s="90">
        <f>[1]Setembro!$B$23</f>
        <v>28.162499999999994</v>
      </c>
      <c r="U5" s="90">
        <f>[1]Setembro!$B$24</f>
        <v>29.712499999999995</v>
      </c>
      <c r="V5" s="90">
        <f>[1]Setembro!$B$25</f>
        <v>24.033333333333335</v>
      </c>
      <c r="W5" s="90">
        <f>[1]Setembro!$B$26</f>
        <v>27.204166666666666</v>
      </c>
      <c r="X5" s="90">
        <f>[1]Setembro!$B$27</f>
        <v>29.370833333333334</v>
      </c>
      <c r="Y5" s="90">
        <f>[1]Setembro!$B$28</f>
        <v>29.537499999999994</v>
      </c>
      <c r="Z5" s="90">
        <f>[1]Setembro!$B$29</f>
        <v>29.941666666666666</v>
      </c>
      <c r="AA5" s="90">
        <f>[1]Setembro!$B$30</f>
        <v>29.362500000000001</v>
      </c>
      <c r="AB5" s="90">
        <f>[1]Setembro!$B$31</f>
        <v>25.579166666666666</v>
      </c>
      <c r="AC5" s="90">
        <f>[1]Setembro!$B$32</f>
        <v>24.745833333333334</v>
      </c>
      <c r="AD5" s="90">
        <f>[1]Setembro!$B$33</f>
        <v>27.466666666666669</v>
      </c>
      <c r="AE5" s="90">
        <f>[1]Setembro!$B$34</f>
        <v>29.445833333333329</v>
      </c>
      <c r="AF5" s="99">
        <f t="shared" ref="AF5:AF11" si="1">AVERAGE(B5:AE5)</f>
        <v>26.068750000000001</v>
      </c>
    </row>
    <row r="6" spans="1:36" x14ac:dyDescent="0.2">
      <c r="A6" s="50" t="s">
        <v>0</v>
      </c>
      <c r="B6" s="93">
        <f>[2]Setembro!$B$5</f>
        <v>18.425000000000001</v>
      </c>
      <c r="C6" s="93">
        <f>[2]Setembro!$B$6</f>
        <v>18.925000000000001</v>
      </c>
      <c r="D6" s="93">
        <f>[2]Setembro!$B$7</f>
        <v>23.683333333333334</v>
      </c>
      <c r="E6" s="93">
        <f>[2]Setembro!$B$8</f>
        <v>23.958333333333329</v>
      </c>
      <c r="F6" s="93">
        <f>[2]Setembro!$B$9</f>
        <v>17.666666666666664</v>
      </c>
      <c r="G6" s="93">
        <f>[2]Setembro!$B$10</f>
        <v>16.412500000000001</v>
      </c>
      <c r="H6" s="93">
        <f>[2]Setembro!$B$11</f>
        <v>23.883333333333329</v>
      </c>
      <c r="I6" s="93">
        <f>[2]Setembro!$B$12</f>
        <v>26.183333333333337</v>
      </c>
      <c r="J6" s="93">
        <f>[2]Setembro!$B$13</f>
        <v>26.249999999999996</v>
      </c>
      <c r="K6" s="93">
        <f>[2]Setembro!$B$14</f>
        <v>25.370833333333334</v>
      </c>
      <c r="L6" s="93">
        <f>[2]Setembro!$B$15</f>
        <v>26.025000000000002</v>
      </c>
      <c r="M6" s="93">
        <f>[2]Setembro!$B$16</f>
        <v>25.808333333333334</v>
      </c>
      <c r="N6" s="93">
        <f>[2]Setembro!$B$17</f>
        <v>23.175000000000001</v>
      </c>
      <c r="O6" s="93">
        <f>[2]Setembro!$B$18</f>
        <v>20.69583333333334</v>
      </c>
      <c r="P6" s="93">
        <f>[2]Setembro!$B$19</f>
        <v>17.137499999999999</v>
      </c>
      <c r="Q6" s="93">
        <f>[2]Setembro!$B$20</f>
        <v>18.379166666666666</v>
      </c>
      <c r="R6" s="93">
        <f>[2]Setembro!$B$21</f>
        <v>19.429166666666667</v>
      </c>
      <c r="S6" s="93">
        <f>[2]Setembro!$B$22</f>
        <v>21.179166666666664</v>
      </c>
      <c r="T6" s="93">
        <f>[2]Setembro!$B$23</f>
        <v>25.433333333333337</v>
      </c>
      <c r="U6" s="93">
        <f>[2]Setembro!$B$24</f>
        <v>24.995833333333326</v>
      </c>
      <c r="V6" s="93">
        <f>[2]Setembro!$B$25</f>
        <v>21.2</v>
      </c>
      <c r="W6" s="93">
        <f>[2]Setembro!$B$26</f>
        <v>25.316666666666663</v>
      </c>
      <c r="X6" s="93">
        <f>[2]Setembro!$B$27</f>
        <v>27.633333333333329</v>
      </c>
      <c r="Y6" s="93">
        <f>[2]Setembro!$B$28</f>
        <v>28.283333333333335</v>
      </c>
      <c r="Z6" s="93">
        <f>[2]Setembro!$B$29</f>
        <v>29.424999999999997</v>
      </c>
      <c r="AA6" s="93">
        <f>[2]Setembro!$B$30</f>
        <v>23.491666666666671</v>
      </c>
      <c r="AB6" s="93">
        <f>[2]Setembro!$B$31</f>
        <v>20.675000000000001</v>
      </c>
      <c r="AC6" s="93">
        <f>[2]Setembro!$B$32</f>
        <v>20.954166666666662</v>
      </c>
      <c r="AD6" s="93">
        <f>[2]Setembro!$B$33</f>
        <v>24.079166666666669</v>
      </c>
      <c r="AE6" s="93">
        <f>[2]Setembro!$B$34</f>
        <v>27.470833333333331</v>
      </c>
      <c r="AF6" s="99">
        <f t="shared" si="1"/>
        <v>23.051527777777771</v>
      </c>
    </row>
    <row r="7" spans="1:36" x14ac:dyDescent="0.2">
      <c r="A7" s="50" t="s">
        <v>86</v>
      </c>
      <c r="B7" s="93">
        <f>[3]Setembro!$B$5</f>
        <v>23.258333333333336</v>
      </c>
      <c r="C7" s="93">
        <f>[3]Setembro!$B$6</f>
        <v>23</v>
      </c>
      <c r="D7" s="93">
        <f>[3]Setembro!$B$7</f>
        <v>27.416666666666668</v>
      </c>
      <c r="E7" s="93">
        <f>[3]Setembro!$B$8</f>
        <v>28.275000000000002</v>
      </c>
      <c r="F7" s="93">
        <f>[3]Setembro!$B$9</f>
        <v>19.812499999999996</v>
      </c>
      <c r="G7" s="93">
        <f>[3]Setembro!$B$10</f>
        <v>19.362500000000001</v>
      </c>
      <c r="H7" s="93">
        <f>[3]Setembro!$B$11</f>
        <v>26.520833333333339</v>
      </c>
      <c r="I7" s="93">
        <f>[3]Setembro!$B$12</f>
        <v>29.733333333333331</v>
      </c>
      <c r="J7" s="93">
        <f>[3]Setembro!$B$13</f>
        <v>29.25</v>
      </c>
      <c r="K7" s="93">
        <f>[3]Setembro!$B$14</f>
        <v>28.395833333333329</v>
      </c>
      <c r="L7" s="93">
        <f>[3]Setembro!$B$15</f>
        <v>28.749999999999996</v>
      </c>
      <c r="M7" s="93">
        <f>[3]Setembro!$B$16</f>
        <v>29.516666666666666</v>
      </c>
      <c r="N7" s="93">
        <f>[3]Setembro!$B$17</f>
        <v>28.42173913043478</v>
      </c>
      <c r="O7" s="93">
        <f>[3]Setembro!$B$18</f>
        <v>23.737500000000001</v>
      </c>
      <c r="P7" s="93">
        <f>[3]Setembro!$B$19</f>
        <v>20.279166666666665</v>
      </c>
      <c r="Q7" s="93">
        <f>[3]Setembro!$B$20</f>
        <v>19.754166666666663</v>
      </c>
      <c r="R7" s="93">
        <f>[3]Setembro!$B$21</f>
        <v>22.004347826086956</v>
      </c>
      <c r="S7" s="93">
        <f>[3]Setembro!$B$22</f>
        <v>22.304166666666664</v>
      </c>
      <c r="T7" s="93">
        <f>[3]Setembro!$B$23</f>
        <v>27.670833333333331</v>
      </c>
      <c r="U7" s="93">
        <f>[3]Setembro!$B$24</f>
        <v>27.341666666666665</v>
      </c>
      <c r="V7" s="93">
        <f>[3]Setembro!$B$25</f>
        <v>21.424999999999997</v>
      </c>
      <c r="W7" s="93">
        <f>[3]Setembro!$B$26</f>
        <v>25.316666666666663</v>
      </c>
      <c r="X7" s="93">
        <f>[3]Setembro!$B$27</f>
        <v>28.937500000000004</v>
      </c>
      <c r="Y7" s="93">
        <f>[3]Setembro!$B$28</f>
        <v>29.833333333333329</v>
      </c>
      <c r="Z7" s="93">
        <f>[3]Setembro!$B$29</f>
        <v>30.929166666666664</v>
      </c>
      <c r="AA7" s="93">
        <f>[3]Setembro!$B$30</f>
        <v>28.629166666666666</v>
      </c>
      <c r="AB7" s="93">
        <f>[3]Setembro!$B$31</f>
        <v>22.474999999999998</v>
      </c>
      <c r="AC7" s="93">
        <f>[3]Setembro!$B$32</f>
        <v>23.395833333333332</v>
      </c>
      <c r="AD7" s="93">
        <f>[3]Setembro!$B$33</f>
        <v>24.891666666666666</v>
      </c>
      <c r="AE7" s="93">
        <f>[3]Setembro!$B$34</f>
        <v>29.137499999999992</v>
      </c>
      <c r="AF7" s="99">
        <f t="shared" si="1"/>
        <v>25.659202898550731</v>
      </c>
    </row>
    <row r="8" spans="1:36" x14ac:dyDescent="0.2">
      <c r="A8" s="50" t="s">
        <v>1</v>
      </c>
      <c r="B8" s="93">
        <f>[4]Setembro!$B$5</f>
        <v>23.787500000000009</v>
      </c>
      <c r="C8" s="93">
        <f>[4]Setembro!$B$6</f>
        <v>24.025000000000002</v>
      </c>
      <c r="D8" s="93">
        <f>[4]Setembro!$B$7</f>
        <v>27.200000000000003</v>
      </c>
      <c r="E8" s="93">
        <f>[4]Setembro!$B$8</f>
        <v>28.125000000000004</v>
      </c>
      <c r="F8" s="93">
        <f>[4]Setembro!$B$9</f>
        <v>23.116666666666671</v>
      </c>
      <c r="G8" s="93">
        <f>[4]Setembro!$B$10</f>
        <v>23.420833333333334</v>
      </c>
      <c r="H8" s="93">
        <f>[4]Setembro!$B$11</f>
        <v>27.470833333333331</v>
      </c>
      <c r="I8" s="93">
        <f>[4]Setembro!$B$12</f>
        <v>28.541666666666668</v>
      </c>
      <c r="J8" s="93">
        <f>[4]Setembro!$B$13</f>
        <v>28.191666666666666</v>
      </c>
      <c r="K8" s="93">
        <f>[4]Setembro!$B$14</f>
        <v>26.275000000000002</v>
      </c>
      <c r="L8" s="93">
        <f>[4]Setembro!$B$15</f>
        <v>27.412499999999994</v>
      </c>
      <c r="M8" s="93">
        <f>[4]Setembro!$B$16</f>
        <v>27.658333333333331</v>
      </c>
      <c r="N8" s="93">
        <f>[4]Setembro!$B$17</f>
        <v>27.770833333333332</v>
      </c>
      <c r="O8" s="93">
        <f>[4]Setembro!$B$18</f>
        <v>23.833333333333332</v>
      </c>
      <c r="P8" s="93">
        <f>[4]Setembro!$B$19</f>
        <v>21.341666666666669</v>
      </c>
      <c r="Q8" s="93">
        <f>[4]Setembro!$B$20</f>
        <v>21.912500000000005</v>
      </c>
      <c r="R8" s="93">
        <f>[4]Setembro!$B$21</f>
        <v>23.608333333333331</v>
      </c>
      <c r="S8" s="93">
        <f>[4]Setembro!$B$22</f>
        <v>28.504166666666666</v>
      </c>
      <c r="T8" s="93">
        <f>[4]Setembro!$B$23</f>
        <v>32.495833333333337</v>
      </c>
      <c r="U8" s="93">
        <f>[4]Setembro!$B$24</f>
        <v>32.462499999999991</v>
      </c>
      <c r="V8" s="93">
        <f>[4]Setembro!$B$25</f>
        <v>26.95</v>
      </c>
      <c r="W8" s="93">
        <f>[4]Setembro!$B$26</f>
        <v>30.970833333333331</v>
      </c>
      <c r="X8" s="93">
        <f>[4]Setembro!$B$27</f>
        <v>32.012500000000003</v>
      </c>
      <c r="Y8" s="93">
        <f>[4]Setembro!$B$28</f>
        <v>32.179166666666674</v>
      </c>
      <c r="Z8" s="93">
        <f>[4]Setembro!$B$29</f>
        <v>31.525000000000002</v>
      </c>
      <c r="AA8" s="93">
        <f>[4]Setembro!$B$30</f>
        <v>27.329166666666666</v>
      </c>
      <c r="AB8" s="93">
        <f>[4]Setembro!$B$31</f>
        <v>23.879166666666666</v>
      </c>
      <c r="AC8" s="93">
        <f>[4]Setembro!$B$32</f>
        <v>26.241666666666664</v>
      </c>
      <c r="AD8" s="93">
        <f>[4]Setembro!$B$33</f>
        <v>31.595833333333331</v>
      </c>
      <c r="AE8" s="93">
        <f>[4]Setembro!$B$34</f>
        <v>33.116666666666667</v>
      </c>
      <c r="AF8" s="99">
        <f t="shared" si="1"/>
        <v>27.431805555555556</v>
      </c>
    </row>
    <row r="9" spans="1:36" x14ac:dyDescent="0.2">
      <c r="A9" s="50" t="s">
        <v>149</v>
      </c>
      <c r="B9" s="93">
        <f>[5]Setembro!$B$5</f>
        <v>16.620833333333334</v>
      </c>
      <c r="C9" s="93">
        <f>[5]Setembro!$B$6</f>
        <v>19.887499999999999</v>
      </c>
      <c r="D9" s="93">
        <f>[5]Setembro!$B$7</f>
        <v>26.545833333333334</v>
      </c>
      <c r="E9" s="93">
        <f>[5]Setembro!$B$8</f>
        <v>27.487499999999997</v>
      </c>
      <c r="F9" s="93">
        <f>[5]Setembro!$B$9</f>
        <v>15.975000000000003</v>
      </c>
      <c r="G9" s="93">
        <f>[5]Setembro!$B$10</f>
        <v>18.645833333333332</v>
      </c>
      <c r="H9" s="93">
        <f>[5]Setembro!$B$11</f>
        <v>25.908333333333335</v>
      </c>
      <c r="I9" s="93">
        <f>[5]Setembro!$B$12</f>
        <v>29.3</v>
      </c>
      <c r="J9" s="93">
        <f>[5]Setembro!$B$13</f>
        <v>29.654166666666672</v>
      </c>
      <c r="K9" s="93">
        <f>[5]Setembro!$B$14</f>
        <v>28.529166666666669</v>
      </c>
      <c r="L9" s="93">
        <f>[5]Setembro!$B$15</f>
        <v>28.933333333333334</v>
      </c>
      <c r="M9" s="93">
        <f>[5]Setembro!$B$16</f>
        <v>27.824999999999999</v>
      </c>
      <c r="N9" s="93">
        <f>[5]Setembro!$B$17</f>
        <v>27.824999999999999</v>
      </c>
      <c r="O9" s="93">
        <f>[5]Setembro!$B$18</f>
        <v>19.541666666666668</v>
      </c>
      <c r="P9" s="93">
        <f>[5]Setembro!$B$19</f>
        <v>16.629166666666663</v>
      </c>
      <c r="Q9" s="93">
        <f>[5]Setembro!$B$20</f>
        <v>17.325000000000003</v>
      </c>
      <c r="R9" s="93">
        <f>[5]Setembro!$B$21</f>
        <v>19.654166666666665</v>
      </c>
      <c r="S9" s="93">
        <f>[5]Setembro!$B$22</f>
        <v>21.733333333333334</v>
      </c>
      <c r="T9" s="93">
        <f>[5]Setembro!$B$23</f>
        <v>26.066666666666659</v>
      </c>
      <c r="U9" s="93">
        <f>[5]Setembro!$B$24</f>
        <v>26.554166666666674</v>
      </c>
      <c r="V9" s="93">
        <f>[5]Setembro!$B$25</f>
        <v>20.824999999999999</v>
      </c>
      <c r="W9" s="93">
        <f>[5]Setembro!$B$26</f>
        <v>26.425000000000001</v>
      </c>
      <c r="X9" s="93">
        <f>[5]Setembro!$B$27</f>
        <v>28.650000000000002</v>
      </c>
      <c r="Y9" s="93">
        <f>[5]Setembro!$B$28</f>
        <v>30.254166666666663</v>
      </c>
      <c r="Z9" s="93">
        <f>[5]Setembro!$B$29</f>
        <v>31.783333333333335</v>
      </c>
      <c r="AA9" s="93">
        <f>[5]Setembro!$B$30</f>
        <v>24.575000000000003</v>
      </c>
      <c r="AB9" s="93">
        <f>[5]Setembro!$B$31</f>
        <v>19.200000000000003</v>
      </c>
      <c r="AC9" s="93">
        <f>[5]Setembro!$B$32</f>
        <v>21.416666666666668</v>
      </c>
      <c r="AD9" s="93">
        <f>[5]Setembro!$B$33</f>
        <v>25.704166666666666</v>
      </c>
      <c r="AE9" s="93">
        <f>[5]Setembro!$B$34</f>
        <v>28.233333333333334</v>
      </c>
      <c r="AF9" s="99">
        <f t="shared" si="1"/>
        <v>24.256944444444446</v>
      </c>
    </row>
    <row r="10" spans="1:36" x14ac:dyDescent="0.2">
      <c r="A10" s="50" t="s">
        <v>93</v>
      </c>
      <c r="B10" s="93">
        <f>[6]Setembro!$B$5</f>
        <v>25.862500000000001</v>
      </c>
      <c r="C10" s="93">
        <f>[6]Setembro!$B$6</f>
        <v>23.466666666666665</v>
      </c>
      <c r="D10" s="93">
        <f>[6]Setembro!$B$7</f>
        <v>26.841666666666665</v>
      </c>
      <c r="E10" s="93">
        <f>[6]Setembro!$B$8</f>
        <v>28.912499999999994</v>
      </c>
      <c r="F10" s="93">
        <f>[6]Setembro!$B$9</f>
        <v>22.520833333333332</v>
      </c>
      <c r="G10" s="93">
        <f>[6]Setembro!$B$10</f>
        <v>21.400000000000002</v>
      </c>
      <c r="H10" s="93">
        <f>[6]Setembro!$B$11</f>
        <v>25.958333333333339</v>
      </c>
      <c r="I10" s="93">
        <f>[6]Setembro!$B$12</f>
        <v>29.033333333333328</v>
      </c>
      <c r="J10" s="93">
        <f>[6]Setembro!$B$13</f>
        <v>27.55416666666666</v>
      </c>
      <c r="K10" s="93">
        <f>[6]Setembro!$B$14</f>
        <v>26.678260869565214</v>
      </c>
      <c r="L10" s="93">
        <f>[6]Setembro!$B$15</f>
        <v>28.445833333333336</v>
      </c>
      <c r="M10" s="93">
        <f>[6]Setembro!$B$16</f>
        <v>29.829166666666666</v>
      </c>
      <c r="N10" s="93">
        <f>[6]Setembro!$B$17</f>
        <v>28.170833333333334</v>
      </c>
      <c r="O10" s="93">
        <f>[6]Setembro!$B$18</f>
        <v>24.891666666666666</v>
      </c>
      <c r="P10" s="93">
        <f>[6]Setembro!$B$19</f>
        <v>21.933333333333337</v>
      </c>
      <c r="Q10" s="93">
        <f>[6]Setembro!$B$20</f>
        <v>19.762500000000003</v>
      </c>
      <c r="R10" s="93">
        <f>[6]Setembro!$B$21</f>
        <v>20</v>
      </c>
      <c r="S10" s="93">
        <f>[6]Setembro!$B$22</f>
        <v>24.270833333333332</v>
      </c>
      <c r="T10" s="93">
        <f>[6]Setembro!$B$23</f>
        <v>27.970833333333331</v>
      </c>
      <c r="U10" s="93">
        <f>[6]Setembro!$B$24</f>
        <v>27.860869565217389</v>
      </c>
      <c r="V10" s="93">
        <f>[6]Setembro!$B$25</f>
        <v>22.408333333333331</v>
      </c>
      <c r="W10" s="93">
        <f>[6]Setembro!$B$26</f>
        <v>26.091666666666669</v>
      </c>
      <c r="X10" s="93">
        <f>[6]Setembro!$B$27</f>
        <v>27.008333333333329</v>
      </c>
      <c r="Y10" s="93">
        <f>[6]Setembro!$B$28</f>
        <v>28.9375</v>
      </c>
      <c r="Z10" s="93">
        <f>[6]Setembro!$B$29</f>
        <v>29.754166666666666</v>
      </c>
      <c r="AA10" s="93">
        <f>[6]Setembro!$B$30</f>
        <v>27.560869565217395</v>
      </c>
      <c r="AB10" s="93">
        <f>[6]Setembro!$B$31</f>
        <v>22.541666666666668</v>
      </c>
      <c r="AC10" s="93">
        <f>[6]Setembro!$B$32</f>
        <v>22.945833333333326</v>
      </c>
      <c r="AD10" s="93">
        <f>[6]Setembro!$B$33</f>
        <v>26.647826086956524</v>
      </c>
      <c r="AE10" s="93">
        <f>[6]Setembro!$B$34</f>
        <v>28.162499999999998</v>
      </c>
      <c r="AF10" s="99">
        <f t="shared" si="1"/>
        <v>25.780760869565221</v>
      </c>
    </row>
    <row r="11" spans="1:36" x14ac:dyDescent="0.2">
      <c r="A11" s="50" t="s">
        <v>50</v>
      </c>
      <c r="B11" s="93">
        <f>[7]Setembro!$B$5</f>
        <v>26.320833333333336</v>
      </c>
      <c r="C11" s="93">
        <f>[7]Setembro!$B$6</f>
        <v>23.354166666666661</v>
      </c>
      <c r="D11" s="93">
        <f>[7]Setembro!$B$7</f>
        <v>28.208333333333329</v>
      </c>
      <c r="E11" s="93">
        <f>[7]Setembro!$B$8</f>
        <v>29.683333333333341</v>
      </c>
      <c r="F11" s="93">
        <f>[7]Setembro!$B$9</f>
        <v>22.129166666666666</v>
      </c>
      <c r="G11" s="93">
        <f>[7]Setembro!$B$10</f>
        <v>20.441666666666666</v>
      </c>
      <c r="H11" s="93">
        <f>[7]Setembro!$B$11</f>
        <v>25.749999999999996</v>
      </c>
      <c r="I11" s="93">
        <f>[7]Setembro!$B$12</f>
        <v>30.154166666666669</v>
      </c>
      <c r="J11" s="93">
        <f>[7]Setembro!$B$13</f>
        <v>30.016666666666669</v>
      </c>
      <c r="K11" s="93">
        <f>[7]Setembro!$B$14</f>
        <v>29.19583333333334</v>
      </c>
      <c r="L11" s="93">
        <f>[7]Setembro!$B$15</f>
        <v>29.533333333333328</v>
      </c>
      <c r="M11" s="93">
        <f>[7]Setembro!$B$16</f>
        <v>30.649999999999991</v>
      </c>
      <c r="N11" s="93">
        <f>[7]Setembro!$B$17</f>
        <v>31.258333333333329</v>
      </c>
      <c r="O11" s="93">
        <f>[7]Setembro!$B$18</f>
        <v>26.308333333333337</v>
      </c>
      <c r="P11" s="93">
        <f>[7]Setembro!$B$19</f>
        <v>21.249999999999996</v>
      </c>
      <c r="Q11" s="93">
        <f>[7]Setembro!$B$20</f>
        <v>20.204166666666666</v>
      </c>
      <c r="R11" s="93">
        <f>[7]Setembro!$B$21</f>
        <v>21.208333333333336</v>
      </c>
      <c r="S11" s="93">
        <f>[7]Setembro!$B$22</f>
        <v>21.462500000000002</v>
      </c>
      <c r="T11" s="93">
        <f>[7]Setembro!$B$23</f>
        <v>27.379166666666666</v>
      </c>
      <c r="U11" s="93">
        <f>[7]Setembro!$B$24</f>
        <v>27.220833333333335</v>
      </c>
      <c r="V11" s="93">
        <f>[7]Setembro!$B$25</f>
        <v>22.383333333333336</v>
      </c>
      <c r="W11" s="93">
        <f>[7]Setembro!$B$26</f>
        <v>25.870833333333337</v>
      </c>
      <c r="X11" s="93">
        <f>[7]Setembro!$B$27</f>
        <v>29.349999999999998</v>
      </c>
      <c r="Y11" s="93">
        <f>[7]Setembro!$B$28</f>
        <v>29.808333333333334</v>
      </c>
      <c r="Z11" s="93">
        <f>[7]Setembro!$B$29</f>
        <v>30.558333333333337</v>
      </c>
      <c r="AA11" s="93">
        <f>[7]Setembro!$B$30</f>
        <v>30.220833333333331</v>
      </c>
      <c r="AB11" s="93">
        <f>[7]Setembro!$B$31</f>
        <v>22.879166666666663</v>
      </c>
      <c r="AC11" s="93">
        <f>[7]Setembro!$B$32</f>
        <v>23.095833333333335</v>
      </c>
      <c r="AD11" s="93">
        <f>[7]Setembro!$B$33</f>
        <v>24.016666666666666</v>
      </c>
      <c r="AE11" s="93">
        <f>[7]Setembro!$B$34</f>
        <v>28.558333333333334</v>
      </c>
      <c r="AF11" s="99">
        <f t="shared" si="1"/>
        <v>26.282361111111097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9" t="s">
        <v>203</v>
      </c>
      <c r="AI12" t="s">
        <v>33</v>
      </c>
    </row>
    <row r="13" spans="1:36" x14ac:dyDescent="0.2">
      <c r="A13" s="50" t="s">
        <v>96</v>
      </c>
      <c r="B13" s="93">
        <f>[8]Setembro!$B$5</f>
        <v>19.7</v>
      </c>
      <c r="C13" s="93">
        <f>[8]Setembro!$B$6</f>
        <v>21</v>
      </c>
      <c r="D13" s="93">
        <f>[8]Setembro!$B$7</f>
        <v>26.670833333333334</v>
      </c>
      <c r="E13" s="93">
        <f>[8]Setembro!$B$8</f>
        <v>28.170833333333331</v>
      </c>
      <c r="F13" s="93">
        <f>[8]Setembro!$B$9</f>
        <v>19.558333333333334</v>
      </c>
      <c r="G13" s="93">
        <f>[8]Setembro!$B$10</f>
        <v>20.179166666666664</v>
      </c>
      <c r="H13" s="93">
        <f>[8]Setembro!$B$11</f>
        <v>26.691666666666659</v>
      </c>
      <c r="I13" s="93">
        <f>[8]Setembro!$B$12</f>
        <v>28.666666666666668</v>
      </c>
      <c r="J13" s="93">
        <f>[8]Setembro!$B$13</f>
        <v>28.666666666666668</v>
      </c>
      <c r="K13" s="93">
        <f>[8]Setembro!$B$14</f>
        <v>27.887500000000003</v>
      </c>
      <c r="L13" s="93">
        <f>[8]Setembro!$B$15</f>
        <v>26.300000000000008</v>
      </c>
      <c r="M13" s="93">
        <f>[8]Setembro!$B$16</f>
        <v>28.695833333333329</v>
      </c>
      <c r="N13" s="93">
        <f>[8]Setembro!$B$17</f>
        <v>26.387499999999999</v>
      </c>
      <c r="O13" s="93">
        <f>[8]Setembro!$B$18</f>
        <v>22.520833333333329</v>
      </c>
      <c r="P13" s="93">
        <f>[8]Setembro!$B$19</f>
        <v>19.270833333333332</v>
      </c>
      <c r="Q13" s="93">
        <f>[8]Setembro!$B$20</f>
        <v>19.95</v>
      </c>
      <c r="R13" s="93">
        <f>[8]Setembro!$B$21</f>
        <v>21.429166666666671</v>
      </c>
      <c r="S13" s="93">
        <f>[8]Setembro!$B$22</f>
        <v>24.937500000000004</v>
      </c>
      <c r="T13" s="93">
        <f>[8]Setembro!$B$23</f>
        <v>28.254166666666663</v>
      </c>
      <c r="U13" s="93">
        <f>[8]Setembro!$B$24</f>
        <v>30.695833333333326</v>
      </c>
      <c r="V13" s="93">
        <f>[8]Setembro!$B$25</f>
        <v>23.191666666666666</v>
      </c>
      <c r="W13" s="93">
        <f>[8]Setembro!$B$26</f>
        <v>27.495833333333334</v>
      </c>
      <c r="X13" s="93">
        <f>[8]Setembro!$B$27</f>
        <v>28.841666666666679</v>
      </c>
      <c r="Y13" s="93">
        <f>[8]Setembro!$B$28</f>
        <v>29.025000000000006</v>
      </c>
      <c r="Z13" s="93">
        <f>[8]Setembro!$B$29</f>
        <v>30.483333333333331</v>
      </c>
      <c r="AA13" s="93">
        <f>[8]Setembro!$B$30</f>
        <v>25.220833333333335</v>
      </c>
      <c r="AB13" s="93">
        <f>[8]Setembro!$B$31</f>
        <v>21.025000000000002</v>
      </c>
      <c r="AC13" s="93">
        <f>[8]Setembro!$B$32</f>
        <v>22.766666666666669</v>
      </c>
      <c r="AD13" s="93">
        <f>[8]Setembro!$B$33</f>
        <v>26.162499999999998</v>
      </c>
      <c r="AE13" s="93">
        <f>[8]Setembro!$B$34</f>
        <v>28.854166666666671</v>
      </c>
      <c r="AF13" s="99">
        <f>AVERAGE(B13:AE13)</f>
        <v>25.289999999999996</v>
      </c>
    </row>
    <row r="14" spans="1:36" hidden="1" x14ac:dyDescent="0.2">
      <c r="A14" s="50" t="s">
        <v>100</v>
      </c>
      <c r="B14" s="93" t="str">
        <f>[9]Setembro!$B$5</f>
        <v>*</v>
      </c>
      <c r="C14" s="93" t="str">
        <f>[9]Setembro!$B$6</f>
        <v>*</v>
      </c>
      <c r="D14" s="93" t="str">
        <f>[9]Setembro!$B$7</f>
        <v>*</v>
      </c>
      <c r="E14" s="93" t="str">
        <f>[9]Setembro!$B$8</f>
        <v>*</v>
      </c>
      <c r="F14" s="93" t="str">
        <f>[9]Setembro!$B$9</f>
        <v>*</v>
      </c>
      <c r="G14" s="93" t="str">
        <f>[9]Setembro!$B$10</f>
        <v>*</v>
      </c>
      <c r="H14" s="93" t="str">
        <f>[9]Setembro!$B$11</f>
        <v>*</v>
      </c>
      <c r="I14" s="93" t="str">
        <f>[9]Setembro!$B$12</f>
        <v>*</v>
      </c>
      <c r="J14" s="93" t="str">
        <f>[9]Setembro!$B$13</f>
        <v>*</v>
      </c>
      <c r="K14" s="93" t="str">
        <f>[9]Setembro!$B$14</f>
        <v>*</v>
      </c>
      <c r="L14" s="93" t="str">
        <f>[9]Setembro!$B$15</f>
        <v>*</v>
      </c>
      <c r="M14" s="93" t="str">
        <f>[9]Setembro!$B$16</f>
        <v>*</v>
      </c>
      <c r="N14" s="93" t="str">
        <f>[9]Setembro!$B$17</f>
        <v>*</v>
      </c>
      <c r="O14" s="93" t="str">
        <f>[9]Setembro!$B$18</f>
        <v>*</v>
      </c>
      <c r="P14" s="93" t="str">
        <f>[9]Setembro!$B$19</f>
        <v>*</v>
      </c>
      <c r="Q14" s="93" t="str">
        <f>[9]Setembro!$B$20</f>
        <v>*</v>
      </c>
      <c r="R14" s="93" t="str">
        <f>[9]Setembro!$B$21</f>
        <v>*</v>
      </c>
      <c r="S14" s="93" t="str">
        <f>[9]Setembro!$B$22</f>
        <v>*</v>
      </c>
      <c r="T14" s="93" t="str">
        <f>[9]Setembro!$B$23</f>
        <v>*</v>
      </c>
      <c r="U14" s="93" t="str">
        <f>[9]Setembro!$B$24</f>
        <v>*</v>
      </c>
      <c r="V14" s="93" t="str">
        <f>[9]Setembro!$B$25</f>
        <v>*</v>
      </c>
      <c r="W14" s="93" t="str">
        <f>[9]Setembro!$B$26</f>
        <v>*</v>
      </c>
      <c r="X14" s="93" t="str">
        <f>[9]Setembro!$B$27</f>
        <v>*</v>
      </c>
      <c r="Y14" s="93" t="str">
        <f>[9]Setembro!$B$28</f>
        <v>*</v>
      </c>
      <c r="Z14" s="93" t="str">
        <f>[9]Setembro!$B$29</f>
        <v>*</v>
      </c>
      <c r="AA14" s="93" t="str">
        <f>[9]Setembro!$B$30</f>
        <v>*</v>
      </c>
      <c r="AB14" s="93" t="str">
        <f>[9]Setembro!$B$31</f>
        <v>*</v>
      </c>
      <c r="AC14" s="93" t="str">
        <f>[9]Setembro!$B$32</f>
        <v>*</v>
      </c>
      <c r="AD14" s="93" t="str">
        <f>[9]Setembro!$B$33</f>
        <v>*</v>
      </c>
      <c r="AE14" s="93" t="str">
        <f>[9]Setembro!$B$34</f>
        <v>*</v>
      </c>
      <c r="AF14" s="99" t="s">
        <v>203</v>
      </c>
    </row>
    <row r="15" spans="1:36" x14ac:dyDescent="0.2">
      <c r="A15" s="50" t="s">
        <v>103</v>
      </c>
      <c r="B15" s="93">
        <f>[10]Setembro!$B$5</f>
        <v>19.429166666666664</v>
      </c>
      <c r="C15" s="93">
        <f>[10]Setembro!$B$6</f>
        <v>19.970833333333331</v>
      </c>
      <c r="D15" s="93">
        <f>[10]Setembro!$B$7</f>
        <v>26.416666666666668</v>
      </c>
      <c r="E15" s="93">
        <f>[10]Setembro!$B$8</f>
        <v>28.704166666666666</v>
      </c>
      <c r="F15" s="93">
        <f>[10]Setembro!$B$9</f>
        <v>17.987500000000004</v>
      </c>
      <c r="G15" s="93">
        <f>[10]Setembro!$B$10</f>
        <v>18.212500000000002</v>
      </c>
      <c r="H15" s="93">
        <f>[10]Setembro!$B$11</f>
        <v>26.054166666666664</v>
      </c>
      <c r="I15" s="93">
        <f>[10]Setembro!$B$12</f>
        <v>29.391666666666662</v>
      </c>
      <c r="J15" s="93">
        <f>[10]Setembro!$B$13</f>
        <v>30.387500000000003</v>
      </c>
      <c r="K15" s="93">
        <f>[10]Setembro!$B$14</f>
        <v>29.195833333333329</v>
      </c>
      <c r="L15" s="93">
        <f>[10]Setembro!$B$15</f>
        <v>29.229166666666668</v>
      </c>
      <c r="M15" s="93">
        <f>[10]Setembro!$B$16</f>
        <v>29.324999999999999</v>
      </c>
      <c r="N15" s="93">
        <f>[10]Setembro!$B$17</f>
        <v>25.625000000000004</v>
      </c>
      <c r="O15" s="93">
        <f>[10]Setembro!$B$18</f>
        <v>21.441666666666663</v>
      </c>
      <c r="P15" s="93">
        <f>[10]Setembro!$B$19</f>
        <v>17.875</v>
      </c>
      <c r="Q15" s="93">
        <f>[10]Setembro!$B$20</f>
        <v>18.37916666666667</v>
      </c>
      <c r="R15" s="93">
        <f>[10]Setembro!$B$21</f>
        <v>20.908333333333335</v>
      </c>
      <c r="S15" s="93">
        <f>[10]Setembro!$B$22</f>
        <v>22.420833333333331</v>
      </c>
      <c r="T15" s="93">
        <f>[10]Setembro!$B$23</f>
        <v>27.158333333333328</v>
      </c>
      <c r="U15" s="93">
        <f>[10]Setembro!$B$24</f>
        <v>25.5</v>
      </c>
      <c r="V15" s="93">
        <f>[10]Setembro!$B$25</f>
        <v>21.112499999999994</v>
      </c>
      <c r="W15" s="93">
        <f>[10]Setembro!$B$26</f>
        <v>26.1875</v>
      </c>
      <c r="X15" s="93">
        <f>[10]Setembro!$B$27</f>
        <v>29.479166666666671</v>
      </c>
      <c r="Y15" s="93">
        <f>[10]Setembro!$B$28</f>
        <v>30.900000000000006</v>
      </c>
      <c r="Z15" s="93">
        <f>[10]Setembro!$B$29</f>
        <v>32.416666666666671</v>
      </c>
      <c r="AA15" s="93">
        <f>[10]Setembro!$B$30</f>
        <v>26.974999999999998</v>
      </c>
      <c r="AB15" s="93">
        <f>[10]Setembro!$B$31</f>
        <v>20.695833333333329</v>
      </c>
      <c r="AC15" s="93">
        <f>[10]Setembro!$B$32</f>
        <v>21.516666666666666</v>
      </c>
      <c r="AD15" s="93">
        <f>[10]Setembro!$B$33</f>
        <v>25.916666666666668</v>
      </c>
      <c r="AE15" s="93">
        <f>[10]Setembro!$B$34</f>
        <v>29.608333333333338</v>
      </c>
      <c r="AF15" s="99">
        <f t="shared" ref="AF15:AF37" si="2">AVERAGE(B15:AE15)</f>
        <v>24.947361111111107</v>
      </c>
      <c r="AJ15" t="s">
        <v>33</v>
      </c>
    </row>
    <row r="16" spans="1:36" x14ac:dyDescent="0.2">
      <c r="A16" s="50" t="s">
        <v>150</v>
      </c>
      <c r="B16" s="93">
        <f>[11]Setembro!$B$5</f>
        <v>27.245833333333326</v>
      </c>
      <c r="C16" s="93">
        <f>[11]Setembro!$B$6</f>
        <v>24.866666666666671</v>
      </c>
      <c r="D16" s="93">
        <f>[11]Setembro!$B$7</f>
        <v>26.137500000000003</v>
      </c>
      <c r="E16" s="93">
        <f>[11]Setembro!$B$8</f>
        <v>26.349999999999998</v>
      </c>
      <c r="F16" s="93">
        <f>[11]Setembro!$B$9</f>
        <v>23.565217391304351</v>
      </c>
      <c r="G16" s="93">
        <f>[11]Setembro!$B$10</f>
        <v>23.780952380952378</v>
      </c>
      <c r="H16" s="93">
        <f>[11]Setembro!$B$11</f>
        <v>27.169565217391302</v>
      </c>
      <c r="I16" s="93">
        <f>[11]Setembro!$B$12</f>
        <v>30.645454545454541</v>
      </c>
      <c r="J16" s="93">
        <f>[11]Setembro!$B$13</f>
        <v>28.772727272727273</v>
      </c>
      <c r="K16" s="93">
        <f>[11]Setembro!$B$14</f>
        <v>26.133333333333336</v>
      </c>
      <c r="L16" s="93">
        <f>[11]Setembro!$B$15</f>
        <v>25.554166666666664</v>
      </c>
      <c r="M16" s="93">
        <f>[11]Setembro!$B$16</f>
        <v>26.839130434782611</v>
      </c>
      <c r="N16" s="93">
        <f>[11]Setembro!$B$17</f>
        <v>27.216666666666665</v>
      </c>
      <c r="O16" s="93">
        <f>[11]Setembro!$B$18</f>
        <v>24.433333333333334</v>
      </c>
      <c r="P16" s="93">
        <f>[11]Setembro!$B$19</f>
        <v>24.362500000000001</v>
      </c>
      <c r="Q16" s="93">
        <f>[11]Setembro!$B$20</f>
        <v>21.045833333333331</v>
      </c>
      <c r="R16" s="93">
        <f>[11]Setembro!$B$21</f>
        <v>21.665217391304349</v>
      </c>
      <c r="S16" s="93">
        <f>[11]Setembro!$B$22</f>
        <v>27.30869565217391</v>
      </c>
      <c r="T16" s="93">
        <f>[11]Setembro!$B$23</f>
        <v>30.472727272727266</v>
      </c>
      <c r="U16" s="93">
        <f>[11]Setembro!$B$24</f>
        <v>26.195833333333326</v>
      </c>
      <c r="V16" s="93">
        <f>[11]Setembro!$B$25</f>
        <v>23.40454545454546</v>
      </c>
      <c r="W16" s="93">
        <f>[11]Setembro!$B$26</f>
        <v>27.50454545454545</v>
      </c>
      <c r="X16" s="93">
        <f>[11]Setembro!$B$27</f>
        <v>29.622727272727271</v>
      </c>
      <c r="Y16" s="93">
        <f>[11]Setembro!$B$28</f>
        <v>31.630434782608685</v>
      </c>
      <c r="Z16" s="93">
        <f>[11]Setembro!$B$29</f>
        <v>30.633333333333336</v>
      </c>
      <c r="AA16" s="93">
        <f>[11]Setembro!$B$30</f>
        <v>28.412499999999994</v>
      </c>
      <c r="AB16" s="93">
        <f>[11]Setembro!$B$31</f>
        <v>23.169565217391309</v>
      </c>
      <c r="AC16" s="93">
        <f>[11]Setembro!$B$32</f>
        <v>24.247826086956518</v>
      </c>
      <c r="AD16" s="93">
        <f>[11]Setembro!$B$33</f>
        <v>29.004761904761907</v>
      </c>
      <c r="AE16" s="93">
        <f>[11]Setembro!$B$34</f>
        <v>31.273913043478263</v>
      </c>
      <c r="AF16" s="99">
        <f t="shared" si="2"/>
        <v>26.622183559194426</v>
      </c>
      <c r="AJ16" t="s">
        <v>33</v>
      </c>
    </row>
    <row r="17" spans="1:38" ht="12.75" customHeight="1" x14ac:dyDescent="0.2">
      <c r="A17" s="50" t="s">
        <v>2</v>
      </c>
      <c r="B17" s="93">
        <f>[12]Setembro!$B$5</f>
        <v>25.125</v>
      </c>
      <c r="C17" s="93">
        <f>[12]Setembro!$B$6</f>
        <v>24.724999999999998</v>
      </c>
      <c r="D17" s="93">
        <f>[12]Setembro!$B$7</f>
        <v>29.291666666666671</v>
      </c>
      <c r="E17" s="93">
        <f>[12]Setembro!$B$8</f>
        <v>29.779166666666669</v>
      </c>
      <c r="F17" s="93">
        <f>[12]Setembro!$B$9</f>
        <v>21.620833333333326</v>
      </c>
      <c r="G17" s="93">
        <f>[12]Setembro!$B$10</f>
        <v>22.779166666666669</v>
      </c>
      <c r="H17" s="93">
        <f>[12]Setembro!$B$11</f>
        <v>29.470833333333331</v>
      </c>
      <c r="I17" s="93">
        <f>[12]Setembro!$B$12</f>
        <v>31.433333333333337</v>
      </c>
      <c r="J17" s="93">
        <f>[12]Setembro!$B$13</f>
        <v>31.162499999999998</v>
      </c>
      <c r="K17" s="93">
        <f>[12]Setembro!$B$14</f>
        <v>30.275000000000006</v>
      </c>
      <c r="L17" s="93">
        <f>[12]Setembro!$B$15</f>
        <v>29.629166666666666</v>
      </c>
      <c r="M17" s="93">
        <f>[12]Setembro!$B$16</f>
        <v>29.729166666666668</v>
      </c>
      <c r="N17" s="93">
        <f>[12]Setembro!$B$17</f>
        <v>28.416666666666668</v>
      </c>
      <c r="O17" s="93">
        <f>[12]Setembro!$B$18</f>
        <v>24.454166666666669</v>
      </c>
      <c r="P17" s="93">
        <f>[12]Setembro!$B$19</f>
        <v>21.116666666666667</v>
      </c>
      <c r="Q17" s="93">
        <f>[12]Setembro!$B$20</f>
        <v>19.562499999999996</v>
      </c>
      <c r="R17" s="93">
        <f>[12]Setembro!$B$21</f>
        <v>21.845833333333335</v>
      </c>
      <c r="S17" s="93">
        <f>[12]Setembro!$B$22</f>
        <v>27.404166666666669</v>
      </c>
      <c r="T17" s="93">
        <f>[12]Setembro!$B$23</f>
        <v>30.687500000000011</v>
      </c>
      <c r="U17" s="93">
        <f>[12]Setembro!$B$24</f>
        <v>30.166666666666661</v>
      </c>
      <c r="V17" s="93">
        <f>[12]Setembro!$B$25</f>
        <v>23.429166666666664</v>
      </c>
      <c r="W17" s="93">
        <f>[12]Setembro!$B$26</f>
        <v>28.791666666666675</v>
      </c>
      <c r="X17" s="93">
        <f>[12]Setembro!$B$27</f>
        <v>31.662499999999994</v>
      </c>
      <c r="Y17" s="93">
        <f>[12]Setembro!$B$28</f>
        <v>32.633333333333333</v>
      </c>
      <c r="Z17" s="93">
        <f>[12]Setembro!$B$29</f>
        <v>31.416666666666661</v>
      </c>
      <c r="AA17" s="93">
        <f>[12]Setembro!$B$30</f>
        <v>27.67916666666666</v>
      </c>
      <c r="AB17" s="93">
        <f>[12]Setembro!$B$31</f>
        <v>22.408333333333331</v>
      </c>
      <c r="AC17" s="93">
        <f>[12]Setembro!$B$32</f>
        <v>25.525000000000002</v>
      </c>
      <c r="AD17" s="93">
        <f>[12]Setembro!$B$33</f>
        <v>28.816666666666663</v>
      </c>
      <c r="AE17" s="93">
        <f>[12]Setembro!$B$34</f>
        <v>30.924999999999997</v>
      </c>
      <c r="AF17" s="99">
        <f t="shared" si="2"/>
        <v>27.398749999999996</v>
      </c>
      <c r="AH17" s="11" t="s">
        <v>33</v>
      </c>
    </row>
    <row r="18" spans="1:38" x14ac:dyDescent="0.2">
      <c r="A18" s="50" t="s">
        <v>3</v>
      </c>
      <c r="B18" s="93">
        <f>[13]Setembro!$B$5</f>
        <v>25.520833333333329</v>
      </c>
      <c r="C18" s="93">
        <f>[13]Setembro!$B$6</f>
        <v>24.841666666666669</v>
      </c>
      <c r="D18" s="93">
        <f>[13]Setembro!$B$7</f>
        <v>25.779166666666669</v>
      </c>
      <c r="E18" s="93">
        <f>[13]Setembro!$B$8</f>
        <v>26.304166666666664</v>
      </c>
      <c r="F18" s="93">
        <f>[13]Setembro!$B$9</f>
        <v>25.908333333333335</v>
      </c>
      <c r="G18" s="93">
        <f>[13]Setembro!$B$10</f>
        <v>25.370833333333334</v>
      </c>
      <c r="H18" s="93">
        <f>[13]Setembro!$B$11</f>
        <v>27.595833333333335</v>
      </c>
      <c r="I18" s="93">
        <f>[13]Setembro!$B$12</f>
        <v>27.595833333333335</v>
      </c>
      <c r="J18" s="93">
        <f>[13]Setembro!$B$13</f>
        <v>27.479166666666668</v>
      </c>
      <c r="K18" s="93">
        <f>[13]Setembro!$B$14</f>
        <v>26.200000000000003</v>
      </c>
      <c r="L18" s="93">
        <f>[13]Setembro!$B$15</f>
        <v>26.754166666666666</v>
      </c>
      <c r="M18" s="93">
        <f>[13]Setembro!$B$16</f>
        <v>28.187499999999996</v>
      </c>
      <c r="N18" s="93">
        <f>[13]Setembro!$B$17</f>
        <v>28.037499999999998</v>
      </c>
      <c r="O18" s="93">
        <f>[13]Setembro!$B$18</f>
        <v>27.029166666666669</v>
      </c>
      <c r="P18" s="93">
        <f>[13]Setembro!$B$19</f>
        <v>28.016666666666669</v>
      </c>
      <c r="Q18" s="93">
        <f>[13]Setembro!$B$20</f>
        <v>23.1875</v>
      </c>
      <c r="R18" s="93">
        <f>[13]Setembro!$B$21</f>
        <v>23.74166666666666</v>
      </c>
      <c r="S18" s="93">
        <f>[13]Setembro!$B$22</f>
        <v>26.091666666666669</v>
      </c>
      <c r="T18" s="93">
        <f>[13]Setembro!$B$23</f>
        <v>28.916666666666668</v>
      </c>
      <c r="U18" s="93">
        <f>[13]Setembro!$B$24</f>
        <v>28.974999999999998</v>
      </c>
      <c r="V18" s="93">
        <f>[13]Setembro!$B$25</f>
        <v>25.837500000000006</v>
      </c>
      <c r="W18" s="93">
        <f>[13]Setembro!$B$26</f>
        <v>27.499999999999996</v>
      </c>
      <c r="X18" s="93">
        <f>[13]Setembro!$B$27</f>
        <v>29.345833333333331</v>
      </c>
      <c r="Y18" s="93">
        <f>[13]Setembro!$B$28</f>
        <v>30.741666666666674</v>
      </c>
      <c r="Z18" s="93">
        <f>[13]Setembro!$B$29</f>
        <v>30.791666666666668</v>
      </c>
      <c r="AA18" s="93">
        <f>[13]Setembro!$B$30</f>
        <v>30.487499999999997</v>
      </c>
      <c r="AB18" s="93">
        <f>[13]Setembro!$B$31</f>
        <v>26.316666666666666</v>
      </c>
      <c r="AC18" s="93">
        <f>[13]Setembro!$B$32</f>
        <v>25.904166666666665</v>
      </c>
      <c r="AD18" s="93">
        <f>[13]Setembro!$B$33</f>
        <v>28.979166666666671</v>
      </c>
      <c r="AE18" s="93">
        <f>[13]Setembro!$B$34</f>
        <v>30.216666666666665</v>
      </c>
      <c r="AF18" s="99">
        <f t="shared" si="2"/>
        <v>27.255138888888887</v>
      </c>
      <c r="AG18" s="11" t="s">
        <v>33</v>
      </c>
      <c r="AH18" s="11" t="s">
        <v>33</v>
      </c>
      <c r="AK18" t="s">
        <v>33</v>
      </c>
    </row>
    <row r="19" spans="1:38" x14ac:dyDescent="0.2">
      <c r="A19" s="50" t="s">
        <v>4</v>
      </c>
      <c r="B19" s="93">
        <f>[14]Setembro!$B5</f>
        <v>27.595833333333331</v>
      </c>
      <c r="C19" s="93">
        <f>[14]Setembro!$B6</f>
        <v>26.149999999999995</v>
      </c>
      <c r="D19" s="93">
        <f>[14]Setembro!$B7</f>
        <v>27.852173913043469</v>
      </c>
      <c r="E19" s="93">
        <f>[14]Setembro!$B8</f>
        <v>28.879166666666674</v>
      </c>
      <c r="F19" s="93">
        <f>[14]Setembro!$B9</f>
        <v>26.341666666666665</v>
      </c>
      <c r="G19" s="93">
        <f>[14]Setembro!$B10</f>
        <v>23.877272727272725</v>
      </c>
      <c r="H19" s="93">
        <f>[14]Setembro!$B11</f>
        <v>28.57826086956522</v>
      </c>
      <c r="I19" s="93">
        <f>[14]Setembro!$B12</f>
        <v>28.079166666666666</v>
      </c>
      <c r="J19" s="93">
        <f>[14]Setembro!$B13</f>
        <v>26.872727272727271</v>
      </c>
      <c r="K19" s="93">
        <f>[14]Setembro!$B14</f>
        <v>27.147826086956517</v>
      </c>
      <c r="L19" s="93">
        <f>[14]Setembro!$B15</f>
        <v>27.704166666666666</v>
      </c>
      <c r="M19" s="93">
        <f>[14]Setembro!$B16</f>
        <v>27.995833333333334</v>
      </c>
      <c r="N19" s="93">
        <f>[14]Setembro!$B17</f>
        <v>28.88695652173913</v>
      </c>
      <c r="O19" s="93">
        <f>[14]Setembro!$B18</f>
        <v>27.7304347826087</v>
      </c>
      <c r="P19" s="93">
        <f>[14]Setembro!$B19</f>
        <v>25.537500000000005</v>
      </c>
      <c r="Q19" s="93">
        <f>[14]Setembro!$B20</f>
        <v>19.829166666666669</v>
      </c>
      <c r="R19" s="93">
        <f>[14]Setembro!$B21</f>
        <v>21.982608695652171</v>
      </c>
      <c r="S19" s="93">
        <f>[14]Setembro!$B22</f>
        <v>26.637500000000003</v>
      </c>
      <c r="T19" s="93">
        <f>[14]Setembro!$B23</f>
        <v>28.404347826086966</v>
      </c>
      <c r="U19" s="93">
        <f>[14]Setembro!$B24</f>
        <v>28.345454545454547</v>
      </c>
      <c r="V19" s="93">
        <f>[14]Setembro!$B25</f>
        <v>22.75</v>
      </c>
      <c r="W19" s="93">
        <f>[14]Setembro!$B26</f>
        <v>26.245833333333341</v>
      </c>
      <c r="X19" s="93">
        <f>[14]Setembro!$B27</f>
        <v>30.631818181818186</v>
      </c>
      <c r="Y19" s="93">
        <f>[14]Setembro!$B28</f>
        <v>31.404347826086951</v>
      </c>
      <c r="Z19" s="93">
        <f>[14]Setembro!$B29</f>
        <v>30.982608695652171</v>
      </c>
      <c r="AA19" s="93">
        <f>[14]Setembro!$B30</f>
        <v>30.625000000000004</v>
      </c>
      <c r="AB19" s="93">
        <f>[14]Setembro!$B31</f>
        <v>22.568181818181817</v>
      </c>
      <c r="AC19" s="93">
        <f>[14]Setembro!$B32</f>
        <v>25</v>
      </c>
      <c r="AD19" s="93">
        <f>[14]Setembro!$B33</f>
        <v>28.213043478260875</v>
      </c>
      <c r="AE19" s="93">
        <f>[14]Setembro!$B34</f>
        <v>29.513043478260872</v>
      </c>
      <c r="AF19" s="99">
        <f t="shared" si="2"/>
        <v>27.07873133509003</v>
      </c>
      <c r="AG19" t="s">
        <v>33</v>
      </c>
      <c r="AH19" s="11" t="s">
        <v>33</v>
      </c>
      <c r="AJ19" t="s">
        <v>33</v>
      </c>
    </row>
    <row r="20" spans="1:38" x14ac:dyDescent="0.2">
      <c r="A20" s="50" t="s">
        <v>5</v>
      </c>
      <c r="B20" s="93">
        <f>[15]Setembro!$B$5</f>
        <v>23.416666666666668</v>
      </c>
      <c r="C20" s="93">
        <f>[15]Setembro!$B$6</f>
        <v>25.262499999999992</v>
      </c>
      <c r="D20" s="93">
        <f>[15]Setembro!$B$7</f>
        <v>30.154166666666669</v>
      </c>
      <c r="E20" s="93">
        <f>[15]Setembro!$B$8</f>
        <v>31.375000000000011</v>
      </c>
      <c r="F20" s="93">
        <f>[15]Setembro!$B$9</f>
        <v>23.958333333333329</v>
      </c>
      <c r="G20" s="93">
        <f>[15]Setembro!$B$10</f>
        <v>23.879166666666666</v>
      </c>
      <c r="H20" s="93">
        <f>[15]Setembro!$B$11</f>
        <v>30.429166666666664</v>
      </c>
      <c r="I20" s="93">
        <f>[15]Setembro!$B$12</f>
        <v>32.729166666666664</v>
      </c>
      <c r="J20" s="93">
        <f>[15]Setembro!$B$13</f>
        <v>32.35</v>
      </c>
      <c r="K20" s="93">
        <f>[15]Setembro!$B$14</f>
        <v>32.370833333333337</v>
      </c>
      <c r="L20" s="93">
        <f>[15]Setembro!$B$15</f>
        <v>32.029166666666669</v>
      </c>
      <c r="M20" s="93">
        <f>[15]Setembro!$B$16</f>
        <v>30.17916666666666</v>
      </c>
      <c r="N20" s="93">
        <f>[15]Setembro!$B$17</f>
        <v>28.895833333333329</v>
      </c>
      <c r="O20" s="93">
        <f>[15]Setembro!$B$18</f>
        <v>26.783333333333331</v>
      </c>
      <c r="P20" s="93">
        <f>[15]Setembro!$B$19</f>
        <v>20.370833333333326</v>
      </c>
      <c r="Q20" s="93">
        <f>[15]Setembro!$B$20</f>
        <v>21.733333333333334</v>
      </c>
      <c r="R20" s="93">
        <f>[15]Setembro!$B$21</f>
        <v>24.612499999999997</v>
      </c>
      <c r="S20" s="93">
        <f>[15]Setembro!$B$22</f>
        <v>30.950000000000003</v>
      </c>
      <c r="T20" s="93">
        <f>[15]Setembro!$B$23</f>
        <v>33.4</v>
      </c>
      <c r="U20" s="93">
        <f>[15]Setembro!$B$24</f>
        <v>33.320833333333333</v>
      </c>
      <c r="V20" s="93">
        <f>[15]Setembro!$B$25</f>
        <v>30.954166666666666</v>
      </c>
      <c r="W20" s="93">
        <f>[15]Setembro!$B$26</f>
        <v>33.612499999999997</v>
      </c>
      <c r="X20" s="93">
        <f>[15]Setembro!$B$27</f>
        <v>34.541666666666671</v>
      </c>
      <c r="Y20" s="93">
        <f>[15]Setembro!$B$28</f>
        <v>34.00416666666667</v>
      </c>
      <c r="Z20" s="93">
        <f>[15]Setembro!$B$29</f>
        <v>34.820833333333333</v>
      </c>
      <c r="AA20" s="93">
        <f>[15]Setembro!$B$30</f>
        <v>30.225000000000005</v>
      </c>
      <c r="AB20" s="93">
        <f>[15]Setembro!$B$31</f>
        <v>24.05</v>
      </c>
      <c r="AC20" s="93">
        <f>[15]Setembro!$B$32</f>
        <v>26.379166666666674</v>
      </c>
      <c r="AD20" s="93">
        <f>[15]Setembro!$B$33</f>
        <v>31.770833333333339</v>
      </c>
      <c r="AE20" s="93">
        <f>[15]Setembro!$B$34</f>
        <v>34.133333333333333</v>
      </c>
      <c r="AF20" s="99">
        <f t="shared" si="2"/>
        <v>29.423055555555557</v>
      </c>
      <c r="AG20" s="11" t="s">
        <v>33</v>
      </c>
      <c r="AH20" s="11" t="s">
        <v>33</v>
      </c>
    </row>
    <row r="21" spans="1:38" x14ac:dyDescent="0.2">
      <c r="A21" s="50" t="s">
        <v>31</v>
      </c>
      <c r="B21" s="93">
        <f>[16]Setembro!$B$5</f>
        <v>27.216666666666669</v>
      </c>
      <c r="C21" s="93">
        <f>[16]Setembro!$B$6</f>
        <v>26.112500000000001</v>
      </c>
      <c r="D21" s="93">
        <f>[16]Setembro!$B$7</f>
        <v>27.574999999999992</v>
      </c>
      <c r="E21" s="93">
        <f>[16]Setembro!$B$8</f>
        <v>28.737499999999997</v>
      </c>
      <c r="F21" s="93">
        <f>[16]Setembro!$B$9</f>
        <v>27.020833333333329</v>
      </c>
      <c r="G21" s="93">
        <f>[16]Setembro!$B$10</f>
        <v>24.824999999999999</v>
      </c>
      <c r="H21" s="93">
        <f>[16]Setembro!$B$11</f>
        <v>28.42916666666666</v>
      </c>
      <c r="I21" s="93">
        <f>[16]Setembro!$B$12</f>
        <v>28.020833333333332</v>
      </c>
      <c r="J21" s="93">
        <f>[16]Setembro!$B$13</f>
        <v>26.604166666666668</v>
      </c>
      <c r="K21" s="93">
        <f>[16]Setembro!$B$14</f>
        <v>27.025000000000002</v>
      </c>
      <c r="L21" s="93">
        <f>[16]Setembro!$B$15</f>
        <v>28.233333333333334</v>
      </c>
      <c r="M21" s="93">
        <f>[16]Setembro!$B$16</f>
        <v>28.312500000000004</v>
      </c>
      <c r="N21" s="93">
        <f>[16]Setembro!$B$17</f>
        <v>28.845833333333335</v>
      </c>
      <c r="O21" s="93">
        <f>[16]Setembro!$B$18</f>
        <v>27.75</v>
      </c>
      <c r="P21" s="93">
        <f>[16]Setembro!$B$19</f>
        <v>26.766666666666676</v>
      </c>
      <c r="Q21" s="93">
        <f>[16]Setembro!$B$20</f>
        <v>21.545833333333334</v>
      </c>
      <c r="R21" s="93">
        <f>[16]Setembro!$B$21</f>
        <v>23.662499999999998</v>
      </c>
      <c r="S21" s="93">
        <f>[16]Setembro!$B$22</f>
        <v>27.045833333333334</v>
      </c>
      <c r="T21" s="93">
        <f>[16]Setembro!$B$23</f>
        <v>28.720833333333335</v>
      </c>
      <c r="U21" s="93">
        <f>[16]Setembro!$B$24</f>
        <v>28.370833333333326</v>
      </c>
      <c r="V21" s="93">
        <f>[16]Setembro!$B$25</f>
        <v>22.695833333333336</v>
      </c>
      <c r="W21" s="93">
        <f>[16]Setembro!$B$26</f>
        <v>26.495833333333326</v>
      </c>
      <c r="X21" s="93">
        <f>[16]Setembro!$B$27</f>
        <v>29.758333333333336</v>
      </c>
      <c r="Y21" s="93">
        <f>[16]Setembro!$B$28</f>
        <v>29.808333333333334</v>
      </c>
      <c r="Z21" s="93">
        <f>[16]Setembro!$B$29</f>
        <v>29.529166666666665</v>
      </c>
      <c r="AA21" s="93">
        <f>[16]Setembro!$B$30</f>
        <v>29.891666666666666</v>
      </c>
      <c r="AB21" s="93">
        <f>[16]Setembro!$B$31</f>
        <v>24.079166666666662</v>
      </c>
      <c r="AC21" s="93">
        <f>[16]Setembro!$B$32</f>
        <v>25.266666666666666</v>
      </c>
      <c r="AD21" s="93">
        <f>[16]Setembro!$B$33</f>
        <v>28.041666666666668</v>
      </c>
      <c r="AE21" s="93">
        <f>[16]Setembro!$B$34</f>
        <v>29.849999999999994</v>
      </c>
      <c r="AF21" s="99">
        <f t="shared" si="2"/>
        <v>27.207916666666662</v>
      </c>
      <c r="AH21" s="11" t="s">
        <v>33</v>
      </c>
      <c r="AI21" t="s">
        <v>33</v>
      </c>
      <c r="AJ21" t="s">
        <v>33</v>
      </c>
    </row>
    <row r="22" spans="1:38" x14ac:dyDescent="0.2">
      <c r="A22" s="50" t="s">
        <v>6</v>
      </c>
      <c r="B22" s="93" t="str">
        <f>[17]Setembro!$B$5</f>
        <v>*</v>
      </c>
      <c r="C22" s="93" t="str">
        <f>[17]Setembro!$B$6</f>
        <v>*</v>
      </c>
      <c r="D22" s="93" t="str">
        <f>[17]Setembro!$B$7</f>
        <v>*</v>
      </c>
      <c r="E22" s="93" t="str">
        <f>[17]Setembro!$B$8</f>
        <v>*</v>
      </c>
      <c r="F22" s="93">
        <f>[17]Setembro!$B$9</f>
        <v>26.613636363636363</v>
      </c>
      <c r="G22" s="93">
        <f>[17]Setembro!$B$10</f>
        <v>25.833333333333332</v>
      </c>
      <c r="H22" s="93">
        <f>[17]Setembro!$B$11</f>
        <v>28.634782608695648</v>
      </c>
      <c r="I22" s="93">
        <f>[17]Setembro!$B$12</f>
        <v>29.228571428571431</v>
      </c>
      <c r="J22" s="93">
        <f>[17]Setembro!$B$13</f>
        <v>28.013636363636362</v>
      </c>
      <c r="K22" s="93">
        <f>[17]Setembro!$B$14</f>
        <v>26.604347826086954</v>
      </c>
      <c r="L22" s="93">
        <f>[17]Setembro!$B$15</f>
        <v>27.979166666666668</v>
      </c>
      <c r="M22" s="93">
        <f>[17]Setembro!$B$16</f>
        <v>29.304347826086961</v>
      </c>
      <c r="N22" s="93">
        <f>[17]Setembro!$B$17</f>
        <v>29.324999999999999</v>
      </c>
      <c r="O22" s="93">
        <f>[17]Setembro!$B$18</f>
        <v>27.279166666666665</v>
      </c>
      <c r="P22" s="93">
        <f>[17]Setembro!$B$19</f>
        <v>27.858333333333334</v>
      </c>
      <c r="Q22" s="93">
        <f>[17]Setembro!$B$20</f>
        <v>24.908333333333331</v>
      </c>
      <c r="R22" s="93">
        <f>[17]Setembro!$B$21</f>
        <v>25.890909090909091</v>
      </c>
      <c r="S22" s="93">
        <f>[17]Setembro!$B$22</f>
        <v>30.178260869565225</v>
      </c>
      <c r="T22" s="93">
        <f>[17]Setembro!$B$23</f>
        <v>31.638095238095236</v>
      </c>
      <c r="U22" s="93">
        <f>[17]Setembro!$B$24</f>
        <v>31.104347826086961</v>
      </c>
      <c r="V22" s="93">
        <f>[17]Setembro!$B$25</f>
        <v>26.627272727272722</v>
      </c>
      <c r="W22" s="93">
        <f>[17]Setembro!$B$26</f>
        <v>29.740000000000002</v>
      </c>
      <c r="X22" s="93">
        <f>[17]Setembro!$B$27</f>
        <v>31.178260869565218</v>
      </c>
      <c r="Y22" s="93">
        <f>[17]Setembro!$B$28</f>
        <v>33.06666666666667</v>
      </c>
      <c r="Z22" s="93">
        <f>[17]Setembro!$B$29</f>
        <v>31.159090909090921</v>
      </c>
      <c r="AA22" s="93">
        <f>[17]Setembro!$B$30</f>
        <v>30.208333333333332</v>
      </c>
      <c r="AB22" s="93">
        <f>[17]Setembro!$B$31</f>
        <v>26.499999999999996</v>
      </c>
      <c r="AC22" s="93">
        <f>[17]Setembro!$B$32</f>
        <v>28.176190476190474</v>
      </c>
      <c r="AD22" s="93">
        <f>[17]Setembro!$B$33</f>
        <v>30.7695652173913</v>
      </c>
      <c r="AE22" s="93">
        <f>[17]Setembro!$B$34</f>
        <v>32.973913043478262</v>
      </c>
      <c r="AF22" s="99">
        <f t="shared" si="2"/>
        <v>28.876675462218941</v>
      </c>
      <c r="AG22" t="s">
        <v>33</v>
      </c>
      <c r="AJ22" t="s">
        <v>33</v>
      </c>
    </row>
    <row r="23" spans="1:38" x14ac:dyDescent="0.2">
      <c r="A23" s="50" t="s">
        <v>7</v>
      </c>
      <c r="B23" s="93">
        <f>[18]Setembro!$B$5</f>
        <v>20.525000000000002</v>
      </c>
      <c r="C23" s="93">
        <f>[18]Setembro!$B$6</f>
        <v>21</v>
      </c>
      <c r="D23" s="93">
        <f>[18]Setembro!$B$7</f>
        <v>27.729166666666668</v>
      </c>
      <c r="E23" s="93">
        <f>[18]Setembro!$B$8</f>
        <v>29.220833333333335</v>
      </c>
      <c r="F23" s="93">
        <f>[18]Setembro!$B$9</f>
        <v>18.170833333333331</v>
      </c>
      <c r="G23" s="93">
        <f>[18]Setembro!$B$10</f>
        <v>19.258333333333333</v>
      </c>
      <c r="H23" s="93">
        <f>[18]Setembro!$B$11</f>
        <v>26.291666666666668</v>
      </c>
      <c r="I23" s="93">
        <f>[18]Setembro!$B$12</f>
        <v>29.875</v>
      </c>
      <c r="J23" s="93">
        <f>[18]Setembro!$B$13</f>
        <v>29.645833333333332</v>
      </c>
      <c r="K23" s="93">
        <f>[18]Setembro!$B$14</f>
        <v>28.945833333333336</v>
      </c>
      <c r="L23" s="93">
        <f>[18]Setembro!$B$15</f>
        <v>29.008333333333336</v>
      </c>
      <c r="M23" s="93">
        <f>[18]Setembro!$B$16</f>
        <v>28.995833333333341</v>
      </c>
      <c r="N23" s="93">
        <f>[18]Setembro!$B$17</f>
        <v>26.833333333333329</v>
      </c>
      <c r="O23" s="93">
        <f>[18]Setembro!$B$18</f>
        <v>22.279166666666665</v>
      </c>
      <c r="P23" s="93">
        <f>[18]Setembro!$B$19</f>
        <v>18.066666666666666</v>
      </c>
      <c r="Q23" s="93">
        <f>[18]Setembro!$B$20</f>
        <v>18.212500000000002</v>
      </c>
      <c r="R23" s="93">
        <f>[18]Setembro!$B$21</f>
        <v>21.220833333333335</v>
      </c>
      <c r="S23" s="93">
        <f>[18]Setembro!$B$22</f>
        <v>22.662499999999994</v>
      </c>
      <c r="T23" s="93">
        <f>[18]Setembro!$B$23</f>
        <v>27.633333333333336</v>
      </c>
      <c r="U23" s="93">
        <f>[18]Setembro!$B$24</f>
        <v>26.595833333333335</v>
      </c>
      <c r="V23" s="93">
        <f>[18]Setembro!$B$25</f>
        <v>21.024999999999999</v>
      </c>
      <c r="W23" s="93">
        <f>[18]Setembro!$B$26</f>
        <v>25.883333333333336</v>
      </c>
      <c r="X23" s="93">
        <f>[18]Setembro!$B$27</f>
        <v>29.408333333333335</v>
      </c>
      <c r="Y23" s="93">
        <f>[18]Setembro!$B$28</f>
        <v>30.741666666666674</v>
      </c>
      <c r="Z23" s="93">
        <f>[18]Setembro!$B$29</f>
        <v>31.687500000000004</v>
      </c>
      <c r="AA23" s="93">
        <f>[18]Setembro!$B$30</f>
        <v>27.162500000000009</v>
      </c>
      <c r="AB23" s="93">
        <f>[18]Setembro!$B$31</f>
        <v>20.779166666666669</v>
      </c>
      <c r="AC23" s="93">
        <f>[18]Setembro!$B$32</f>
        <v>22.808333333333334</v>
      </c>
      <c r="AD23" s="93">
        <f>[18]Setembro!$B$33</f>
        <v>26.279166666666665</v>
      </c>
      <c r="AE23" s="93">
        <f>[18]Setembro!$B$34</f>
        <v>29.612499999999994</v>
      </c>
      <c r="AF23" s="99">
        <f t="shared" si="2"/>
        <v>25.251944444444444</v>
      </c>
      <c r="AH23" t="s">
        <v>33</v>
      </c>
      <c r="AJ23" t="s">
        <v>33</v>
      </c>
      <c r="AK23" t="s">
        <v>33</v>
      </c>
    </row>
    <row r="24" spans="1:38" x14ac:dyDescent="0.2">
      <c r="A24" s="50" t="s">
        <v>151</v>
      </c>
      <c r="B24" s="93">
        <f>[19]Setembro!$B$5</f>
        <v>22.154166666666669</v>
      </c>
      <c r="C24" s="93">
        <f>[19]Setembro!$B$6</f>
        <v>20.954166666666662</v>
      </c>
      <c r="D24" s="93">
        <f>[19]Setembro!$B$7</f>
        <v>25.952173913043477</v>
      </c>
      <c r="E24" s="93">
        <f>[19]Setembro!$B$8</f>
        <v>27.5</v>
      </c>
      <c r="F24" s="93">
        <f>[19]Setembro!$B$9</f>
        <v>19.19166666666667</v>
      </c>
      <c r="G24" s="93">
        <f>[19]Setembro!$B$10</f>
        <v>18.024999999999999</v>
      </c>
      <c r="H24" s="93">
        <f>[19]Setembro!$B$11</f>
        <v>25.945833333333329</v>
      </c>
      <c r="I24" s="93">
        <f>[19]Setembro!$B$12</f>
        <v>29.195833333333329</v>
      </c>
      <c r="J24" s="93">
        <f>[19]Setembro!$B$13</f>
        <v>28.666666666666675</v>
      </c>
      <c r="K24" s="93">
        <f>[19]Setembro!$B$14</f>
        <v>28.241666666666671</v>
      </c>
      <c r="L24" s="93">
        <f>[19]Setembro!$B$15</f>
        <v>28.683333333333326</v>
      </c>
      <c r="M24" s="93">
        <f>[19]Setembro!$B$16</f>
        <v>28.254166666666666</v>
      </c>
      <c r="N24" s="93">
        <f>[19]Setembro!$B$17</f>
        <v>27.458333333333339</v>
      </c>
      <c r="O24" s="93">
        <f>[19]Setembro!$B$18</f>
        <v>22.704166666666666</v>
      </c>
      <c r="P24" s="93">
        <f>[19]Setembro!$B$19</f>
        <v>19.291666666666668</v>
      </c>
      <c r="Q24" s="93">
        <f>[19]Setembro!$B$20</f>
        <v>19.56666666666667</v>
      </c>
      <c r="R24" s="93">
        <f>[19]Setembro!$B$21</f>
        <v>21.583333333333332</v>
      </c>
      <c r="S24" s="93">
        <f>[19]Setembro!$B$22</f>
        <v>22.987500000000001</v>
      </c>
      <c r="T24" s="93">
        <f>[19]Setembro!$B$23</f>
        <v>27.662500000000005</v>
      </c>
      <c r="U24" s="93">
        <f>[19]Setembro!$B$24</f>
        <v>26.237499999999997</v>
      </c>
      <c r="V24" s="93">
        <f>[19]Setembro!$B$25</f>
        <v>21.908333333333335</v>
      </c>
      <c r="W24" s="93">
        <f>[19]Setembro!$B$26</f>
        <v>25.775000000000002</v>
      </c>
      <c r="X24" s="93">
        <f>[19]Setembro!$B$27</f>
        <v>28.929166666666671</v>
      </c>
      <c r="Y24" s="93">
        <f>[19]Setembro!$B$28</f>
        <v>29.733333333333334</v>
      </c>
      <c r="Z24" s="93">
        <f>[19]Setembro!$B$29</f>
        <v>30.583333333333325</v>
      </c>
      <c r="AA24" s="93">
        <f>[19]Setembro!$B$30</f>
        <v>26.887499999999992</v>
      </c>
      <c r="AB24" s="93">
        <f>[19]Setembro!$B$31</f>
        <v>22.374999999999996</v>
      </c>
      <c r="AC24" s="93">
        <f>[19]Setembro!$B$32</f>
        <v>23.291666666666661</v>
      </c>
      <c r="AD24" s="93">
        <f>[19]Setembro!$B$33</f>
        <v>25.891666666666669</v>
      </c>
      <c r="AE24" s="93">
        <f>[19]Setembro!$B$34</f>
        <v>30.462500000000002</v>
      </c>
      <c r="AF24" s="99">
        <f t="shared" si="2"/>
        <v>25.203128019323675</v>
      </c>
      <c r="AH24" s="11" t="s">
        <v>33</v>
      </c>
      <c r="AI24" t="s">
        <v>33</v>
      </c>
      <c r="AJ24" t="s">
        <v>33</v>
      </c>
    </row>
    <row r="25" spans="1:38" x14ac:dyDescent="0.2">
      <c r="A25" s="50" t="s">
        <v>152</v>
      </c>
      <c r="B25" s="105">
        <f>[20]Setembro!$B5</f>
        <v>19.204166666666669</v>
      </c>
      <c r="C25" s="105">
        <f>[20]Setembro!$B6</f>
        <v>18.370833333333334</v>
      </c>
      <c r="D25" s="105">
        <f>[20]Setembro!$B7</f>
        <v>23.237500000000008</v>
      </c>
      <c r="E25" s="105">
        <f>[20]Setembro!$B8</f>
        <v>25.691666666666666</v>
      </c>
      <c r="F25" s="105">
        <f>[20]Setembro!$B9</f>
        <v>17.666666666666668</v>
      </c>
      <c r="G25" s="105">
        <f>[20]Setembro!$B10</f>
        <v>17.270833333333332</v>
      </c>
      <c r="H25" s="105">
        <f>[20]Setembro!$B11</f>
        <v>24.604166666666668</v>
      </c>
      <c r="I25" s="105">
        <f>[20]Setembro!$B12</f>
        <v>28.224999999999998</v>
      </c>
      <c r="J25" s="105">
        <f>[20]Setembro!$B13</f>
        <v>27.991666666666671</v>
      </c>
      <c r="K25" s="105">
        <f>[20]Setembro!$B14</f>
        <v>28.060869565217391</v>
      </c>
      <c r="L25" s="105">
        <f>[20]Setembro!$B15</f>
        <v>27.104166666666661</v>
      </c>
      <c r="M25" s="105">
        <f>[20]Setembro!$B16</f>
        <v>27.074999999999999</v>
      </c>
      <c r="N25" s="105">
        <f>[20]Setembro!$B17</f>
        <v>23.987500000000008</v>
      </c>
      <c r="O25" s="105">
        <f>[20]Setembro!$B18</f>
        <v>20.516666666666669</v>
      </c>
      <c r="P25" s="105">
        <f>[20]Setembro!$B19</f>
        <v>17.847826086956523</v>
      </c>
      <c r="Q25" s="105">
        <f>[20]Setembro!$B20</f>
        <v>18.866666666666664</v>
      </c>
      <c r="R25" s="105">
        <f>[20]Setembro!$B21</f>
        <v>20.541666666666668</v>
      </c>
      <c r="S25" s="105">
        <f>[20]Setembro!$B22</f>
        <v>21.912499999999994</v>
      </c>
      <c r="T25" s="105">
        <f>[20]Setembro!$B23</f>
        <v>26.454166666666669</v>
      </c>
      <c r="U25" s="105">
        <f>[20]Setembro!$B24</f>
        <v>24.020833333333332</v>
      </c>
      <c r="V25" s="105">
        <f>[20]Setembro!$B25</f>
        <v>22.162499999999998</v>
      </c>
      <c r="W25" s="105">
        <f>[20]Setembro!$B26</f>
        <v>25.974999999999998</v>
      </c>
      <c r="X25" s="105">
        <f>[20]Setembro!$B27</f>
        <v>29.1875</v>
      </c>
      <c r="Y25" s="105">
        <f>[20]Setembro!$B28</f>
        <v>28.979166666666671</v>
      </c>
      <c r="Z25" s="105">
        <f>[20]Setembro!$B29</f>
        <v>29.687499999999996</v>
      </c>
      <c r="AA25" s="105">
        <f>[20]Setembro!$B30</f>
        <v>25.254166666666666</v>
      </c>
      <c r="AB25" s="105">
        <f>[20]Setembro!$B31</f>
        <v>20.854166666666668</v>
      </c>
      <c r="AC25" s="105">
        <f>[20]Setembro!$B32</f>
        <v>20.533333333333335</v>
      </c>
      <c r="AD25" s="105">
        <f>[20]Setembro!$B33</f>
        <v>24.208333333333332</v>
      </c>
      <c r="AE25" s="105">
        <f>[20]Setembro!$B34</f>
        <v>27.583333333333329</v>
      </c>
      <c r="AF25" s="99">
        <f t="shared" si="2"/>
        <v>23.769178743961351</v>
      </c>
      <c r="AG25" s="11" t="s">
        <v>33</v>
      </c>
      <c r="AH25" s="11" t="s">
        <v>33</v>
      </c>
      <c r="AI25" t="s">
        <v>33</v>
      </c>
    </row>
    <row r="26" spans="1:38" x14ac:dyDescent="0.2">
      <c r="A26" s="50" t="s">
        <v>153</v>
      </c>
      <c r="B26" s="93">
        <f>[21]Setembro!$B$5</f>
        <v>22.104347826086954</v>
      </c>
      <c r="C26" s="93">
        <f>[21]Setembro!$B$6</f>
        <v>21.862499999999997</v>
      </c>
      <c r="D26" s="93">
        <f>[21]Setembro!$B$7</f>
        <v>27.245833333333326</v>
      </c>
      <c r="E26" s="93">
        <f>[21]Setembro!$B$8</f>
        <v>27.512500000000003</v>
      </c>
      <c r="F26" s="93">
        <f>[21]Setembro!$B$9</f>
        <v>19.508333333333336</v>
      </c>
      <c r="G26" s="93">
        <f>[21]Setembro!$B$10</f>
        <v>18.791666666666668</v>
      </c>
      <c r="H26" s="93">
        <f>[21]Setembro!$B$11</f>
        <v>26.400000000000002</v>
      </c>
      <c r="I26" s="93">
        <f>[21]Setembro!$B$12</f>
        <v>29.243478260869566</v>
      </c>
      <c r="J26" s="93">
        <f>[21]Setembro!$B$13</f>
        <v>29.1875</v>
      </c>
      <c r="K26" s="93">
        <f>[21]Setembro!$B$14</f>
        <v>28.279166666666665</v>
      </c>
      <c r="L26" s="93">
        <f>[21]Setembro!$B$15</f>
        <v>28.845833333333335</v>
      </c>
      <c r="M26" s="93">
        <f>[21]Setembro!$B$16</f>
        <v>28.237499999999997</v>
      </c>
      <c r="N26" s="93">
        <f>[21]Setembro!$B$17</f>
        <v>27.582608695652169</v>
      </c>
      <c r="O26" s="93">
        <f>[21]Setembro!$B$18</f>
        <v>23.466666666666665</v>
      </c>
      <c r="P26" s="93">
        <f>[21]Setembro!$B$19</f>
        <v>19.087500000000002</v>
      </c>
      <c r="Q26" s="93">
        <f>[21]Setembro!$B$20</f>
        <v>19.237500000000001</v>
      </c>
      <c r="R26" s="93">
        <f>[21]Setembro!$B$21</f>
        <v>21.750000000000004</v>
      </c>
      <c r="S26" s="93">
        <f>[21]Setembro!$B$22</f>
        <v>22.891666666666669</v>
      </c>
      <c r="T26" s="93">
        <f>[21]Setembro!$B$23</f>
        <v>27.687499999999996</v>
      </c>
      <c r="U26" s="93">
        <f>[21]Setembro!$B$24</f>
        <v>27.416666666666668</v>
      </c>
      <c r="V26" s="93">
        <f>[21]Setembro!$B$25</f>
        <v>22.004166666666674</v>
      </c>
      <c r="W26" s="93">
        <f>[21]Setembro!$B$26</f>
        <v>26.304166666666664</v>
      </c>
      <c r="X26" s="93">
        <f>[21]Setembro!$B$27</f>
        <v>29.312500000000004</v>
      </c>
      <c r="Y26" s="93">
        <f>[21]Setembro!$B$28</f>
        <v>30.379166666666666</v>
      </c>
      <c r="Z26" s="93">
        <f>[21]Setembro!$B$29</f>
        <v>31.108333333333331</v>
      </c>
      <c r="AA26" s="93">
        <f>[21]Setembro!$B$30</f>
        <v>26.987499999999997</v>
      </c>
      <c r="AB26" s="93">
        <f>[21]Setembro!$B$31</f>
        <v>22.362500000000001</v>
      </c>
      <c r="AC26" s="93">
        <f>[21]Setembro!$B$32</f>
        <v>24.625</v>
      </c>
      <c r="AD26" s="93">
        <f>[21]Setembro!$B$33</f>
        <v>26.125</v>
      </c>
      <c r="AE26" s="93">
        <f>[21]Setembro!$B$34</f>
        <v>29.065217391304344</v>
      </c>
      <c r="AF26" s="99">
        <f t="shared" si="2"/>
        <v>25.487077294685989</v>
      </c>
      <c r="AH26" s="11" t="s">
        <v>33</v>
      </c>
      <c r="AI26" t="s">
        <v>33</v>
      </c>
      <c r="AJ26" t="s">
        <v>33</v>
      </c>
    </row>
    <row r="27" spans="1:38" x14ac:dyDescent="0.2">
      <c r="A27" s="50" t="s">
        <v>8</v>
      </c>
      <c r="B27" s="93">
        <f>[22]Setembro!$B$5</f>
        <v>19.895833333333336</v>
      </c>
      <c r="C27" s="93">
        <f>[22]Setembro!$B$6</f>
        <v>19.329166666666669</v>
      </c>
      <c r="D27" s="93">
        <f>[22]Setembro!$B$7</f>
        <v>25.225000000000005</v>
      </c>
      <c r="E27" s="93">
        <f>[22]Setembro!$B$8</f>
        <v>26.604166666666668</v>
      </c>
      <c r="F27" s="93">
        <f>[22]Setembro!$B$9</f>
        <v>18.050000000000008</v>
      </c>
      <c r="G27" s="93">
        <f>[22]Setembro!$B$10</f>
        <v>18.041666666666668</v>
      </c>
      <c r="H27" s="93">
        <f>[22]Setembro!$B$11</f>
        <v>24.316666666666666</v>
      </c>
      <c r="I27" s="93">
        <f>[22]Setembro!$B$12</f>
        <v>28.779166666666669</v>
      </c>
      <c r="J27" s="93">
        <f>[22]Setembro!$B$13</f>
        <v>29.000000000000004</v>
      </c>
      <c r="K27" s="93">
        <f>[22]Setembro!$B$14</f>
        <v>28.650000000000002</v>
      </c>
      <c r="L27" s="93">
        <f>[22]Setembro!$B$15</f>
        <v>27.966666666666669</v>
      </c>
      <c r="M27" s="93">
        <f>[22]Setembro!$B$16</f>
        <v>28.641666666666662</v>
      </c>
      <c r="N27" s="93">
        <f>[22]Setembro!$B$17</f>
        <v>25.191666666666663</v>
      </c>
      <c r="O27" s="93">
        <f>[22]Setembro!$B$18</f>
        <v>21.062500000000004</v>
      </c>
      <c r="P27" s="93">
        <f>[22]Setembro!$B$19</f>
        <v>18.125</v>
      </c>
      <c r="Q27" s="93">
        <f>[22]Setembro!$B$20</f>
        <v>18.783333333333328</v>
      </c>
      <c r="R27" s="93">
        <f>[22]Setembro!$B$21</f>
        <v>20.383333333333333</v>
      </c>
      <c r="S27" s="93">
        <f>[22]Setembro!$B$22</f>
        <v>21.174999999999997</v>
      </c>
      <c r="T27" s="93">
        <f>[22]Setembro!$B$23</f>
        <v>25.270833333333329</v>
      </c>
      <c r="U27" s="93">
        <f>[22]Setembro!$B$24</f>
        <v>23.758333333333329</v>
      </c>
      <c r="V27" s="93">
        <f>[22]Setembro!$B$25</f>
        <v>21.445833333333336</v>
      </c>
      <c r="W27" s="93">
        <f>[22]Setembro!$B$26</f>
        <v>24.962500000000002</v>
      </c>
      <c r="X27" s="93">
        <f>[22]Setembro!$B$27</f>
        <v>27.970833333333331</v>
      </c>
      <c r="Y27" s="93">
        <f>[22]Setembro!$B$28</f>
        <v>29.241666666666671</v>
      </c>
      <c r="Z27" s="93">
        <f>[22]Setembro!$B$29</f>
        <v>30.012499999999992</v>
      </c>
      <c r="AA27" s="93">
        <f>[22]Setembro!$B$30</f>
        <v>26.412499999999998</v>
      </c>
      <c r="AB27" s="93">
        <f>[22]Setembro!$B$31</f>
        <v>20.866666666666664</v>
      </c>
      <c r="AC27" s="93">
        <f>[22]Setembro!$B$32</f>
        <v>22.208333333333332</v>
      </c>
      <c r="AD27" s="93">
        <f>[22]Setembro!$B$33</f>
        <v>23.941666666666663</v>
      </c>
      <c r="AE27" s="93">
        <f>[22]Setembro!$B$34</f>
        <v>27.45</v>
      </c>
      <c r="AF27" s="99">
        <f t="shared" si="2"/>
        <v>24.092083333333335</v>
      </c>
      <c r="AI27" s="5"/>
      <c r="AJ27" s="5"/>
    </row>
    <row r="28" spans="1:38" x14ac:dyDescent="0.2">
      <c r="A28" s="50" t="s">
        <v>9</v>
      </c>
      <c r="B28" s="93">
        <f>[23]Setembro!$B$5</f>
        <v>22.8125</v>
      </c>
      <c r="C28" s="93">
        <f>[23]Setembro!$B$6</f>
        <v>22.508333333333336</v>
      </c>
      <c r="D28" s="93">
        <f>[23]Setembro!$B$7</f>
        <v>27.479166666666671</v>
      </c>
      <c r="E28" s="93">
        <f>[23]Setembro!$B$8</f>
        <v>29.195833333333329</v>
      </c>
      <c r="F28" s="93">
        <f>[23]Setembro!$B$9</f>
        <v>19.741666666666664</v>
      </c>
      <c r="G28" s="93">
        <f>[23]Setembro!$B$10</f>
        <v>19.645833333333332</v>
      </c>
      <c r="H28" s="93">
        <f>[23]Setembro!$B$11</f>
        <v>26.387499999999999</v>
      </c>
      <c r="I28" s="93">
        <f>[23]Setembro!$B$12</f>
        <v>30.041666666666668</v>
      </c>
      <c r="J28" s="93">
        <f>[23]Setembro!$B$13</f>
        <v>29.841666666666669</v>
      </c>
      <c r="K28" s="93">
        <f>[23]Setembro!$B$14</f>
        <v>28.887499999999992</v>
      </c>
      <c r="L28" s="93">
        <f>[23]Setembro!$B$15</f>
        <v>28.987499999999997</v>
      </c>
      <c r="M28" s="93">
        <f>[23]Setembro!$B$16</f>
        <v>29.387500000000003</v>
      </c>
      <c r="N28" s="93">
        <f>[23]Setembro!$B$17</f>
        <v>28.966666666666669</v>
      </c>
      <c r="O28" s="93">
        <f>[23]Setembro!$B$18</f>
        <v>24.016666666666669</v>
      </c>
      <c r="P28" s="93">
        <f>[23]Setembro!$B$19</f>
        <v>19.866666666666667</v>
      </c>
      <c r="Q28" s="93">
        <f>[23]Setembro!$B$20</f>
        <v>19.325000000000003</v>
      </c>
      <c r="R28" s="93">
        <f>[23]Setembro!$B$21</f>
        <v>21.737500000000001</v>
      </c>
      <c r="S28" s="93">
        <f>[23]Setembro!$B$22</f>
        <v>22.254166666666666</v>
      </c>
      <c r="T28" s="93">
        <f>[23]Setembro!$B$23</f>
        <v>27.599999999999998</v>
      </c>
      <c r="U28" s="93">
        <f>[23]Setembro!$B$24</f>
        <v>27.354166666666668</v>
      </c>
      <c r="V28" s="93">
        <f>[23]Setembro!$B$25</f>
        <v>21.070833333333336</v>
      </c>
      <c r="W28" s="93">
        <f>[23]Setembro!$B$26</f>
        <v>25.120833333333334</v>
      </c>
      <c r="X28" s="93">
        <f>[23]Setembro!$B$27</f>
        <v>29.279166666666665</v>
      </c>
      <c r="Y28" s="93">
        <f>[23]Setembro!$B$28</f>
        <v>30.458333333333332</v>
      </c>
      <c r="Z28" s="93">
        <f>[23]Setembro!$B$29</f>
        <v>31.895652173913046</v>
      </c>
      <c r="AA28" s="93">
        <f>[23]Setembro!$B$30</f>
        <v>29.412499999999994</v>
      </c>
      <c r="AB28" s="93">
        <f>[23]Setembro!$B$31</f>
        <v>22.262499999999999</v>
      </c>
      <c r="AC28" s="93">
        <f>[23]Setembro!$B$32</f>
        <v>23.404166666666669</v>
      </c>
      <c r="AD28" s="93">
        <f>[23]Setembro!$B$33</f>
        <v>25.220833333333335</v>
      </c>
      <c r="AE28" s="93">
        <f>[23]Setembro!$B$34</f>
        <v>29.412500000000005</v>
      </c>
      <c r="AF28" s="99">
        <f t="shared" si="2"/>
        <v>25.785827294685994</v>
      </c>
      <c r="AI28" t="s">
        <v>33</v>
      </c>
      <c r="AJ28" t="s">
        <v>33</v>
      </c>
    </row>
    <row r="29" spans="1:38" x14ac:dyDescent="0.2">
      <c r="A29" s="50" t="s">
        <v>30</v>
      </c>
      <c r="B29" s="93">
        <f>[24]Setembro!$B$5</f>
        <v>21.191666666666666</v>
      </c>
      <c r="C29" s="93">
        <f>[24]Setembro!$B$6</f>
        <v>22.204166666666666</v>
      </c>
      <c r="D29" s="93">
        <f>[24]Setembro!$B$7</f>
        <v>26.179166666666671</v>
      </c>
      <c r="E29" s="93">
        <f>[24]Setembro!$B$8</f>
        <v>27.179166666666664</v>
      </c>
      <c r="F29" s="93">
        <f>[24]Setembro!$B$9</f>
        <v>20.958333333333332</v>
      </c>
      <c r="G29" s="93">
        <f>[24]Setembro!$B$10</f>
        <v>20.745833333333334</v>
      </c>
      <c r="H29" s="93">
        <f>[24]Setembro!$B$11</f>
        <v>27.337500000000002</v>
      </c>
      <c r="I29" s="93">
        <f>[24]Setembro!$B$12</f>
        <v>28.733333333333338</v>
      </c>
      <c r="J29" s="93">
        <f>[24]Setembro!$B$13</f>
        <v>27.979166666666668</v>
      </c>
      <c r="K29" s="93">
        <f>[24]Setembro!$B$14</f>
        <v>26.441666666666666</v>
      </c>
      <c r="L29" s="93">
        <f>[24]Setembro!$B$15</f>
        <v>26.987500000000001</v>
      </c>
      <c r="M29" s="93">
        <f>[24]Setembro!$B$16</f>
        <v>27.295833333333334</v>
      </c>
      <c r="N29" s="93">
        <f>[24]Setembro!$B$17</f>
        <v>27.091666666666669</v>
      </c>
      <c r="O29" s="93">
        <f>[24]Setembro!$B$18</f>
        <v>22.833333333333339</v>
      </c>
      <c r="P29" s="93">
        <f>[24]Setembro!$B$19</f>
        <v>20.125</v>
      </c>
      <c r="Q29" s="93">
        <f>[24]Setembro!$B$20</f>
        <v>20.8</v>
      </c>
      <c r="R29" s="93">
        <f>[24]Setembro!$B$21</f>
        <v>22.066666666666666</v>
      </c>
      <c r="S29" s="93">
        <f>[24]Setembro!$B$22</f>
        <v>26.454166666666662</v>
      </c>
      <c r="T29" s="93">
        <f>[24]Setembro!$B$23</f>
        <v>29.345833333333335</v>
      </c>
      <c r="U29" s="93">
        <f>[24]Setembro!$B$24</f>
        <v>30.512500000000003</v>
      </c>
      <c r="V29" s="93">
        <f>[24]Setembro!$B$25</f>
        <v>23.441666666666663</v>
      </c>
      <c r="W29" s="93">
        <f>[24]Setembro!$B$26</f>
        <v>28.054166666666671</v>
      </c>
      <c r="X29" s="93">
        <f>[24]Setembro!$B$27</f>
        <v>29.175000000000001</v>
      </c>
      <c r="Y29" s="93">
        <f>[24]Setembro!$B$28</f>
        <v>29.437499999999989</v>
      </c>
      <c r="Z29" s="93">
        <f>[24]Setembro!$B$29</f>
        <v>29.658333333333335</v>
      </c>
      <c r="AA29" s="93">
        <f>[24]Setembro!$B$30</f>
        <v>24.904166666666665</v>
      </c>
      <c r="AB29" s="93">
        <f>[24]Setembro!$B$31</f>
        <v>22.287500000000005</v>
      </c>
      <c r="AC29" s="93">
        <f>[24]Setembro!$B$32</f>
        <v>24.216666666666669</v>
      </c>
      <c r="AD29" s="93">
        <f>[24]Setembro!$B$33</f>
        <v>27.779166666666665</v>
      </c>
      <c r="AE29" s="93">
        <f>[24]Setembro!$B$34</f>
        <v>30.370833333333334</v>
      </c>
      <c r="AF29" s="99">
        <f t="shared" si="2"/>
        <v>25.72625</v>
      </c>
      <c r="AH29" s="11" t="s">
        <v>33</v>
      </c>
    </row>
    <row r="30" spans="1:38" x14ac:dyDescent="0.2">
      <c r="A30" s="50" t="s">
        <v>10</v>
      </c>
      <c r="B30" s="93">
        <f>[25]Setembro!$B$5</f>
        <v>20.4375</v>
      </c>
      <c r="C30" s="93">
        <f>[25]Setembro!$B$6</f>
        <v>20.708333333333332</v>
      </c>
      <c r="D30" s="93">
        <f>[25]Setembro!$B$7</f>
        <v>25.808333333333334</v>
      </c>
      <c r="E30" s="93">
        <f>[25]Setembro!$B$8</f>
        <v>27.662499999999998</v>
      </c>
      <c r="F30" s="93">
        <f>[25]Setembro!$B$9</f>
        <v>18.729166666666668</v>
      </c>
      <c r="G30" s="93">
        <f>[25]Setembro!$B$10</f>
        <v>18.533333333333331</v>
      </c>
      <c r="H30" s="93">
        <f>[25]Setembro!$B$11</f>
        <v>25.408333333333335</v>
      </c>
      <c r="I30" s="93">
        <f>[25]Setembro!$B$12</f>
        <v>29.599999999999998</v>
      </c>
      <c r="J30" s="93">
        <f>[25]Setembro!$B$13</f>
        <v>30.066666666666663</v>
      </c>
      <c r="K30" s="93">
        <f>[25]Setembro!$B$14</f>
        <v>29.095833333333335</v>
      </c>
      <c r="L30" s="93">
        <f>[25]Setembro!$B$15</f>
        <v>29.620833333333334</v>
      </c>
      <c r="M30" s="93">
        <f>[25]Setembro!$B$16</f>
        <v>28.712500000000002</v>
      </c>
      <c r="N30" s="93">
        <f>[25]Setembro!$B$17</f>
        <v>26.295833333333334</v>
      </c>
      <c r="O30" s="93">
        <f>[25]Setembro!$B$18</f>
        <v>22.074999999999999</v>
      </c>
      <c r="P30" s="93">
        <f>[25]Setembro!$B$19</f>
        <v>18.308333333333334</v>
      </c>
      <c r="Q30" s="93">
        <f>[25]Setembro!$B$20</f>
        <v>18.95</v>
      </c>
      <c r="R30" s="93">
        <f>[25]Setembro!$B$21</f>
        <v>21.083333333333336</v>
      </c>
      <c r="S30" s="93">
        <f>[25]Setembro!$B$22</f>
        <v>22.395833333333332</v>
      </c>
      <c r="T30" s="93">
        <f>[25]Setembro!$B$23</f>
        <v>27.262500000000003</v>
      </c>
      <c r="U30" s="93">
        <f>[25]Setembro!$B$24</f>
        <v>25.824999999999999</v>
      </c>
      <c r="V30" s="93">
        <f>[25]Setembro!$B$25</f>
        <v>22.137499999999999</v>
      </c>
      <c r="W30" s="93">
        <f>[25]Setembro!$B$26</f>
        <v>26.133333333333336</v>
      </c>
      <c r="X30" s="93">
        <f>[25]Setembro!$B$27</f>
        <v>29.183333333333334</v>
      </c>
      <c r="Y30" s="93">
        <f>[25]Setembro!$B$28</f>
        <v>29.837500000000002</v>
      </c>
      <c r="Z30" s="93">
        <f>[25]Setembro!$B$29</f>
        <v>31.045833333333338</v>
      </c>
      <c r="AA30" s="93">
        <f>[25]Setembro!$B$30</f>
        <v>26.845833333333331</v>
      </c>
      <c r="AB30" s="93">
        <f>[25]Setembro!$B$31</f>
        <v>21.541666666666668</v>
      </c>
      <c r="AC30" s="93">
        <f>[25]Setembro!$B$32</f>
        <v>22.008333333333329</v>
      </c>
      <c r="AD30" s="93">
        <f>[25]Setembro!$B$33</f>
        <v>25.691666666666666</v>
      </c>
      <c r="AE30" s="93">
        <f>[25]Setembro!$B$34</f>
        <v>29.741666666666674</v>
      </c>
      <c r="AF30" s="99">
        <f t="shared" si="2"/>
        <v>25.024861111111104</v>
      </c>
      <c r="AJ30" t="s">
        <v>33</v>
      </c>
      <c r="AK30" t="s">
        <v>33</v>
      </c>
    </row>
    <row r="31" spans="1:38" x14ac:dyDescent="0.2">
      <c r="A31" s="50" t="s">
        <v>154</v>
      </c>
      <c r="B31" s="93">
        <f>[26]Setembro!$B$5</f>
        <v>18.879166666666666</v>
      </c>
      <c r="C31" s="93">
        <f>[26]Setembro!$B$6</f>
        <v>20.258333333333333</v>
      </c>
      <c r="D31" s="93">
        <f>[26]Setembro!$B$7</f>
        <v>24.708333333333332</v>
      </c>
      <c r="E31" s="93">
        <f>[26]Setembro!$B$8</f>
        <v>26.020833333333329</v>
      </c>
      <c r="F31" s="93">
        <f>[26]Setembro!$B$9</f>
        <v>17.629166666666666</v>
      </c>
      <c r="G31" s="93">
        <f>[26]Setembro!$B$10</f>
        <v>18.183333333333334</v>
      </c>
      <c r="H31" s="93">
        <f>[26]Setembro!$B$11</f>
        <v>24.916666666666668</v>
      </c>
      <c r="I31" s="93">
        <f>[26]Setembro!$B$12</f>
        <v>27.929166666666671</v>
      </c>
      <c r="J31" s="93">
        <f>[26]Setembro!$B$13</f>
        <v>27.979166666666668</v>
      </c>
      <c r="K31" s="93">
        <f>[26]Setembro!$B$14</f>
        <v>26.941666666666674</v>
      </c>
      <c r="L31" s="93">
        <f>[26]Setembro!$B$15</f>
        <v>26.308333333333334</v>
      </c>
      <c r="M31" s="93">
        <f>[26]Setembro!$B$16</f>
        <v>26.433333333333334</v>
      </c>
      <c r="N31" s="93">
        <f>[26]Setembro!$B$17</f>
        <v>24.95</v>
      </c>
      <c r="O31" s="93">
        <f>[26]Setembro!$B$18</f>
        <v>21.520833333333332</v>
      </c>
      <c r="P31" s="93">
        <f>[26]Setembro!$B$19</f>
        <v>17.624999999999996</v>
      </c>
      <c r="Q31" s="93">
        <f>[26]Setembro!$B$20</f>
        <v>17.820833333333336</v>
      </c>
      <c r="R31" s="93">
        <f>[26]Setembro!$B$21</f>
        <v>20.408333333333335</v>
      </c>
      <c r="S31" s="93">
        <f>[26]Setembro!$B$22</f>
        <v>21.829166666666662</v>
      </c>
      <c r="T31" s="93">
        <f>[26]Setembro!$B$23</f>
        <v>26.341666666666669</v>
      </c>
      <c r="U31" s="93">
        <f>[26]Setembro!$B$24</f>
        <v>24.520833333333329</v>
      </c>
      <c r="V31" s="93">
        <f>[26]Setembro!$B$25</f>
        <v>20.8</v>
      </c>
      <c r="W31" s="93">
        <f>[26]Setembro!$B$26</f>
        <v>25.220833333333331</v>
      </c>
      <c r="X31" s="93">
        <f>[26]Setembro!$B$27</f>
        <v>28.329166666666666</v>
      </c>
      <c r="Y31" s="93">
        <f>[26]Setembro!$B$28</f>
        <v>29.362500000000008</v>
      </c>
      <c r="Z31" s="93">
        <f>[26]Setembro!$B$29</f>
        <v>30.150000000000002</v>
      </c>
      <c r="AA31" s="93">
        <f>[26]Setembro!$B$30</f>
        <v>24.270833333333329</v>
      </c>
      <c r="AB31" s="93">
        <f>[26]Setembro!$B$31</f>
        <v>20.487499999999997</v>
      </c>
      <c r="AC31" s="93">
        <f>[26]Setembro!$B$32</f>
        <v>22.295833333333334</v>
      </c>
      <c r="AD31" s="93">
        <f>[26]Setembro!$B$33</f>
        <v>24.900000000000002</v>
      </c>
      <c r="AE31" s="93">
        <f>[26]Setembro!$B$34</f>
        <v>28.374999999999996</v>
      </c>
      <c r="AF31" s="99">
        <f t="shared" si="2"/>
        <v>23.846527777777773</v>
      </c>
      <c r="AG31" s="11"/>
    </row>
    <row r="32" spans="1:38" x14ac:dyDescent="0.2">
      <c r="A32" s="50" t="s">
        <v>11</v>
      </c>
      <c r="B32" s="93">
        <f>[27]Setembro!$B$5</f>
        <v>21.712500000000002</v>
      </c>
      <c r="C32" s="93">
        <f>[27]Setembro!$B$6</f>
        <v>21.412499999999998</v>
      </c>
      <c r="D32" s="93">
        <f>[27]Setembro!$B$7</f>
        <v>24.416666666666668</v>
      </c>
      <c r="E32" s="93">
        <f>[27]Setembro!$B$8</f>
        <v>25.462500000000006</v>
      </c>
      <c r="F32" s="93">
        <f>[27]Setembro!$B$9</f>
        <v>20.070833333333329</v>
      </c>
      <c r="G32" s="93">
        <f>[27]Setembro!$B$10</f>
        <v>18.816666666666666</v>
      </c>
      <c r="H32" s="93">
        <f>[27]Setembro!$B$11</f>
        <v>23.904166666666665</v>
      </c>
      <c r="I32" s="93">
        <f>[27]Setembro!$B$12</f>
        <v>26.129166666666666</v>
      </c>
      <c r="J32" s="93">
        <f>[27]Setembro!$B$13</f>
        <v>25.933333333333326</v>
      </c>
      <c r="K32" s="93">
        <f>[27]Setembro!$B$14</f>
        <v>24.849999999999998</v>
      </c>
      <c r="L32" s="93">
        <f>[27]Setembro!$B$15</f>
        <v>25.074999999999992</v>
      </c>
      <c r="M32" s="93">
        <f>[27]Setembro!$B$16</f>
        <v>25.812500000000004</v>
      </c>
      <c r="N32" s="93">
        <f>[27]Setembro!$B$17</f>
        <v>25.666666666666671</v>
      </c>
      <c r="O32" s="93">
        <f>[27]Setembro!$B$18</f>
        <v>22.279166666666669</v>
      </c>
      <c r="P32" s="93">
        <f>[27]Setembro!$B$19</f>
        <v>18.900000000000002</v>
      </c>
      <c r="Q32" s="93">
        <f>[27]Setembro!$B$20</f>
        <v>18.804166666666667</v>
      </c>
      <c r="R32" s="93">
        <f>[27]Setembro!$B$21</f>
        <v>19.554166666666664</v>
      </c>
      <c r="S32" s="93">
        <f>[27]Setembro!$B$22</f>
        <v>22.779166666666669</v>
      </c>
      <c r="T32" s="93">
        <f>[27]Setembro!$B$23</f>
        <v>26.791666666666668</v>
      </c>
      <c r="U32" s="93">
        <f>[27]Setembro!$B$24</f>
        <v>27.579166666666666</v>
      </c>
      <c r="V32" s="93">
        <f>[27]Setembro!$B$25</f>
        <v>22.354166666666661</v>
      </c>
      <c r="W32" s="93">
        <f>[27]Setembro!$B$26</f>
        <v>25.825000000000003</v>
      </c>
      <c r="X32" s="93">
        <f>[27]Setembro!$B$27</f>
        <v>26.950000000000006</v>
      </c>
      <c r="Y32" s="93">
        <f>[27]Setembro!$B$28</f>
        <v>28.279166666666669</v>
      </c>
      <c r="Z32" s="93">
        <f>[27]Setembro!$B$29</f>
        <v>28.67916666666666</v>
      </c>
      <c r="AA32" s="93">
        <f>[27]Setembro!$B$30</f>
        <v>25.983333333333338</v>
      </c>
      <c r="AB32" s="93">
        <f>[27]Setembro!$B$31</f>
        <v>22.012499999999999</v>
      </c>
      <c r="AC32" s="93">
        <f>[27]Setembro!$B$32</f>
        <v>23.554166666666664</v>
      </c>
      <c r="AD32" s="93">
        <f>[27]Setembro!$B$33</f>
        <v>25.379166666666663</v>
      </c>
      <c r="AE32" s="93">
        <f>[27]Setembro!$B$34</f>
        <v>27.099999999999994</v>
      </c>
      <c r="AF32" s="99">
        <f t="shared" si="2"/>
        <v>24.0688888888889</v>
      </c>
      <c r="AH32" s="11" t="s">
        <v>33</v>
      </c>
      <c r="AJ32" t="s">
        <v>33</v>
      </c>
      <c r="AK32" t="s">
        <v>33</v>
      </c>
      <c r="AL32" s="85"/>
    </row>
    <row r="33" spans="1:37" s="5" customFormat="1" x14ac:dyDescent="0.2">
      <c r="A33" s="50" t="s">
        <v>12</v>
      </c>
      <c r="B33" s="93">
        <f>[28]Setembro!$B$5</f>
        <v>23.916666666666661</v>
      </c>
      <c r="C33" s="93">
        <f>[28]Setembro!$B$6</f>
        <v>23.950000000000003</v>
      </c>
      <c r="D33" s="93">
        <f>[28]Setembro!$B$7</f>
        <v>26.737499999999997</v>
      </c>
      <c r="E33" s="93">
        <f>[28]Setembro!$B$8</f>
        <v>27.858333333333331</v>
      </c>
      <c r="F33" s="93">
        <f>[28]Setembro!$B$9</f>
        <v>23.026086956521741</v>
      </c>
      <c r="G33" s="93">
        <f>[28]Setembro!$B$10</f>
        <v>22.845454545454547</v>
      </c>
      <c r="H33" s="93">
        <f>[28]Setembro!$B$11</f>
        <v>27.765217391304354</v>
      </c>
      <c r="I33" s="93">
        <f>[28]Setembro!$B$12</f>
        <v>29.439130434782601</v>
      </c>
      <c r="J33" s="93">
        <f>[28]Setembro!$B$13</f>
        <v>28.604347826086954</v>
      </c>
      <c r="K33" s="93">
        <f>[28]Setembro!$B$14</f>
        <v>27.687499999999996</v>
      </c>
      <c r="L33" s="93">
        <f>[28]Setembro!$B$15</f>
        <v>27.566666666666663</v>
      </c>
      <c r="M33" s="93">
        <f>[28]Setembro!$B$16</f>
        <v>27.212500000000002</v>
      </c>
      <c r="N33" s="93">
        <f>[28]Setembro!$B$17</f>
        <v>28.166666666666668</v>
      </c>
      <c r="O33" s="93">
        <f>[28]Setembro!$B$18</f>
        <v>23.891666666666669</v>
      </c>
      <c r="P33" s="93">
        <f>[28]Setembro!$B$19</f>
        <v>21.108333333333334</v>
      </c>
      <c r="Q33" s="93">
        <f>[28]Setembro!$B$20</f>
        <v>21.087500000000002</v>
      </c>
      <c r="R33" s="93">
        <f>[28]Setembro!$B$21</f>
        <v>23.64782608695652</v>
      </c>
      <c r="S33" s="93">
        <f>[28]Setembro!$B$22</f>
        <v>27.64782608695652</v>
      </c>
      <c r="T33" s="93">
        <f>[28]Setembro!$B$23</f>
        <v>30.739130434782609</v>
      </c>
      <c r="U33" s="93">
        <f>[28]Setembro!$B$24</f>
        <v>31.265217391304354</v>
      </c>
      <c r="V33" s="93">
        <f>[28]Setembro!$B$25</f>
        <v>26.791304347826095</v>
      </c>
      <c r="W33" s="93">
        <f>[28]Setembro!$B$26</f>
        <v>30.300000000000008</v>
      </c>
      <c r="X33" s="93">
        <f>[28]Setembro!$B$27</f>
        <v>30.690909090909088</v>
      </c>
      <c r="Y33" s="93">
        <f>[28]Setembro!$B$28</f>
        <v>31.049999999999994</v>
      </c>
      <c r="Z33" s="93">
        <f>[28]Setembro!$B$29</f>
        <v>31.831818181818178</v>
      </c>
      <c r="AA33" s="93">
        <f>[28]Setembro!$B$30</f>
        <v>26.329166666666669</v>
      </c>
      <c r="AB33" s="93">
        <f>[28]Setembro!$B$31</f>
        <v>23.376190476190473</v>
      </c>
      <c r="AC33" s="93">
        <f>[28]Setembro!$B$32</f>
        <v>25.877272727272729</v>
      </c>
      <c r="AD33" s="93">
        <f>[28]Setembro!$B$33</f>
        <v>29.481818181818184</v>
      </c>
      <c r="AE33" s="93">
        <f>[28]Setembro!$B$34</f>
        <v>32.050000000000004</v>
      </c>
      <c r="AF33" s="99">
        <f t="shared" si="2"/>
        <v>27.064735005332825</v>
      </c>
      <c r="AI33" s="5" t="s">
        <v>33</v>
      </c>
      <c r="AJ33" s="5" t="s">
        <v>33</v>
      </c>
    </row>
    <row r="34" spans="1:37" x14ac:dyDescent="0.2">
      <c r="A34" s="50" t="s">
        <v>235</v>
      </c>
      <c r="B34" s="93">
        <f>[29]Setembro!$B$5</f>
        <v>24.195833333333329</v>
      </c>
      <c r="C34" s="93">
        <f>[29]Setembro!$B$6</f>
        <v>24.2</v>
      </c>
      <c r="D34" s="93">
        <f>[29]Setembro!$B$7</f>
        <v>26.612499999999997</v>
      </c>
      <c r="E34" s="93">
        <f>[29]Setembro!$B$8</f>
        <v>27.812500000000004</v>
      </c>
      <c r="F34" s="93">
        <f>[29]Setembro!$B$9</f>
        <v>24.512499999999999</v>
      </c>
      <c r="G34" s="93">
        <f>[29]Setembro!$B$10</f>
        <v>22.5</v>
      </c>
      <c r="H34" s="93">
        <f>[29]Setembro!$B$11</f>
        <v>26.320833333333336</v>
      </c>
      <c r="I34" s="93">
        <f>[29]Setembro!$B$12</f>
        <v>28.837500000000002</v>
      </c>
      <c r="J34" s="93">
        <f>[29]Setembro!$B$13</f>
        <v>27.533333333333331</v>
      </c>
      <c r="K34" s="93">
        <f>[29]Setembro!$B$14</f>
        <v>27.441666666666666</v>
      </c>
      <c r="L34" s="93">
        <f>[29]Setembro!$B$15</f>
        <v>28.950000000000003</v>
      </c>
      <c r="M34" s="93">
        <f>[29]Setembro!$B$16</f>
        <v>27.862499999999997</v>
      </c>
      <c r="N34" s="93">
        <f>[29]Setembro!$B$17</f>
        <v>27.479166666666671</v>
      </c>
      <c r="O34" s="93">
        <f>[29]Setembro!$B$18</f>
        <v>25.070833333333329</v>
      </c>
      <c r="P34" s="93">
        <f>[29]Setembro!$B$19</f>
        <v>21.487499999999997</v>
      </c>
      <c r="Q34" s="93">
        <f>[29]Setembro!$B$20</f>
        <v>22.108333333333334</v>
      </c>
      <c r="R34" s="93">
        <f>[29]Setembro!$B$21</f>
        <v>24.066666666666666</v>
      </c>
      <c r="S34" s="93">
        <f>[29]Setembro!$B$22</f>
        <v>28.766666666666669</v>
      </c>
      <c r="T34" s="93">
        <f>[29]Setembro!$B$23</f>
        <v>31.316666666666663</v>
      </c>
      <c r="U34" s="93">
        <f>[29]Setembro!$B$24</f>
        <v>32.954166666666666</v>
      </c>
      <c r="V34" s="93">
        <f>[29]Setembro!$B$25</f>
        <v>30.208333333333332</v>
      </c>
      <c r="W34" s="93">
        <f>[29]Setembro!$B$26</f>
        <v>32.233333333333334</v>
      </c>
      <c r="X34" s="93">
        <f>[29]Setembro!$B$27</f>
        <v>31.604166666666671</v>
      </c>
      <c r="Y34" s="93">
        <f>[29]Setembro!$B$28</f>
        <v>31.875000000000004</v>
      </c>
      <c r="Z34" s="93">
        <f>[29]Setembro!$B$29</f>
        <v>31.866666666666664</v>
      </c>
      <c r="AA34" s="93">
        <f>[29]Setembro!$B$30</f>
        <v>29.25833333333334</v>
      </c>
      <c r="AB34" s="93">
        <f>[29]Setembro!$B$31</f>
        <v>24.183333333333334</v>
      </c>
      <c r="AC34" s="93">
        <f>[29]Setembro!$B$32</f>
        <v>26.212500000000002</v>
      </c>
      <c r="AD34" s="93">
        <f>[29]Setembro!$B$33</f>
        <v>29.529166666666665</v>
      </c>
      <c r="AE34" s="93">
        <f>[29]Setembro!$B$34</f>
        <v>31.987499999999994</v>
      </c>
      <c r="AF34" s="99">
        <f t="shared" si="2"/>
        <v>27.632916666666667</v>
      </c>
      <c r="AI34" t="s">
        <v>33</v>
      </c>
      <c r="AK34" t="s">
        <v>33</v>
      </c>
    </row>
    <row r="35" spans="1:37" ht="12" customHeight="1" x14ac:dyDescent="0.2">
      <c r="A35" s="50" t="s">
        <v>234</v>
      </c>
      <c r="B35" s="93">
        <f>[30]Setembro!$B$5</f>
        <v>22.637499999999999</v>
      </c>
      <c r="C35" s="93">
        <f>[30]Setembro!$B$6</f>
        <v>21.462499999999995</v>
      </c>
      <c r="D35" s="93">
        <f>[30]Setembro!$B$7</f>
        <v>27.025000000000006</v>
      </c>
      <c r="E35" s="93">
        <f>[30]Setembro!$B$8</f>
        <v>28.324999999999999</v>
      </c>
      <c r="F35" s="93">
        <f>[30]Setembro!$B$9</f>
        <v>19.733333333333331</v>
      </c>
      <c r="G35" s="93">
        <f>[30]Setembro!$B$10</f>
        <v>20.125</v>
      </c>
      <c r="H35" s="93">
        <f>[30]Setembro!$B$11</f>
        <v>26.908333333333331</v>
      </c>
      <c r="I35" s="93">
        <f>[30]Setembro!$B$12</f>
        <v>29.983333333333338</v>
      </c>
      <c r="J35" s="93">
        <f>[30]Setembro!$B$13</f>
        <v>29.316666666666659</v>
      </c>
      <c r="K35" s="93">
        <f>[30]Setembro!$B$14</f>
        <v>28.658333333333335</v>
      </c>
      <c r="L35" s="93">
        <f>[30]Setembro!$B$15</f>
        <v>29.087500000000002</v>
      </c>
      <c r="M35" s="93">
        <f>[30]Setembro!$B$16</f>
        <v>28.458333333333339</v>
      </c>
      <c r="N35" s="93">
        <f>[30]Setembro!$B$17</f>
        <v>27.704166666666662</v>
      </c>
      <c r="O35" s="93">
        <f>[30]Setembro!$B$18</f>
        <v>23.05</v>
      </c>
      <c r="P35" s="93">
        <f>[30]Setembro!$B$19</f>
        <v>19.362500000000001</v>
      </c>
      <c r="Q35" s="93">
        <f>[30]Setembro!$B$20</f>
        <v>19.045833333333334</v>
      </c>
      <c r="R35" s="93">
        <f>[30]Setembro!$B$21</f>
        <v>20.779166666666665</v>
      </c>
      <c r="S35" s="93">
        <f>[30]Setembro!$B$22</f>
        <v>23.462500000000002</v>
      </c>
      <c r="T35" s="93">
        <f>[30]Setembro!$B$23</f>
        <v>28.304166666666671</v>
      </c>
      <c r="U35" s="93">
        <f>[30]Setembro!$B$24</f>
        <v>29.154166666666669</v>
      </c>
      <c r="V35" s="93">
        <f>[30]Setembro!$B$25</f>
        <v>21.854166666666671</v>
      </c>
      <c r="W35" s="93">
        <f>[30]Setembro!$B$26</f>
        <v>26.200000000000003</v>
      </c>
      <c r="X35" s="93">
        <f>[30]Setembro!$B$27</f>
        <v>29.262499999999999</v>
      </c>
      <c r="Y35" s="93">
        <f>[30]Setembro!$B$28</f>
        <v>30.841666666666665</v>
      </c>
      <c r="Z35" s="93">
        <f>[30]Setembro!$B$29</f>
        <v>31.595833333333335</v>
      </c>
      <c r="AA35" s="93">
        <f>[30]Setembro!$B$30</f>
        <v>29.033333333333331</v>
      </c>
      <c r="AB35" s="93">
        <f>[30]Setembro!$B$31</f>
        <v>22.279166666666669</v>
      </c>
      <c r="AC35" s="93">
        <f>[30]Setembro!$B$32</f>
        <v>22.841666666666669</v>
      </c>
      <c r="AD35" s="93">
        <f>[30]Setembro!$B$33</f>
        <v>26.758333333333336</v>
      </c>
      <c r="AE35" s="93">
        <f>[30]Setembro!$B$34</f>
        <v>29.579166666666662</v>
      </c>
      <c r="AF35" s="99">
        <f t="shared" si="2"/>
        <v>25.760972222222222</v>
      </c>
      <c r="AI35" s="11" t="s">
        <v>33</v>
      </c>
      <c r="AJ35" t="s">
        <v>33</v>
      </c>
    </row>
    <row r="36" spans="1:37" x14ac:dyDescent="0.2">
      <c r="A36" s="50" t="s">
        <v>126</v>
      </c>
      <c r="B36" s="93">
        <f>[31]Setembro!$B$5</f>
        <v>23.63333333333334</v>
      </c>
      <c r="C36" s="93">
        <f>[31]Setembro!$B$6</f>
        <v>22.245833333333337</v>
      </c>
      <c r="D36" s="93">
        <f>[31]Setembro!$B$7</f>
        <v>28.079166666666669</v>
      </c>
      <c r="E36" s="93">
        <f>[31]Setembro!$B$8</f>
        <v>30.258333333333329</v>
      </c>
      <c r="F36" s="93">
        <f>[31]Setembro!$B$9</f>
        <v>19.450000000000003</v>
      </c>
      <c r="G36" s="93">
        <f>[31]Setembro!$B$10</f>
        <v>19.470833333333335</v>
      </c>
      <c r="H36" s="93">
        <f>[31]Setembro!$B$11</f>
        <v>27.162500000000005</v>
      </c>
      <c r="I36" s="93">
        <f>[31]Setembro!$B$12</f>
        <v>30.637500000000003</v>
      </c>
      <c r="J36" s="93">
        <f>[31]Setembro!$B$13</f>
        <v>31.262499999999999</v>
      </c>
      <c r="K36" s="93">
        <f>[31]Setembro!$B$14</f>
        <v>30.258333333333336</v>
      </c>
      <c r="L36" s="93">
        <f>[31]Setembro!$B$15</f>
        <v>30.258333333333336</v>
      </c>
      <c r="M36" s="93">
        <f>[31]Setembro!$B$16</f>
        <v>30.770833333333329</v>
      </c>
      <c r="N36" s="93">
        <f>[31]Setembro!$B$17</f>
        <v>28.537499999999998</v>
      </c>
      <c r="O36" s="93">
        <f>[31]Setembro!$B$18</f>
        <v>23.554166666666664</v>
      </c>
      <c r="P36" s="93">
        <f>[31]Setembro!$B$19</f>
        <v>19.779166666666665</v>
      </c>
      <c r="Q36" s="93">
        <f>[31]Setembro!$B$20</f>
        <v>19.204166666666666</v>
      </c>
      <c r="R36" s="93">
        <f>[31]Setembro!$B$21</f>
        <v>21.349999999999998</v>
      </c>
      <c r="S36" s="93">
        <f>[31]Setembro!$B$22</f>
        <v>22.395833333333332</v>
      </c>
      <c r="T36" s="93">
        <f>[31]Setembro!$B$23</f>
        <v>28.549999999999997</v>
      </c>
      <c r="U36" s="93">
        <f>[31]Setembro!$B$24</f>
        <v>28.8125</v>
      </c>
      <c r="V36" s="93">
        <f>[31]Setembro!$B$25</f>
        <v>21.887500000000003</v>
      </c>
      <c r="W36" s="93">
        <f>[31]Setembro!$B$26</f>
        <v>26.241666666666671</v>
      </c>
      <c r="X36" s="93">
        <f>[31]Setembro!$B$27</f>
        <v>30.204166666666666</v>
      </c>
      <c r="Y36" s="93">
        <f>[31]Setembro!$B$28</f>
        <v>31.108333333333324</v>
      </c>
      <c r="Z36" s="93">
        <f>[31]Setembro!$B$29</f>
        <v>32.06666666666667</v>
      </c>
      <c r="AA36" s="93">
        <f>[31]Setembro!$B$30</f>
        <v>30.016666666666666</v>
      </c>
      <c r="AB36" s="93">
        <f>[31]Setembro!$B$31</f>
        <v>22.275000000000002</v>
      </c>
      <c r="AC36" s="93">
        <f>[31]Setembro!$B$32</f>
        <v>22.445833333333329</v>
      </c>
      <c r="AD36" s="93">
        <f>[31]Setembro!$B$33</f>
        <v>24.966666666666665</v>
      </c>
      <c r="AE36" s="93">
        <f>[31]Setembro!$B$34</f>
        <v>29.666666666666661</v>
      </c>
      <c r="AF36" s="99">
        <f t="shared" si="2"/>
        <v>26.218333333333337</v>
      </c>
      <c r="AJ36" t="s">
        <v>33</v>
      </c>
    </row>
    <row r="37" spans="1:37" x14ac:dyDescent="0.2">
      <c r="A37" s="50" t="s">
        <v>13</v>
      </c>
      <c r="B37" s="93">
        <f>[32]Setembro!$B$5</f>
        <v>26.091666666666669</v>
      </c>
      <c r="C37" s="93">
        <f>[32]Setembro!$B$6</f>
        <v>26.150000000000002</v>
      </c>
      <c r="D37" s="93">
        <f>[32]Setembro!$B$7</f>
        <v>27.175000000000001</v>
      </c>
      <c r="E37" s="93">
        <f>[32]Setembro!$B$8</f>
        <v>28.291666666666675</v>
      </c>
      <c r="F37" s="93">
        <f>[32]Setembro!$B$9</f>
        <v>27.591304347826082</v>
      </c>
      <c r="G37" s="93">
        <f>[32]Setembro!$B$10</f>
        <v>24.474999999999998</v>
      </c>
      <c r="H37" s="93">
        <f>[32]Setembro!$B$11</f>
        <v>28.787500000000009</v>
      </c>
      <c r="I37" s="93">
        <f>[32]Setembro!$B$12</f>
        <v>28.316666666666663</v>
      </c>
      <c r="J37" s="93">
        <f>[32]Setembro!$B$13</f>
        <v>28.4</v>
      </c>
      <c r="K37" s="93">
        <f>[32]Setembro!$B$14</f>
        <v>28.486956521739128</v>
      </c>
      <c r="L37" s="93">
        <f>[32]Setembro!$B$15</f>
        <v>28.837500000000002</v>
      </c>
      <c r="M37" s="93">
        <f>[32]Setembro!$B$16</f>
        <v>29.675000000000001</v>
      </c>
      <c r="N37" s="93">
        <f>[32]Setembro!$B$17</f>
        <v>29.879166666666666</v>
      </c>
      <c r="O37" s="93">
        <f>[32]Setembro!$B$18</f>
        <v>29.237499999999997</v>
      </c>
      <c r="P37" s="93">
        <f>[32]Setembro!$B$19</f>
        <v>27.779166666666665</v>
      </c>
      <c r="Q37" s="93">
        <f>[32]Setembro!$B$20</f>
        <v>22.975000000000005</v>
      </c>
      <c r="R37" s="93">
        <f>[32]Setembro!$B$21</f>
        <v>23.673913043478262</v>
      </c>
      <c r="S37" s="93">
        <f>[32]Setembro!$B$22</f>
        <v>26.245833333333326</v>
      </c>
      <c r="T37" s="93">
        <f>[32]Setembro!$B$23</f>
        <v>30.079166666666666</v>
      </c>
      <c r="U37" s="93">
        <f>[32]Setembro!$B$24</f>
        <v>31.11666666666666</v>
      </c>
      <c r="V37" s="93">
        <f>[32]Setembro!$B$25</f>
        <v>26.090909090909086</v>
      </c>
      <c r="W37" s="93">
        <f>[32]Setembro!$B$26</f>
        <v>27.608695652173907</v>
      </c>
      <c r="X37" s="93">
        <f>[32]Setembro!$B$27</f>
        <v>29.870833333333326</v>
      </c>
      <c r="Y37" s="93">
        <f>[32]Setembro!$B$28</f>
        <v>31.149999999999995</v>
      </c>
      <c r="Z37" s="93">
        <f>[32]Setembro!$B$29</f>
        <v>32.112499999999997</v>
      </c>
      <c r="AA37" s="93">
        <f>[32]Setembro!$B$30</f>
        <v>32.124999999999993</v>
      </c>
      <c r="AB37" s="93">
        <f>[32]Setembro!$B$31</f>
        <v>26.450000000000003</v>
      </c>
      <c r="AC37" s="93">
        <f>[32]Setembro!$B$32</f>
        <v>25.675000000000001</v>
      </c>
      <c r="AD37" s="93">
        <f>[32]Setembro!$B$33</f>
        <v>28.733333333333334</v>
      </c>
      <c r="AE37" s="93">
        <f>[32]Setembro!$B$34</f>
        <v>30.337500000000002</v>
      </c>
      <c r="AF37" s="99">
        <f t="shared" si="2"/>
        <v>28.113948177426433</v>
      </c>
      <c r="AI37" t="s">
        <v>33</v>
      </c>
      <c r="AJ37" t="s">
        <v>33</v>
      </c>
    </row>
    <row r="38" spans="1:37" x14ac:dyDescent="0.2">
      <c r="A38" s="50" t="s">
        <v>155</v>
      </c>
      <c r="B38" s="93">
        <f>[33]Setembro!$B$5</f>
        <v>26.379166666666663</v>
      </c>
      <c r="C38" s="93">
        <f>[33]Setembro!$B$6</f>
        <v>27.541666666666668</v>
      </c>
      <c r="D38" s="93">
        <f>[33]Setembro!$B$7</f>
        <v>26.412499999999998</v>
      </c>
      <c r="E38" s="93">
        <f>[33]Setembro!$B$8</f>
        <v>27.283333333333335</v>
      </c>
      <c r="F38" s="93">
        <f>[33]Setembro!$B$9</f>
        <v>25.416666666666668</v>
      </c>
      <c r="G38" s="93">
        <f>[33]Setembro!$B$10</f>
        <v>26.079166666666666</v>
      </c>
      <c r="H38" s="93">
        <f>[33]Setembro!$B$11</f>
        <v>27.441666666666666</v>
      </c>
      <c r="I38" s="93">
        <f>[33]Setembro!$B$12</f>
        <v>27.770833333333332</v>
      </c>
      <c r="J38" s="93">
        <f>[33]Setembro!$B$13</f>
        <v>26.325000000000003</v>
      </c>
      <c r="K38" s="93" t="str">
        <f>[33]Setembro!$B$14</f>
        <v>*</v>
      </c>
      <c r="L38" s="93" t="str">
        <f>[33]Setembro!$B$15</f>
        <v>*</v>
      </c>
      <c r="M38" s="93">
        <f>[33]Setembro!$B$16</f>
        <v>28.14782608695652</v>
      </c>
      <c r="N38" s="93">
        <f>[33]Setembro!$B$17</f>
        <v>28.400000000000002</v>
      </c>
      <c r="O38" s="93">
        <f>[33]Setembro!$B$18</f>
        <v>27.3125</v>
      </c>
      <c r="P38" s="93">
        <f>[33]Setembro!$B$19</f>
        <v>29.279166666666665</v>
      </c>
      <c r="Q38" s="93">
        <f>[33]Setembro!$B$20</f>
        <v>25.666666666666671</v>
      </c>
      <c r="R38" s="93">
        <f>[33]Setembro!$B$21</f>
        <v>26.850000000000005</v>
      </c>
      <c r="S38" s="93">
        <f>[33]Setembro!$B$22</f>
        <v>30.074999999999999</v>
      </c>
      <c r="T38" s="93">
        <f>[33]Setembro!$B$23</f>
        <v>33.099999999999994</v>
      </c>
      <c r="U38" s="93">
        <f>[33]Setembro!$B$24</f>
        <v>31.416666666666671</v>
      </c>
      <c r="V38" s="93">
        <f>[33]Setembro!$B$25</f>
        <v>28.679166666666664</v>
      </c>
      <c r="W38" s="93">
        <f>[33]Setembro!$B$26</f>
        <v>28.650000000000006</v>
      </c>
      <c r="X38" s="93">
        <f>[33]Setembro!$B$27</f>
        <v>31.104166666666668</v>
      </c>
      <c r="Y38" s="93">
        <f>[33]Setembro!$B$28</f>
        <v>32.058333333333337</v>
      </c>
      <c r="Z38" s="93">
        <f>[33]Setembro!$B$29</f>
        <v>30.333333333333339</v>
      </c>
      <c r="AA38" s="93">
        <f>[33]Setembro!$B$30</f>
        <v>30.325000000000003</v>
      </c>
      <c r="AB38" s="93">
        <f>[33]Setembro!$B$31</f>
        <v>27.104166666666668</v>
      </c>
      <c r="AC38" s="93">
        <f>[33]Setembro!$B$32</f>
        <v>28.304166666666664</v>
      </c>
      <c r="AD38" s="93">
        <f>[33]Setembro!$B$33</f>
        <v>31.074999999999999</v>
      </c>
      <c r="AE38" s="93">
        <f>[33]Setembro!$B$34</f>
        <v>31.983333333333334</v>
      </c>
      <c r="AF38" s="99">
        <f t="shared" ref="AF38:AF50" si="3">AVERAGE(B38:AE38)</f>
        <v>28.589803312629396</v>
      </c>
      <c r="AG38" s="104"/>
      <c r="AH38" s="74" t="s">
        <v>33</v>
      </c>
      <c r="AI38" s="74" t="s">
        <v>33</v>
      </c>
    </row>
    <row r="39" spans="1:37" x14ac:dyDescent="0.2">
      <c r="A39" s="50" t="s">
        <v>14</v>
      </c>
      <c r="B39" s="93">
        <f>[34]Setembro!$B$5</f>
        <v>16.779166666666665</v>
      </c>
      <c r="C39" s="93">
        <f>[34]Setembro!$B$6</f>
        <v>20.470833333333335</v>
      </c>
      <c r="D39" s="93">
        <f>[34]Setembro!$B$7</f>
        <v>26.154166666666665</v>
      </c>
      <c r="E39" s="93">
        <f>[34]Setembro!$B$8</f>
        <v>27.433333333333334</v>
      </c>
      <c r="F39" s="93">
        <f>[34]Setembro!$B$9</f>
        <v>15.891666666666666</v>
      </c>
      <c r="G39" s="93">
        <f>[34]Setembro!$B$10</f>
        <v>18.858333333333334</v>
      </c>
      <c r="H39" s="93">
        <f>[34]Setembro!$B$11</f>
        <v>24.829166666666666</v>
      </c>
      <c r="I39" s="93">
        <f>[34]Setembro!$B$12</f>
        <v>28.799999999999997</v>
      </c>
      <c r="J39" s="93">
        <f>[34]Setembro!$B$13</f>
        <v>28.754166666666666</v>
      </c>
      <c r="K39" s="93">
        <f>[34]Setembro!$B$14</f>
        <v>27.725000000000005</v>
      </c>
      <c r="L39" s="93">
        <f>[34]Setembro!$B$15</f>
        <v>28.404166666666669</v>
      </c>
      <c r="M39" s="93">
        <f>[34]Setembro!$B$16</f>
        <v>27.55</v>
      </c>
      <c r="N39" s="93">
        <f>[34]Setembro!$B$17</f>
        <v>24.775000000000002</v>
      </c>
      <c r="O39" s="93">
        <f>[34]Setembro!$B$18</f>
        <v>20.979166666666668</v>
      </c>
      <c r="P39" s="93">
        <f>[34]Setembro!$B$19</f>
        <v>16.912500000000001</v>
      </c>
      <c r="Q39" s="93">
        <f>[34]Setembro!$B$20</f>
        <v>17.287500000000001</v>
      </c>
      <c r="R39" s="93">
        <f>[34]Setembro!$B$21</f>
        <v>19.887500000000003</v>
      </c>
      <c r="S39" s="93">
        <f>[34]Setembro!$B$22</f>
        <v>21.362499999999997</v>
      </c>
      <c r="T39" s="93">
        <f>[34]Setembro!$B$23</f>
        <v>25.558333333333334</v>
      </c>
      <c r="U39" s="93">
        <f>[34]Setembro!$B$24</f>
        <v>27.049999999999997</v>
      </c>
      <c r="V39" s="93">
        <f>[34]Setembro!$B$25</f>
        <v>20.5</v>
      </c>
      <c r="W39" s="93">
        <f>[34]Setembro!$B$26</f>
        <v>25.383333333333329</v>
      </c>
      <c r="X39" s="93">
        <f>[34]Setembro!$B$27</f>
        <v>27.720833333333331</v>
      </c>
      <c r="Y39" s="93">
        <f>[34]Setembro!$B$28</f>
        <v>29.266666666666669</v>
      </c>
      <c r="Z39" s="93">
        <f>[34]Setembro!$B$29</f>
        <v>30.666666666666668</v>
      </c>
      <c r="AA39" s="93">
        <f>[34]Setembro!$B$30</f>
        <v>25.316666666666666</v>
      </c>
      <c r="AB39" s="93">
        <f>[34]Setembro!$B$31</f>
        <v>18.825000000000003</v>
      </c>
      <c r="AC39" s="93">
        <f>[34]Setembro!$B$32</f>
        <v>22.3125</v>
      </c>
      <c r="AD39" s="93">
        <f>[34]Setembro!$B$33</f>
        <v>24.729166666666661</v>
      </c>
      <c r="AE39" s="93">
        <f>[34]Setembro!$B$34</f>
        <v>27.025000000000002</v>
      </c>
      <c r="AF39" s="99">
        <f t="shared" si="3"/>
        <v>23.906944444444445</v>
      </c>
      <c r="AG39" s="11" t="s">
        <v>33</v>
      </c>
      <c r="AH39" s="11" t="s">
        <v>33</v>
      </c>
      <c r="AI39" t="s">
        <v>33</v>
      </c>
      <c r="AJ39" t="s">
        <v>33</v>
      </c>
    </row>
    <row r="40" spans="1:37" x14ac:dyDescent="0.2">
      <c r="A40" s="50" t="s">
        <v>15</v>
      </c>
      <c r="B40" s="93">
        <f>[35]Setembro!$B$5</f>
        <v>19.704166666666669</v>
      </c>
      <c r="C40" s="93">
        <f>[35]Setembro!$B$6</f>
        <v>21.945833333333329</v>
      </c>
      <c r="D40" s="93">
        <f>[35]Setembro!$B$7</f>
        <v>29.379166666666666</v>
      </c>
      <c r="E40" s="93">
        <f>[35]Setembro!$B$8</f>
        <v>27.8</v>
      </c>
      <c r="F40" s="93">
        <f>[35]Setembro!$B$9</f>
        <v>20.712500000000002</v>
      </c>
      <c r="G40" s="93">
        <f>[35]Setembro!$B$10</f>
        <v>21.187499999999996</v>
      </c>
      <c r="H40" s="93">
        <f>[35]Setembro!$B$11</f>
        <v>30.654166666666665</v>
      </c>
      <c r="I40" s="93">
        <f>[35]Setembro!$B$12</f>
        <v>32.033333333333331</v>
      </c>
      <c r="J40" s="93">
        <f>[35]Setembro!$B$13</f>
        <v>31.270833333333332</v>
      </c>
      <c r="K40" s="93">
        <f>[35]Setembro!$B$14</f>
        <v>29.112499999999997</v>
      </c>
      <c r="L40" s="93">
        <f>[35]Setembro!$B$15</f>
        <v>32.279166666666669</v>
      </c>
      <c r="M40" s="93">
        <f>[35]Setembro!$B$16</f>
        <v>28.104347826086954</v>
      </c>
      <c r="N40" s="93">
        <f>[35]Setembro!$B$17</f>
        <v>26.724999999999998</v>
      </c>
      <c r="O40" s="93">
        <f>[35]Setembro!$B$18</f>
        <v>21.170833333333331</v>
      </c>
      <c r="P40" s="93">
        <f>[35]Setembro!$B$19</f>
        <v>18.812499999999996</v>
      </c>
      <c r="Q40" s="93">
        <f>[35]Setembro!$B$20</f>
        <v>20.529166666666665</v>
      </c>
      <c r="R40" s="93">
        <f>[35]Setembro!$B$21</f>
        <v>23.854166666666661</v>
      </c>
      <c r="S40" s="93">
        <f>[35]Setembro!$B$22</f>
        <v>27.466666666666672</v>
      </c>
      <c r="T40" s="93">
        <f>[35]Setembro!$B$23</f>
        <v>30.820833333333329</v>
      </c>
      <c r="U40" s="93">
        <f>[35]Setembro!$B$24</f>
        <v>32.770833333333329</v>
      </c>
      <c r="V40" s="93">
        <f>[35]Setembro!$B$25</f>
        <v>27.425000000000001</v>
      </c>
      <c r="W40" s="93">
        <f>[35]Setembro!$B$26</f>
        <v>31.454166666666669</v>
      </c>
      <c r="X40" s="93">
        <f>[35]Setembro!$B$27</f>
        <v>33.239130434782609</v>
      </c>
      <c r="Y40" s="93">
        <f>[35]Setembro!$B$28</f>
        <v>31.591304347826092</v>
      </c>
      <c r="Z40" s="93">
        <f>[35]Setembro!$B$29</f>
        <v>32.666666666666664</v>
      </c>
      <c r="AA40" s="93">
        <f>[35]Setembro!$B$30</f>
        <v>27.724999999999994</v>
      </c>
      <c r="AB40" s="93">
        <f>[35]Setembro!$B$31</f>
        <v>22.725000000000005</v>
      </c>
      <c r="AC40" s="93">
        <f>[35]Setembro!$B$32</f>
        <v>24.683333333333337</v>
      </c>
      <c r="AD40" s="93">
        <f>[35]Setembro!$B$33</f>
        <v>28.595833333333335</v>
      </c>
      <c r="AE40" s="93">
        <f>[35]Setembro!$B$34</f>
        <v>32.612499999999997</v>
      </c>
      <c r="AF40" s="99">
        <f t="shared" si="3"/>
        <v>27.30171497584541</v>
      </c>
      <c r="AH40" s="11" t="s">
        <v>33</v>
      </c>
      <c r="AJ40" t="s">
        <v>33</v>
      </c>
    </row>
    <row r="41" spans="1:37" x14ac:dyDescent="0.2">
      <c r="A41" s="50" t="s">
        <v>156</v>
      </c>
      <c r="B41" s="93">
        <f>[36]Setembro!$B$5</f>
        <v>24.774999999999995</v>
      </c>
      <c r="C41" s="93">
        <f>[36]Setembro!$B$6</f>
        <v>23.891666666666666</v>
      </c>
      <c r="D41" s="93">
        <f>[36]Setembro!$B$7</f>
        <v>26.533333333333331</v>
      </c>
      <c r="E41" s="93">
        <f>[36]Setembro!$B$8</f>
        <v>26.804166666666671</v>
      </c>
      <c r="F41" s="93">
        <f>[36]Setembro!$B$9</f>
        <v>22.945833333333336</v>
      </c>
      <c r="G41" s="93">
        <f>[36]Setembro!$B$10</f>
        <v>21.249999999999996</v>
      </c>
      <c r="H41" s="93">
        <f>[36]Setembro!$B$11</f>
        <v>26.845833333333331</v>
      </c>
      <c r="I41" s="93">
        <f>[36]Setembro!$B$12</f>
        <v>28.766666666666669</v>
      </c>
      <c r="J41" s="93">
        <f>[36]Setembro!$B$13</f>
        <v>28.487499999999997</v>
      </c>
      <c r="K41" s="93">
        <f>[36]Setembro!$B$14</f>
        <v>27.36666666666666</v>
      </c>
      <c r="L41" s="93">
        <f>[36]Setembro!$B$15</f>
        <v>27.304166666666671</v>
      </c>
      <c r="M41" s="93">
        <f>[36]Setembro!$B$16</f>
        <v>27.816666666666666</v>
      </c>
      <c r="N41" s="93">
        <f>[36]Setembro!$B$17</f>
        <v>28.108333333333334</v>
      </c>
      <c r="O41" s="93">
        <f>[36]Setembro!$B$18</f>
        <v>25.033333333333331</v>
      </c>
      <c r="P41" s="93">
        <f>[36]Setembro!$B$19</f>
        <v>22.620833333333334</v>
      </c>
      <c r="Q41" s="93">
        <f>[36]Setembro!$B$20</f>
        <v>20.129166666666666</v>
      </c>
      <c r="R41" s="93">
        <f>[36]Setembro!$B$21</f>
        <v>20.641666666666669</v>
      </c>
      <c r="S41" s="93">
        <f>[36]Setembro!$B$22</f>
        <v>23.804166666666664</v>
      </c>
      <c r="T41" s="93">
        <f>[36]Setembro!$B$23</f>
        <v>28.558333333333334</v>
      </c>
      <c r="U41" s="93">
        <f>[36]Setembro!$B$24</f>
        <v>28.986956521739131</v>
      </c>
      <c r="V41" s="93">
        <f>[36]Setembro!$B$25</f>
        <v>22.633333333333336</v>
      </c>
      <c r="W41" s="93">
        <f>[36]Setembro!$B$26</f>
        <v>26.562500000000004</v>
      </c>
      <c r="X41" s="93">
        <f>[36]Setembro!$B$27</f>
        <v>27.545833333333334</v>
      </c>
      <c r="Y41" s="93">
        <f>[36]Setembro!$B$28</f>
        <v>29.612499999999997</v>
      </c>
      <c r="Z41" s="93">
        <f>[36]Setembro!$B$29</f>
        <v>30.166666666666668</v>
      </c>
      <c r="AA41" s="93">
        <f>[36]Setembro!$B$30</f>
        <v>30.004166666666674</v>
      </c>
      <c r="AB41" s="93">
        <f>[36]Setembro!$B$31</f>
        <v>24.179166666666671</v>
      </c>
      <c r="AC41" s="93">
        <f>[36]Setembro!$B$32</f>
        <v>24.425000000000008</v>
      </c>
      <c r="AD41" s="93">
        <f>[36]Setembro!$B$33</f>
        <v>27.362500000000001</v>
      </c>
      <c r="AE41" s="93">
        <f>[36]Setembro!$B$34</f>
        <v>29.791666666666668</v>
      </c>
      <c r="AF41" s="99">
        <f t="shared" si="3"/>
        <v>26.09845410628019</v>
      </c>
      <c r="AH41" s="11" t="s">
        <v>33</v>
      </c>
      <c r="AJ41" t="s">
        <v>33</v>
      </c>
    </row>
    <row r="42" spans="1:37" x14ac:dyDescent="0.2">
      <c r="A42" s="50" t="s">
        <v>16</v>
      </c>
      <c r="B42" s="93">
        <f>[37]Setembro!$B$5</f>
        <v>22.345833333333331</v>
      </c>
      <c r="C42" s="93">
        <f>[37]Setembro!$B$6</f>
        <v>21.6875</v>
      </c>
      <c r="D42" s="93">
        <f>[37]Setembro!$B$7</f>
        <v>25.349999999999998</v>
      </c>
      <c r="E42" s="93">
        <f>[37]Setembro!$B$8</f>
        <v>25.983333333333331</v>
      </c>
      <c r="F42" s="93">
        <f>[37]Setembro!$B$9</f>
        <v>19.770833333333332</v>
      </c>
      <c r="G42" s="93">
        <f>[37]Setembro!$B$10</f>
        <v>18.3</v>
      </c>
      <c r="H42" s="93">
        <f>[37]Setembro!$B$11</f>
        <v>24.875000000000004</v>
      </c>
      <c r="I42" s="93">
        <f>[37]Setembro!$B$12</f>
        <v>27.729166666666668</v>
      </c>
      <c r="J42" s="93">
        <f>[37]Setembro!$B$13</f>
        <v>28.566666666666674</v>
      </c>
      <c r="K42" s="93">
        <f>[37]Setembro!$B$14</f>
        <v>27.612500000000001</v>
      </c>
      <c r="L42" s="93">
        <f>[37]Setembro!$B$15</f>
        <v>28.933333333333337</v>
      </c>
      <c r="M42" s="93">
        <f>[37]Setembro!$B$16</f>
        <v>27.595833333333342</v>
      </c>
      <c r="N42" s="93">
        <f>[37]Setembro!$B$17</f>
        <v>26.608333333333331</v>
      </c>
      <c r="O42" s="93">
        <f>[37]Setembro!$B$18</f>
        <v>22.291666666666668</v>
      </c>
      <c r="P42" s="93">
        <f>[37]Setembro!$B$19</f>
        <v>19.145833333333332</v>
      </c>
      <c r="Q42" s="93">
        <f>[37]Setembro!$B$20</f>
        <v>18.024999999999999</v>
      </c>
      <c r="R42" s="93">
        <f>[37]Setembro!$B$21</f>
        <v>20.233333333333334</v>
      </c>
      <c r="S42" s="93">
        <f>[37]Setembro!$B$22</f>
        <v>23.370833333333334</v>
      </c>
      <c r="T42" s="93">
        <f>[37]Setembro!$B$23</f>
        <v>28.037499999999998</v>
      </c>
      <c r="U42" s="93">
        <f>[37]Setembro!$B$24</f>
        <v>27.779166666666669</v>
      </c>
      <c r="V42" s="93">
        <f>[37]Setembro!$B$25</f>
        <v>21.058333333333334</v>
      </c>
      <c r="W42" s="93">
        <f>[37]Setembro!$B$26</f>
        <v>25.479166666666668</v>
      </c>
      <c r="X42" s="93">
        <f>[37]Setembro!$B$27</f>
        <v>29.066666666666674</v>
      </c>
      <c r="Y42" s="93">
        <f>[37]Setembro!$B$28</f>
        <v>29.566666666666666</v>
      </c>
      <c r="Z42" s="93">
        <f>[37]Setembro!$B$29</f>
        <v>29.591666666666669</v>
      </c>
      <c r="AA42" s="93">
        <f>[37]Setembro!$B$30</f>
        <v>27.220833333333331</v>
      </c>
      <c r="AB42" s="93">
        <f>[37]Setembro!$B$31</f>
        <v>22.5625</v>
      </c>
      <c r="AC42" s="93">
        <f>[37]Setembro!$B$32</f>
        <v>22.629166666666666</v>
      </c>
      <c r="AD42" s="93">
        <f>[37]Setembro!$B$33</f>
        <v>26.1875</v>
      </c>
      <c r="AE42" s="93">
        <f>[37]Setembro!$B$34</f>
        <v>28.945833333333336</v>
      </c>
      <c r="AF42" s="99">
        <f t="shared" si="3"/>
        <v>24.885000000000009</v>
      </c>
      <c r="AH42" s="11" t="s">
        <v>33</v>
      </c>
      <c r="AJ42" t="s">
        <v>33</v>
      </c>
    </row>
    <row r="43" spans="1:37" x14ac:dyDescent="0.2">
      <c r="A43" s="50" t="s">
        <v>139</v>
      </c>
      <c r="B43" s="93">
        <f>[38]Setembro!$B$5</f>
        <v>24.137500000000003</v>
      </c>
      <c r="C43" s="93">
        <f>[38]Setembro!$B$6</f>
        <v>22.845833333333335</v>
      </c>
      <c r="D43" s="93">
        <f>[38]Setembro!$B$7</f>
        <v>26.25</v>
      </c>
      <c r="E43" s="93">
        <f>[38]Setembro!$B$8</f>
        <v>26.537499999999998</v>
      </c>
      <c r="F43" s="93">
        <f>[38]Setembro!$B$9</f>
        <v>20.716666666666665</v>
      </c>
      <c r="G43" s="93">
        <f>[38]Setembro!$B$10</f>
        <v>20.254166666666666</v>
      </c>
      <c r="H43" s="93">
        <f>[38]Setembro!$B$11</f>
        <v>26.937499999999996</v>
      </c>
      <c r="I43" s="93">
        <f>[38]Setembro!$B$12</f>
        <v>30.554166666666671</v>
      </c>
      <c r="J43" s="93">
        <f>[38]Setembro!$B$13</f>
        <v>28.291666666666668</v>
      </c>
      <c r="K43" s="93">
        <f>[38]Setembro!$B$14</f>
        <v>26.129166666666666</v>
      </c>
      <c r="L43" s="93">
        <f>[38]Setembro!$B$15</f>
        <v>29.654166666666669</v>
      </c>
      <c r="M43" s="93">
        <f>[38]Setembro!$B$16</f>
        <v>30.950000000000003</v>
      </c>
      <c r="N43" s="93">
        <f>[38]Setembro!$B$17</f>
        <v>27.541666666666671</v>
      </c>
      <c r="O43" s="93">
        <f>[38]Setembro!$B$18</f>
        <v>23.5625</v>
      </c>
      <c r="P43" s="93">
        <f>[38]Setembro!$B$19</f>
        <v>21.583333333333339</v>
      </c>
      <c r="Q43" s="93">
        <f>[38]Setembro!$B$20</f>
        <v>20.033333333333331</v>
      </c>
      <c r="R43" s="93">
        <f>[38]Setembro!$B$21</f>
        <v>21.058333333333334</v>
      </c>
      <c r="S43" s="93">
        <f>[38]Setembro!$B$22</f>
        <v>22.141666666666669</v>
      </c>
      <c r="T43" s="93">
        <f>[38]Setembro!$B$23</f>
        <v>28.141666666666669</v>
      </c>
      <c r="U43" s="93">
        <f>[38]Setembro!$B$24</f>
        <v>28.595833333333331</v>
      </c>
      <c r="V43" s="93">
        <f>[38]Setembro!$B$25</f>
        <v>22.845833333333335</v>
      </c>
      <c r="W43" s="93">
        <f>[38]Setembro!$B$26</f>
        <v>26.3125</v>
      </c>
      <c r="X43" s="93">
        <f>[38]Setembro!$B$27</f>
        <v>28.775000000000002</v>
      </c>
      <c r="Y43" s="93">
        <f>[38]Setembro!$B$28</f>
        <v>29.6875</v>
      </c>
      <c r="Z43" s="93">
        <f>[38]Setembro!$B$29</f>
        <v>30.833333333333343</v>
      </c>
      <c r="AA43" s="93">
        <f>[38]Setembro!$B$30</f>
        <v>29.137500000000006</v>
      </c>
      <c r="AB43" s="93">
        <f>[38]Setembro!$B$31</f>
        <v>23.762500000000006</v>
      </c>
      <c r="AC43" s="93">
        <f>[38]Setembro!$B$32</f>
        <v>22.575000000000003</v>
      </c>
      <c r="AD43" s="93">
        <f>[38]Setembro!$B$33</f>
        <v>25.829166666666666</v>
      </c>
      <c r="AE43" s="93">
        <f>[38]Setembro!$B$34</f>
        <v>29.333333333333339</v>
      </c>
      <c r="AF43" s="99">
        <f t="shared" si="3"/>
        <v>25.833611111111114</v>
      </c>
      <c r="AH43" s="11" t="s">
        <v>33</v>
      </c>
      <c r="AI43" t="s">
        <v>33</v>
      </c>
    </row>
    <row r="44" spans="1:37" x14ac:dyDescent="0.2">
      <c r="A44" s="50" t="s">
        <v>17</v>
      </c>
      <c r="B44" s="93">
        <f>[39]Setembro!$B$5</f>
        <v>27.033333333333331</v>
      </c>
      <c r="C44" s="93">
        <f>[39]Setembro!$B$6</f>
        <v>24.795833333333334</v>
      </c>
      <c r="D44" s="93">
        <f>[39]Setembro!$B$7</f>
        <v>26.833333333333332</v>
      </c>
      <c r="E44" s="93">
        <f>[39]Setembro!$B$8</f>
        <v>27.295833333333334</v>
      </c>
      <c r="F44" s="93">
        <f>[39]Setembro!$B$9</f>
        <v>23.504166666666674</v>
      </c>
      <c r="G44" s="93">
        <f>[39]Setembro!$B$10</f>
        <v>22.370833333333334</v>
      </c>
      <c r="H44" s="93">
        <f>[39]Setembro!$B$11</f>
        <v>27.75</v>
      </c>
      <c r="I44" s="93">
        <f>[39]Setembro!$B$12</f>
        <v>28.908333333333331</v>
      </c>
      <c r="J44" s="93">
        <f>[39]Setembro!$B$13</f>
        <v>27.858333333333334</v>
      </c>
      <c r="K44" s="93">
        <f>[39]Setembro!$B$14</f>
        <v>27.000000000000004</v>
      </c>
      <c r="L44" s="93">
        <f>[39]Setembro!$B$15</f>
        <v>27.737500000000001</v>
      </c>
      <c r="M44" s="93">
        <f>[39]Setembro!$B$16</f>
        <v>28.054166666666664</v>
      </c>
      <c r="N44" s="93">
        <f>[39]Setembro!$B$17</f>
        <v>27.645833333333329</v>
      </c>
      <c r="O44" s="93">
        <f>[39]Setembro!$B$18</f>
        <v>24.779166666666669</v>
      </c>
      <c r="P44" s="93">
        <f>[39]Setembro!$B$19</f>
        <v>22.966666666666665</v>
      </c>
      <c r="Q44" s="93">
        <f>[39]Setembro!$B$20</f>
        <v>20.504166666666666</v>
      </c>
      <c r="R44" s="93">
        <f>[39]Setembro!$B$21</f>
        <v>21.091666666666665</v>
      </c>
      <c r="S44" s="93">
        <f>[39]Setembro!$B$22</f>
        <v>25.166666666666668</v>
      </c>
      <c r="T44" s="93">
        <f>[39]Setembro!$B$23</f>
        <v>28.529166666666665</v>
      </c>
      <c r="U44" s="93">
        <f>[39]Setembro!$B$24</f>
        <v>26.80416666666666</v>
      </c>
      <c r="V44" s="93">
        <f>[39]Setembro!$B$25</f>
        <v>23.895833333333332</v>
      </c>
      <c r="W44" s="93">
        <f>[39]Setembro!$B$26</f>
        <v>27.350000000000005</v>
      </c>
      <c r="X44" s="93">
        <f>[39]Setembro!$B$27</f>
        <v>29.837500000000006</v>
      </c>
      <c r="Y44" s="93">
        <f>[39]Setembro!$B$28</f>
        <v>31.291666666666668</v>
      </c>
      <c r="Z44" s="93">
        <f>[39]Setembro!$B$29</f>
        <v>28.987499999999997</v>
      </c>
      <c r="AA44" s="93">
        <f>[39]Setembro!$B$30</f>
        <v>26.387500000000003</v>
      </c>
      <c r="AB44" s="93">
        <f>[39]Setembro!$B$31</f>
        <v>22.083333333333332</v>
      </c>
      <c r="AC44" s="93">
        <f>[39]Setembro!$B$32</f>
        <v>24.654166666666665</v>
      </c>
      <c r="AD44" s="93">
        <f>[39]Setembro!$B$33</f>
        <v>27.637500000000003</v>
      </c>
      <c r="AE44" s="93">
        <f>[39]Setembro!$B$34</f>
        <v>29.733333333333334</v>
      </c>
      <c r="AF44" s="99">
        <f t="shared" si="3"/>
        <v>26.282916666666669</v>
      </c>
      <c r="AJ44" t="s">
        <v>33</v>
      </c>
    </row>
    <row r="45" spans="1:37" hidden="1" x14ac:dyDescent="0.2">
      <c r="A45" s="50" t="s">
        <v>144</v>
      </c>
      <c r="B45" s="93" t="str">
        <f>[40]Setembro!$B$5</f>
        <v>*</v>
      </c>
      <c r="C45" s="93" t="str">
        <f>[40]Setembro!$B$6</f>
        <v>*</v>
      </c>
      <c r="D45" s="93" t="str">
        <f>[40]Setembro!$B$7</f>
        <v>*</v>
      </c>
      <c r="E45" s="93" t="str">
        <f>[40]Setembro!$B$8</f>
        <v>*</v>
      </c>
      <c r="F45" s="93" t="str">
        <f>[40]Setembro!$B$9</f>
        <v>*</v>
      </c>
      <c r="G45" s="93" t="str">
        <f>[40]Setembro!$B$10</f>
        <v>*</v>
      </c>
      <c r="H45" s="93" t="str">
        <f>[40]Setembro!$B$11</f>
        <v>*</v>
      </c>
      <c r="I45" s="93" t="str">
        <f>[40]Setembro!$B$12</f>
        <v>*</v>
      </c>
      <c r="J45" s="93" t="str">
        <f>[40]Setembro!$B$13</f>
        <v>*</v>
      </c>
      <c r="K45" s="93" t="str">
        <f>[40]Setembro!$B$14</f>
        <v>*</v>
      </c>
      <c r="L45" s="93" t="str">
        <f>[40]Setembro!$B$15</f>
        <v>*</v>
      </c>
      <c r="M45" s="93" t="str">
        <f>[40]Setembro!$B$16</f>
        <v>*</v>
      </c>
      <c r="N45" s="93" t="str">
        <f>[40]Setembro!$B$17</f>
        <v>*</v>
      </c>
      <c r="O45" s="93" t="str">
        <f>[40]Setembro!$B$18</f>
        <v>*</v>
      </c>
      <c r="P45" s="93" t="str">
        <f>[40]Setembro!$B$19</f>
        <v>*</v>
      </c>
      <c r="Q45" s="93" t="str">
        <f>[40]Setembro!$B$20</f>
        <v>*</v>
      </c>
      <c r="R45" s="93" t="str">
        <f>[40]Setembro!$B$21</f>
        <v>*</v>
      </c>
      <c r="S45" s="93" t="str">
        <f>[40]Setembro!$B$22</f>
        <v>*</v>
      </c>
      <c r="T45" s="93" t="str">
        <f>[40]Setembro!$B$23</f>
        <v>*</v>
      </c>
      <c r="U45" s="93" t="str">
        <f>[40]Setembro!$B$24</f>
        <v>*</v>
      </c>
      <c r="V45" s="93" t="str">
        <f>[40]Setembro!$B$25</f>
        <v>*</v>
      </c>
      <c r="W45" s="93" t="str">
        <f>[40]Setembro!$B$26</f>
        <v>*</v>
      </c>
      <c r="X45" s="93" t="str">
        <f>[40]Setembro!$B$27</f>
        <v>*</v>
      </c>
      <c r="Y45" s="93" t="str">
        <f>[40]Setembro!$B$28</f>
        <v>*</v>
      </c>
      <c r="Z45" s="93" t="str">
        <f>[40]Setembro!$B$29</f>
        <v>*</v>
      </c>
      <c r="AA45" s="93" t="str">
        <f>[40]Setembro!$B$30</f>
        <v>*</v>
      </c>
      <c r="AB45" s="93" t="str">
        <f>[40]Setembro!$B$31</f>
        <v>*</v>
      </c>
      <c r="AC45" s="93" t="str">
        <f>[40]Setembro!$B$32</f>
        <v>*</v>
      </c>
      <c r="AD45" s="93" t="str">
        <f>[40]Setembro!$B$33</f>
        <v>*</v>
      </c>
      <c r="AE45" s="93" t="str">
        <f>[40]Setembro!$B$34</f>
        <v>*</v>
      </c>
      <c r="AF45" s="99" t="e">
        <f t="shared" si="3"/>
        <v>#DIV/0!</v>
      </c>
    </row>
    <row r="46" spans="1:37" x14ac:dyDescent="0.2">
      <c r="A46" s="50" t="s">
        <v>18</v>
      </c>
      <c r="B46" s="93">
        <f>[41]Setembro!$B$5</f>
        <v>17.291666666666668</v>
      </c>
      <c r="C46" s="93">
        <f>[41]Setembro!$B$6</f>
        <v>17.641666666666666</v>
      </c>
      <c r="D46" s="93">
        <f>[41]Setembro!$B$7</f>
        <v>24.116666666666664</v>
      </c>
      <c r="E46" s="93">
        <f>[41]Setembro!$B$8</f>
        <v>25.025000000000002</v>
      </c>
      <c r="F46" s="93">
        <f>[41]Setembro!$B$9</f>
        <v>16.833333333333332</v>
      </c>
      <c r="G46" s="93">
        <f>[41]Setembro!$B$10</f>
        <v>17.754166666666663</v>
      </c>
      <c r="H46" s="93">
        <f>[41]Setembro!$B$11</f>
        <v>24.141666666666666</v>
      </c>
      <c r="I46" s="93">
        <f>[41]Setembro!$B$12</f>
        <v>28.229166666666671</v>
      </c>
      <c r="J46" s="93">
        <f>[41]Setembro!$B$13</f>
        <v>27.983333333333334</v>
      </c>
      <c r="K46" s="93">
        <f>[41]Setembro!$B$14</f>
        <v>27.729166666666661</v>
      </c>
      <c r="L46" s="93">
        <f>[41]Setembro!$B$15</f>
        <v>26.979166666666671</v>
      </c>
      <c r="M46" s="93">
        <f>[41]Setembro!$B$16</f>
        <v>25.433333333333337</v>
      </c>
      <c r="N46" s="93">
        <f>[41]Setembro!$B$17</f>
        <v>22.058333333333337</v>
      </c>
      <c r="O46" s="93">
        <f>[41]Setembro!$B$18</f>
        <v>19.474999999999998</v>
      </c>
      <c r="P46" s="93">
        <f>[41]Setembro!$B$19</f>
        <v>16.68333333333333</v>
      </c>
      <c r="Q46" s="93">
        <f>[41]Setembro!$B$20</f>
        <v>18.058333333333334</v>
      </c>
      <c r="R46" s="93">
        <f>[41]Setembro!$B$21</f>
        <v>19.895833333333332</v>
      </c>
      <c r="S46" s="93">
        <f>[41]Setembro!$B$22</f>
        <v>25.287499999999998</v>
      </c>
      <c r="T46" s="93">
        <f>[41]Setembro!$B$23</f>
        <v>22.604166666666668</v>
      </c>
      <c r="U46" s="93">
        <f>[41]Setembro!$B$24</f>
        <v>20.8125</v>
      </c>
      <c r="V46" s="93">
        <f>[41]Setembro!$B$25</f>
        <v>24.595833333333335</v>
      </c>
      <c r="W46" s="93">
        <f>[41]Setembro!$B$26</f>
        <v>24.595833333333335</v>
      </c>
      <c r="X46" s="93">
        <f>[41]Setembro!$B$27</f>
        <v>27.579166666666666</v>
      </c>
      <c r="Y46" s="93">
        <f>[41]Setembro!$B$28</f>
        <v>28.724999999999994</v>
      </c>
      <c r="Z46" s="93">
        <f>[41]Setembro!$B$29</f>
        <v>29.375</v>
      </c>
      <c r="AA46" s="93">
        <f>[41]Setembro!$B$30</f>
        <v>24.458333333333329</v>
      </c>
      <c r="AB46" s="93">
        <f>[41]Setembro!$B$31</f>
        <v>19.966666666666672</v>
      </c>
      <c r="AC46" s="93">
        <f>[41]Setembro!$B$32</f>
        <v>21.474999999999998</v>
      </c>
      <c r="AD46" s="93">
        <f>[41]Setembro!$B$33</f>
        <v>24.141666666666669</v>
      </c>
      <c r="AE46" s="93">
        <f>[41]Setembro!$B$34</f>
        <v>27.5625</v>
      </c>
      <c r="AF46" s="99">
        <f t="shared" si="3"/>
        <v>23.216944444444451</v>
      </c>
      <c r="AG46" s="11" t="s">
        <v>33</v>
      </c>
      <c r="AH46" s="11" t="s">
        <v>33</v>
      </c>
      <c r="AJ46" t="s">
        <v>33</v>
      </c>
    </row>
    <row r="47" spans="1:37" x14ac:dyDescent="0.2">
      <c r="A47" s="50" t="s">
        <v>21</v>
      </c>
      <c r="B47" s="93">
        <f>[42]Setembro!$B$5</f>
        <v>22.383333333333336</v>
      </c>
      <c r="C47" s="93">
        <f>[42]Setembro!$B$6</f>
        <v>22.304166666666664</v>
      </c>
      <c r="D47" s="93">
        <f>[42]Setembro!$B$7</f>
        <v>28.158333333333335</v>
      </c>
      <c r="E47" s="93">
        <f>[42]Setembro!$B$8</f>
        <v>29.212500000000002</v>
      </c>
      <c r="F47" s="93">
        <f>[42]Setembro!$B$9</f>
        <v>20.179166666666667</v>
      </c>
      <c r="G47" s="93">
        <f>[42]Setembro!$B$10</f>
        <v>20.574999999999999</v>
      </c>
      <c r="H47" s="93">
        <f>[42]Setembro!$B$11</f>
        <v>27.591666666666669</v>
      </c>
      <c r="I47" s="93">
        <f>[42]Setembro!$B$12</f>
        <v>31.025000000000002</v>
      </c>
      <c r="J47" s="93">
        <f>[42]Setembro!$B$13</f>
        <v>30.287500000000005</v>
      </c>
      <c r="K47" s="93">
        <f>[42]Setembro!$B$14</f>
        <v>29.750000000000004</v>
      </c>
      <c r="L47" s="93">
        <f>[42]Setembro!$B$15</f>
        <v>29.395833333333329</v>
      </c>
      <c r="M47" s="93">
        <f>[42]Setembro!$B$16</f>
        <v>29.737500000000001</v>
      </c>
      <c r="N47" s="93">
        <f>[42]Setembro!$B$17</f>
        <v>28.158333333333342</v>
      </c>
      <c r="O47" s="93">
        <f>[42]Setembro!$B$18</f>
        <v>23.333333333333332</v>
      </c>
      <c r="P47" s="93">
        <f>[42]Setembro!$B$19</f>
        <v>18.954166666666669</v>
      </c>
      <c r="Q47" s="93">
        <f>[42]Setembro!$B$20</f>
        <v>18.291666666666668</v>
      </c>
      <c r="R47" s="93">
        <f>[42]Setembro!$B$21</f>
        <v>19.704166666666662</v>
      </c>
      <c r="S47" s="93">
        <f>[42]Setembro!$B$22</f>
        <v>24.845833333333335</v>
      </c>
      <c r="T47" s="93">
        <f>[42]Setembro!$B$23</f>
        <v>29.483333333333324</v>
      </c>
      <c r="U47" s="93">
        <f>[42]Setembro!$B$24</f>
        <v>30.304166666666664</v>
      </c>
      <c r="V47" s="93">
        <f>[42]Setembro!$B$25</f>
        <v>22.8125</v>
      </c>
      <c r="W47" s="93">
        <f>[42]Setembro!$B$26</f>
        <v>28.4375</v>
      </c>
      <c r="X47" s="93">
        <f>[42]Setembro!$B$27</f>
        <v>30.833333333333332</v>
      </c>
      <c r="Y47" s="93">
        <f>[42]Setembro!$B$28</f>
        <v>32.258333333333333</v>
      </c>
      <c r="Z47" s="93">
        <f>[42]Setembro!$B$29</f>
        <v>32.045833333333334</v>
      </c>
      <c r="AA47" s="93">
        <f>[42]Setembro!$B$30</f>
        <v>27.583333333333332</v>
      </c>
      <c r="AB47" s="93">
        <f>[42]Setembro!$B$31</f>
        <v>22.0625</v>
      </c>
      <c r="AC47" s="93">
        <f>[42]Setembro!$B$32</f>
        <v>23.775000000000002</v>
      </c>
      <c r="AD47" s="93">
        <f>[42]Setembro!$B$33</f>
        <v>27.200000000000003</v>
      </c>
      <c r="AE47" s="93">
        <f>[42]Setembro!$B$34</f>
        <v>30.025000000000002</v>
      </c>
      <c r="AF47" s="99">
        <f t="shared" si="3"/>
        <v>26.356944444444448</v>
      </c>
      <c r="AJ47" t="s">
        <v>33</v>
      </c>
    </row>
    <row r="48" spans="1:37" x14ac:dyDescent="0.2">
      <c r="A48" s="50" t="s">
        <v>32</v>
      </c>
      <c r="B48" s="93">
        <f>[43]Setembro!$B$5</f>
        <v>28.220833333333328</v>
      </c>
      <c r="C48" s="93">
        <f>[43]Setembro!$B$6</f>
        <v>27.025000000000002</v>
      </c>
      <c r="D48" s="93">
        <f>[43]Setembro!$B$7</f>
        <v>28.762500000000003</v>
      </c>
      <c r="E48" s="93">
        <f>[43]Setembro!$B$8</f>
        <v>29.437499999999996</v>
      </c>
      <c r="F48" s="93">
        <f>[43]Setembro!$B$9</f>
        <v>26.495833333333337</v>
      </c>
      <c r="G48" s="93">
        <f>[43]Setembro!$B$10</f>
        <v>24.829166666666666</v>
      </c>
      <c r="H48" s="93">
        <f>[43]Setembro!$B$11</f>
        <v>29.795833333333331</v>
      </c>
      <c r="I48" s="93">
        <f>[43]Setembro!$B$12</f>
        <v>30.258333333333336</v>
      </c>
      <c r="J48" s="93">
        <f>[43]Setembro!$B$13</f>
        <v>28.716666666666658</v>
      </c>
      <c r="K48" s="93">
        <f>[43]Setembro!$B$14</f>
        <v>28.683333333333334</v>
      </c>
      <c r="L48" s="93">
        <f>[43]Setembro!$B$15</f>
        <v>29.291666666666668</v>
      </c>
      <c r="M48" s="93">
        <f>[43]Setembro!$B$16</f>
        <v>29.537500000000005</v>
      </c>
      <c r="N48" s="93">
        <f>[43]Setembro!$B$17</f>
        <v>30.004166666666674</v>
      </c>
      <c r="O48" s="93">
        <f>[43]Setembro!$B$18</f>
        <v>29.708333333333329</v>
      </c>
      <c r="P48" s="93">
        <f>[43]Setembro!$B$19</f>
        <v>27.541666666666668</v>
      </c>
      <c r="Q48" s="93">
        <f>[43]Setembro!$B$20</f>
        <v>23.125</v>
      </c>
      <c r="R48" s="93">
        <f>[43]Setembro!$B$21</f>
        <v>25.416666666666661</v>
      </c>
      <c r="S48" s="93">
        <f>[43]Setembro!$B$22</f>
        <v>29.341666666666669</v>
      </c>
      <c r="T48" s="93">
        <f>[43]Setembro!$B$23</f>
        <v>30.424999999999997</v>
      </c>
      <c r="U48" s="93">
        <f>[43]Setembro!$B$24</f>
        <v>30.441666666666663</v>
      </c>
      <c r="V48" s="93">
        <f>[43]Setembro!$B$25</f>
        <v>28.087500000000002</v>
      </c>
      <c r="W48" s="93">
        <f>[43]Setembro!$B$26</f>
        <v>30.258333333333329</v>
      </c>
      <c r="X48" s="93">
        <f>[43]Setembro!$B$27</f>
        <v>32.416666666666664</v>
      </c>
      <c r="Y48" s="93">
        <f>[43]Setembro!$B$28</f>
        <v>32.895833333333336</v>
      </c>
      <c r="Z48" s="93">
        <f>[43]Setembro!$B$29</f>
        <v>31.38333333333334</v>
      </c>
      <c r="AA48" s="93">
        <f>[43]Setembro!$B$30</f>
        <v>31.620833333333334</v>
      </c>
      <c r="AB48" s="93">
        <f>[43]Setembro!$B$31</f>
        <v>24.545833333333334</v>
      </c>
      <c r="AC48" s="93">
        <f>[43]Setembro!$B$32</f>
        <v>26.499999999999996</v>
      </c>
      <c r="AD48" s="93">
        <f>[43]Setembro!$B$33</f>
        <v>29.8125</v>
      </c>
      <c r="AE48" s="93">
        <f>[43]Setembro!$B$34</f>
        <v>32.391666666666659</v>
      </c>
      <c r="AF48" s="99">
        <f t="shared" si="3"/>
        <v>28.899027777777778</v>
      </c>
      <c r="AG48" s="11" t="s">
        <v>33</v>
      </c>
      <c r="AH48" s="11" t="s">
        <v>33</v>
      </c>
    </row>
    <row r="49" spans="1:36" x14ac:dyDescent="0.2">
      <c r="A49" s="50" t="s">
        <v>19</v>
      </c>
      <c r="B49" s="93">
        <f>[44]Setembro!$B$5</f>
        <v>27.087500000000002</v>
      </c>
      <c r="C49" s="93">
        <f>[44]Setembro!$B$6</f>
        <v>26.183333333333337</v>
      </c>
      <c r="D49" s="93">
        <f>[44]Setembro!$B$7</f>
        <v>27.741666666666671</v>
      </c>
      <c r="E49" s="93">
        <f>[44]Setembro!$B$8</f>
        <v>28.583333333333329</v>
      </c>
      <c r="F49" s="93">
        <f>[44]Setembro!$B$9</f>
        <v>25.425000000000008</v>
      </c>
      <c r="G49" s="93">
        <f>[44]Setembro!$B$10</f>
        <v>23.154166666666669</v>
      </c>
      <c r="H49" s="93">
        <f>[44]Setembro!$B$11</f>
        <v>27.574999999999992</v>
      </c>
      <c r="I49" s="93">
        <f>[44]Setembro!$B$12</f>
        <v>28.904166666666669</v>
      </c>
      <c r="J49" s="93">
        <f>[44]Setembro!$B$13</f>
        <v>28.491666666666664</v>
      </c>
      <c r="K49" s="93">
        <f>[44]Setembro!$B$14</f>
        <v>27.795833333333331</v>
      </c>
      <c r="L49" s="93">
        <f>[44]Setembro!$B$15</f>
        <v>29.266666666666666</v>
      </c>
      <c r="M49" s="93">
        <f>[44]Setembro!$B$16</f>
        <v>30.633333333333336</v>
      </c>
      <c r="N49" s="93">
        <f>[44]Setembro!$B$17</f>
        <v>30.916666666666668</v>
      </c>
      <c r="O49" s="93">
        <f>[44]Setembro!$B$18</f>
        <v>27.899999999999995</v>
      </c>
      <c r="P49" s="93">
        <f>[44]Setembro!$B$19</f>
        <v>25.537499999999998</v>
      </c>
      <c r="Q49" s="93">
        <f>[44]Setembro!$B$20</f>
        <v>20.987500000000001</v>
      </c>
      <c r="R49" s="93">
        <f>[44]Setembro!$B$21</f>
        <v>23.079166666666669</v>
      </c>
      <c r="S49" s="93">
        <f>[44]Setembro!$B$22</f>
        <v>25.004166666666666</v>
      </c>
      <c r="T49" s="93">
        <f>[44]Setembro!$B$23</f>
        <v>28.808333333333337</v>
      </c>
      <c r="U49" s="93">
        <f>[44]Setembro!$B$24</f>
        <v>30.337500000000002</v>
      </c>
      <c r="V49" s="93">
        <f>[44]Setembro!$B$25</f>
        <v>24.320833333333336</v>
      </c>
      <c r="W49" s="93">
        <f>[44]Setembro!$B$26</f>
        <v>27.725000000000009</v>
      </c>
      <c r="X49" s="93">
        <f>[44]Setembro!$B$27</f>
        <v>30.466666666666669</v>
      </c>
      <c r="Y49" s="93">
        <f>[44]Setembro!$B$28</f>
        <v>31.275000000000002</v>
      </c>
      <c r="Z49" s="93">
        <f>[44]Setembro!$B$29</f>
        <v>32.279166666666669</v>
      </c>
      <c r="AA49" s="93">
        <f>[44]Setembro!$B$30</f>
        <v>31.57083333333334</v>
      </c>
      <c r="AB49" s="93">
        <f>[44]Setembro!$B$31</f>
        <v>24.833333333333329</v>
      </c>
      <c r="AC49" s="93">
        <f>[44]Setembro!$B$32</f>
        <v>26.200000000000003</v>
      </c>
      <c r="AD49" s="93">
        <f>[44]Setembro!$B$33</f>
        <v>27.3125</v>
      </c>
      <c r="AE49" s="93">
        <f>[44]Setembro!$B$34</f>
        <v>30.879166666666663</v>
      </c>
      <c r="AF49" s="99">
        <f t="shared" si="3"/>
        <v>27.675833333333337</v>
      </c>
      <c r="AH49" s="11" t="s">
        <v>33</v>
      </c>
    </row>
    <row r="50" spans="1:36" s="5" customFormat="1" ht="17.100000000000001" customHeight="1" x14ac:dyDescent="0.2">
      <c r="A50" s="51" t="s">
        <v>204</v>
      </c>
      <c r="B50" s="94">
        <f t="shared" ref="B50:AE50" si="4">AVERAGE(B5:B49)</f>
        <v>22.925715800636265</v>
      </c>
      <c r="C50" s="94">
        <f t="shared" si="4"/>
        <v>22.754979674796743</v>
      </c>
      <c r="D50" s="94">
        <f t="shared" si="4"/>
        <v>26.691467833156587</v>
      </c>
      <c r="E50" s="94">
        <f t="shared" si="4"/>
        <v>27.716565040650412</v>
      </c>
      <c r="F50" s="94">
        <f t="shared" si="4"/>
        <v>21.391081231570368</v>
      </c>
      <c r="G50" s="94">
        <f t="shared" si="4"/>
        <v>20.998401102865387</v>
      </c>
      <c r="H50" s="94">
        <f t="shared" si="4"/>
        <v>26.802031573498972</v>
      </c>
      <c r="I50" s="94">
        <f t="shared" si="4"/>
        <v>29.15978098419869</v>
      </c>
      <c r="J50" s="94">
        <f t="shared" si="4"/>
        <v>28.680974731789949</v>
      </c>
      <c r="K50" s="94">
        <f t="shared" si="4"/>
        <v>27.863189289501594</v>
      </c>
      <c r="L50" s="94">
        <f t="shared" si="4"/>
        <v>28.324593495934963</v>
      </c>
      <c r="M50" s="94">
        <f t="shared" si="4"/>
        <v>28.417158385093163</v>
      </c>
      <c r="N50" s="94">
        <f t="shared" si="4"/>
        <v>27.429455659075227</v>
      </c>
      <c r="O50" s="94">
        <f t="shared" si="4"/>
        <v>23.952708764665289</v>
      </c>
      <c r="P50" s="94">
        <f t="shared" si="4"/>
        <v>21.211654589371978</v>
      </c>
      <c r="Q50" s="94">
        <f t="shared" si="4"/>
        <v>20.135615079365078</v>
      </c>
      <c r="R50" s="94">
        <f t="shared" si="4"/>
        <v>21.879321161929859</v>
      </c>
      <c r="S50" s="94">
        <f t="shared" si="4"/>
        <v>24.764816252587988</v>
      </c>
      <c r="T50" s="94">
        <f t="shared" si="4"/>
        <v>28.522324621548222</v>
      </c>
      <c r="U50" s="94">
        <f t="shared" si="4"/>
        <v>28.363004266265133</v>
      </c>
      <c r="V50" s="94">
        <f t="shared" si="4"/>
        <v>23.601524562394122</v>
      </c>
      <c r="W50" s="94">
        <f t="shared" si="4"/>
        <v>27.257517645398075</v>
      </c>
      <c r="X50" s="94">
        <f t="shared" si="4"/>
        <v>29.665881250392118</v>
      </c>
      <c r="Y50" s="94">
        <f t="shared" si="4"/>
        <v>30.54169254658385</v>
      </c>
      <c r="Z50" s="94">
        <f t="shared" si="4"/>
        <v>30.915734205408128</v>
      </c>
      <c r="AA50" s="94">
        <f t="shared" si="4"/>
        <v>27.931608005521053</v>
      </c>
      <c r="AB50" s="94">
        <f t="shared" si="4"/>
        <v>22.740113591549932</v>
      </c>
      <c r="AC50" s="94">
        <f t="shared" si="4"/>
        <v>23.978800538660789</v>
      </c>
      <c r="AD50" s="94">
        <f t="shared" si="4"/>
        <v>27.067766227044178</v>
      </c>
      <c r="AE50" s="94">
        <f t="shared" si="4"/>
        <v>29.870263975155279</v>
      </c>
      <c r="AF50" s="99">
        <f t="shared" si="3"/>
        <v>26.051858069553649</v>
      </c>
      <c r="AH50" s="5" t="s">
        <v>33</v>
      </c>
      <c r="AI50" s="5" t="s">
        <v>33</v>
      </c>
    </row>
    <row r="51" spans="1:36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70"/>
      <c r="AJ51" t="s">
        <v>33</v>
      </c>
    </row>
    <row r="52" spans="1:36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7"/>
      <c r="U52" s="117"/>
      <c r="V52" s="117"/>
      <c r="W52" s="117"/>
      <c r="X52" s="117"/>
      <c r="Y52" s="96"/>
      <c r="Z52" s="96"/>
      <c r="AA52" s="96"/>
      <c r="AB52" s="96"/>
      <c r="AC52" s="96"/>
      <c r="AD52" s="96"/>
      <c r="AE52" s="96"/>
      <c r="AF52" s="70"/>
      <c r="AH52" s="11" t="s">
        <v>33</v>
      </c>
    </row>
    <row r="53" spans="1:36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8"/>
      <c r="U53" s="118"/>
      <c r="V53" s="118"/>
      <c r="W53" s="118"/>
      <c r="X53" s="118"/>
      <c r="Y53" s="96"/>
      <c r="Z53" s="96"/>
      <c r="AA53" s="96"/>
      <c r="AB53" s="96"/>
      <c r="AC53" s="96"/>
      <c r="AD53" s="48"/>
      <c r="AE53" s="48"/>
      <c r="AF53" s="70"/>
    </row>
    <row r="54" spans="1:36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70"/>
    </row>
    <row r="55" spans="1:36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70"/>
    </row>
    <row r="56" spans="1:36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70"/>
      <c r="AH56" t="s">
        <v>33</v>
      </c>
    </row>
    <row r="57" spans="1:36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71"/>
    </row>
    <row r="59" spans="1:36" x14ac:dyDescent="0.2">
      <c r="AH59" s="11" t="s">
        <v>33</v>
      </c>
    </row>
    <row r="60" spans="1:36" x14ac:dyDescent="0.2">
      <c r="N60" s="2" t="s">
        <v>33</v>
      </c>
      <c r="AD60" s="2" t="s">
        <v>33</v>
      </c>
    </row>
    <row r="61" spans="1:36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2" t="s">
        <v>33</v>
      </c>
    </row>
    <row r="62" spans="1:36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2" t="s">
        <v>33</v>
      </c>
      <c r="W62" s="2" t="s">
        <v>33</v>
      </c>
    </row>
    <row r="63" spans="1:36" x14ac:dyDescent="0.2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Z63" s="2" t="s">
        <v>33</v>
      </c>
    </row>
    <row r="64" spans="1:36" x14ac:dyDescent="0.2">
      <c r="AB64" s="2" t="s">
        <v>33</v>
      </c>
    </row>
    <row r="65" spans="9:32" x14ac:dyDescent="0.2">
      <c r="AF65" s="7" t="s">
        <v>33</v>
      </c>
    </row>
    <row r="67" spans="9:32" x14ac:dyDescent="0.2">
      <c r="I67" s="2" t="s">
        <v>33</v>
      </c>
    </row>
    <row r="70" spans="9:32" x14ac:dyDescent="0.2">
      <c r="AE70" s="2" t="s">
        <v>33</v>
      </c>
    </row>
  </sheetData>
  <mergeCells count="36"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7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202</v>
      </c>
      <c r="B1" s="12" t="s">
        <v>34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85</v>
      </c>
      <c r="I1" s="12" t="s">
        <v>40</v>
      </c>
      <c r="J1" s="13"/>
      <c r="K1" s="13"/>
      <c r="L1" s="13"/>
      <c r="M1" s="13"/>
    </row>
    <row r="2" spans="1:13" s="19" customFormat="1" x14ac:dyDescent="0.2">
      <c r="A2" s="15" t="s">
        <v>157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3"/>
      <c r="K2" s="13"/>
      <c r="L2" s="13"/>
      <c r="M2" s="13"/>
    </row>
    <row r="3" spans="1:13" ht="12.75" customHeight="1" x14ac:dyDescent="0.2">
      <c r="A3" s="15" t="s">
        <v>158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159</v>
      </c>
      <c r="B4" s="15" t="s">
        <v>41</v>
      </c>
      <c r="C4" s="16" t="s">
        <v>46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47</v>
      </c>
      <c r="J4" s="21"/>
      <c r="K4" s="21"/>
      <c r="L4" s="21"/>
      <c r="M4" s="21"/>
    </row>
    <row r="5" spans="1:13" ht="14.25" customHeight="1" x14ac:dyDescent="0.2">
      <c r="A5" s="15" t="s">
        <v>160</v>
      </c>
      <c r="B5" s="15" t="s">
        <v>87</v>
      </c>
      <c r="C5" s="16" t="s">
        <v>88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89</v>
      </c>
      <c r="J5" s="21"/>
      <c r="K5" s="21"/>
      <c r="L5" s="21"/>
      <c r="M5" s="21"/>
    </row>
    <row r="6" spans="1:13" ht="14.25" customHeight="1" x14ac:dyDescent="0.2">
      <c r="A6" s="15" t="s">
        <v>161</v>
      </c>
      <c r="B6" s="15" t="s">
        <v>87</v>
      </c>
      <c r="C6" s="16" t="s">
        <v>90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91</v>
      </c>
      <c r="J6" s="21"/>
      <c r="K6" s="21"/>
      <c r="L6" s="21"/>
      <c r="M6" s="21"/>
    </row>
    <row r="7" spans="1:13" s="24" customFormat="1" x14ac:dyDescent="0.2">
      <c r="A7" s="15" t="s">
        <v>162</v>
      </c>
      <c r="B7" s="15" t="s">
        <v>41</v>
      </c>
      <c r="C7" s="16" t="s">
        <v>48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49</v>
      </c>
      <c r="J7" s="21"/>
      <c r="K7" s="21"/>
      <c r="L7" s="21"/>
      <c r="M7" s="21"/>
    </row>
    <row r="8" spans="1:13" s="24" customFormat="1" x14ac:dyDescent="0.2">
      <c r="A8" s="15" t="s">
        <v>163</v>
      </c>
      <c r="B8" s="15" t="s">
        <v>41</v>
      </c>
      <c r="C8" s="16" t="s">
        <v>51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92</v>
      </c>
      <c r="J8" s="21"/>
      <c r="K8" s="21"/>
      <c r="L8" s="21"/>
      <c r="M8" s="21"/>
    </row>
    <row r="9" spans="1:13" s="24" customFormat="1" x14ac:dyDescent="0.2">
      <c r="A9" s="15" t="s">
        <v>164</v>
      </c>
      <c r="B9" s="15" t="s">
        <v>87</v>
      </c>
      <c r="C9" s="16" t="s">
        <v>94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95</v>
      </c>
      <c r="J9" s="21"/>
      <c r="K9" s="21"/>
      <c r="L9" s="21"/>
      <c r="M9" s="21"/>
    </row>
    <row r="10" spans="1:13" s="24" customFormat="1" x14ac:dyDescent="0.2">
      <c r="A10" s="15" t="s">
        <v>165</v>
      </c>
      <c r="B10" s="15" t="s">
        <v>87</v>
      </c>
      <c r="C10" s="16" t="s">
        <v>97</v>
      </c>
      <c r="D10" s="58">
        <v>-21246756</v>
      </c>
      <c r="E10" s="58">
        <v>-564560442</v>
      </c>
      <c r="F10" s="22">
        <v>329</v>
      </c>
      <c r="G10" s="20" t="s">
        <v>98</v>
      </c>
      <c r="H10" s="18">
        <v>1</v>
      </c>
      <c r="I10" s="23" t="s">
        <v>99</v>
      </c>
      <c r="J10" s="21"/>
      <c r="K10" s="21"/>
      <c r="L10" s="21"/>
      <c r="M10" s="21"/>
    </row>
    <row r="11" spans="1:13" s="24" customFormat="1" x14ac:dyDescent="0.2">
      <c r="A11" s="15" t="s">
        <v>166</v>
      </c>
      <c r="B11" s="15" t="s">
        <v>87</v>
      </c>
      <c r="C11" s="16" t="s">
        <v>101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1</v>
      </c>
      <c r="I11" s="23" t="s">
        <v>102</v>
      </c>
      <c r="J11" s="21"/>
      <c r="K11" s="21"/>
      <c r="L11" s="21"/>
      <c r="M11" s="21"/>
    </row>
    <row r="12" spans="1:13" s="24" customFormat="1" x14ac:dyDescent="0.2">
      <c r="A12" s="15" t="s">
        <v>167</v>
      </c>
      <c r="B12" s="15" t="s">
        <v>87</v>
      </c>
      <c r="C12" s="16" t="s">
        <v>104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105</v>
      </c>
      <c r="J12" s="21"/>
      <c r="K12" s="21"/>
      <c r="L12" s="21"/>
      <c r="M12" s="21"/>
    </row>
    <row r="13" spans="1:13" s="67" customFormat="1" ht="15" x14ac:dyDescent="0.25">
      <c r="A13" s="59" t="s">
        <v>168</v>
      </c>
      <c r="B13" s="59" t="s">
        <v>87</v>
      </c>
      <c r="C13" s="60" t="s">
        <v>106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107</v>
      </c>
      <c r="J13" s="66"/>
      <c r="K13" s="66"/>
      <c r="L13" s="66"/>
      <c r="M13" s="66"/>
    </row>
    <row r="14" spans="1:13" x14ac:dyDescent="0.2">
      <c r="A14" s="15" t="s">
        <v>169</v>
      </c>
      <c r="B14" s="15" t="s">
        <v>41</v>
      </c>
      <c r="C14" s="16" t="s">
        <v>108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52</v>
      </c>
      <c r="J14" s="21"/>
      <c r="K14" s="21"/>
      <c r="L14" s="21"/>
      <c r="M14" s="21"/>
    </row>
    <row r="15" spans="1:13" x14ac:dyDescent="0.2">
      <c r="A15" s="15" t="s">
        <v>170</v>
      </c>
      <c r="B15" s="15" t="s">
        <v>41</v>
      </c>
      <c r="C15" s="16" t="s">
        <v>109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53</v>
      </c>
      <c r="J15" s="21"/>
      <c r="K15" s="21"/>
      <c r="L15" s="21" t="s">
        <v>33</v>
      </c>
      <c r="M15" s="21"/>
    </row>
    <row r="16" spans="1:13" x14ac:dyDescent="0.2">
      <c r="A16" s="15" t="s">
        <v>171</v>
      </c>
      <c r="B16" s="15" t="s">
        <v>41</v>
      </c>
      <c r="C16" s="16" t="s">
        <v>110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83</v>
      </c>
      <c r="J16" s="21"/>
      <c r="K16" s="21"/>
      <c r="L16" s="21"/>
      <c r="M16" s="21"/>
    </row>
    <row r="17" spans="1:13" ht="13.5" customHeight="1" x14ac:dyDescent="0.2">
      <c r="A17" s="15" t="s">
        <v>172</v>
      </c>
      <c r="B17" s="15" t="s">
        <v>41</v>
      </c>
      <c r="C17" s="16" t="s">
        <v>111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54</v>
      </c>
      <c r="J17" s="21"/>
      <c r="K17" s="21"/>
      <c r="L17" s="21"/>
      <c r="M17" s="21"/>
    </row>
    <row r="18" spans="1:13" ht="13.5" customHeight="1" x14ac:dyDescent="0.2">
      <c r="A18" s="15" t="s">
        <v>173</v>
      </c>
      <c r="B18" s="15" t="s">
        <v>41</v>
      </c>
      <c r="C18" s="16" t="s">
        <v>112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55</v>
      </c>
      <c r="J18" s="21"/>
      <c r="K18" s="21"/>
      <c r="L18" s="21" t="s">
        <v>33</v>
      </c>
      <c r="M18" s="21"/>
    </row>
    <row r="19" spans="1:13" x14ac:dyDescent="0.2">
      <c r="A19" s="15" t="s">
        <v>174</v>
      </c>
      <c r="B19" s="15" t="s">
        <v>41</v>
      </c>
      <c r="C19" s="16" t="s">
        <v>113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56</v>
      </c>
      <c r="J19" s="21"/>
      <c r="K19" s="21"/>
      <c r="L19" s="21" t="s">
        <v>33</v>
      </c>
      <c r="M19" s="21"/>
    </row>
    <row r="20" spans="1:13" x14ac:dyDescent="0.2">
      <c r="A20" s="15" t="s">
        <v>175</v>
      </c>
      <c r="B20" s="15" t="s">
        <v>41</v>
      </c>
      <c r="C20" s="16" t="s">
        <v>114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57</v>
      </c>
      <c r="J20" s="21"/>
      <c r="K20" s="21"/>
      <c r="L20" s="21"/>
      <c r="M20" s="21"/>
    </row>
    <row r="21" spans="1:13" x14ac:dyDescent="0.2">
      <c r="A21" s="15" t="s">
        <v>176</v>
      </c>
      <c r="B21" s="15" t="s">
        <v>87</v>
      </c>
      <c r="C21" s="16" t="s">
        <v>115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116</v>
      </c>
      <c r="J21" s="21"/>
      <c r="K21" s="21"/>
      <c r="L21" s="21"/>
      <c r="M21" s="21" t="s">
        <v>33</v>
      </c>
    </row>
    <row r="22" spans="1:13" ht="25.5" x14ac:dyDescent="0.2">
      <c r="A22" s="15" t="s">
        <v>177</v>
      </c>
      <c r="B22" s="15" t="s">
        <v>87</v>
      </c>
      <c r="C22" s="16" t="s">
        <v>117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118</v>
      </c>
      <c r="J22" s="21"/>
      <c r="K22" s="21"/>
      <c r="L22" s="21"/>
      <c r="M22" s="21"/>
    </row>
    <row r="23" spans="1:13" x14ac:dyDescent="0.2">
      <c r="A23" s="15" t="s">
        <v>178</v>
      </c>
      <c r="B23" s="15" t="s">
        <v>87</v>
      </c>
      <c r="C23" s="16" t="s">
        <v>119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120</v>
      </c>
      <c r="J23" s="21"/>
      <c r="K23" s="21"/>
      <c r="L23" s="21"/>
      <c r="M23" s="21"/>
    </row>
    <row r="24" spans="1:13" x14ac:dyDescent="0.2">
      <c r="A24" s="15" t="s">
        <v>179</v>
      </c>
      <c r="B24" s="15" t="s">
        <v>41</v>
      </c>
      <c r="C24" s="16" t="s">
        <v>58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59</v>
      </c>
      <c r="J24" s="21"/>
      <c r="K24" s="21"/>
      <c r="L24" s="21" t="s">
        <v>33</v>
      </c>
      <c r="M24" s="21" t="s">
        <v>33</v>
      </c>
    </row>
    <row r="25" spans="1:13" x14ac:dyDescent="0.2">
      <c r="A25" s="15" t="s">
        <v>180</v>
      </c>
      <c r="B25" s="15" t="s">
        <v>41</v>
      </c>
      <c r="C25" s="16" t="s">
        <v>60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61</v>
      </c>
      <c r="J25" s="21"/>
      <c r="K25" s="21"/>
      <c r="L25" s="21" t="s">
        <v>33</v>
      </c>
      <c r="M25" s="21"/>
    </row>
    <row r="26" spans="1:13" s="24" customFormat="1" x14ac:dyDescent="0.2">
      <c r="A26" s="15" t="s">
        <v>181</v>
      </c>
      <c r="B26" s="15" t="s">
        <v>41</v>
      </c>
      <c r="C26" s="16" t="s">
        <v>62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63</v>
      </c>
      <c r="J26" s="21"/>
      <c r="K26" s="21"/>
      <c r="L26" s="21"/>
      <c r="M26" s="21"/>
    </row>
    <row r="27" spans="1:13" x14ac:dyDescent="0.2">
      <c r="A27" s="15" t="s">
        <v>182</v>
      </c>
      <c r="B27" s="15" t="s">
        <v>41</v>
      </c>
      <c r="C27" s="16" t="s">
        <v>64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65</v>
      </c>
      <c r="J27" s="21"/>
      <c r="K27" s="21"/>
      <c r="L27" s="21"/>
      <c r="M27" s="21"/>
    </row>
    <row r="28" spans="1:13" x14ac:dyDescent="0.2">
      <c r="A28" s="15" t="s">
        <v>183</v>
      </c>
      <c r="B28" s="15" t="s">
        <v>87</v>
      </c>
      <c r="C28" s="16" t="s">
        <v>121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122</v>
      </c>
      <c r="J28" s="21"/>
      <c r="K28" s="21"/>
      <c r="L28" s="21"/>
      <c r="M28" s="21"/>
    </row>
    <row r="29" spans="1:13" ht="12.75" customHeight="1" x14ac:dyDescent="0.2">
      <c r="A29" s="15" t="s">
        <v>184</v>
      </c>
      <c r="B29" s="15" t="s">
        <v>41</v>
      </c>
      <c r="C29" s="16" t="s">
        <v>123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66</v>
      </c>
      <c r="J29" s="21"/>
      <c r="K29" s="21"/>
      <c r="L29" s="21"/>
      <c r="M29" s="21"/>
    </row>
    <row r="30" spans="1:13" ht="12.75" customHeight="1" x14ac:dyDescent="0.2">
      <c r="A30" s="15" t="s">
        <v>185</v>
      </c>
      <c r="B30" s="15" t="s">
        <v>87</v>
      </c>
      <c r="C30" s="16" t="s">
        <v>124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125</v>
      </c>
      <c r="J30" s="21"/>
      <c r="K30" s="21"/>
      <c r="L30" s="21"/>
      <c r="M30" s="21"/>
    </row>
    <row r="31" spans="1:13" ht="12.75" customHeight="1" x14ac:dyDescent="0.2">
      <c r="A31" s="15" t="s">
        <v>186</v>
      </c>
      <c r="B31" s="15" t="s">
        <v>87</v>
      </c>
      <c r="C31" s="16" t="s">
        <v>127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128</v>
      </c>
      <c r="J31" s="21"/>
      <c r="K31" s="21"/>
      <c r="L31" s="21"/>
      <c r="M31" s="21"/>
    </row>
    <row r="32" spans="1:13" s="24" customFormat="1" x14ac:dyDescent="0.2">
      <c r="A32" s="15" t="s">
        <v>187</v>
      </c>
      <c r="B32" s="15" t="s">
        <v>41</v>
      </c>
      <c r="C32" s="16" t="s">
        <v>129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67</v>
      </c>
      <c r="J32" s="21"/>
      <c r="K32" s="21"/>
      <c r="L32" s="21"/>
      <c r="M32" s="21" t="s">
        <v>33</v>
      </c>
    </row>
    <row r="33" spans="1:13" x14ac:dyDescent="0.2">
      <c r="A33" s="15" t="s">
        <v>188</v>
      </c>
      <c r="B33" s="15" t="s">
        <v>41</v>
      </c>
      <c r="C33" s="16" t="s">
        <v>130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68</v>
      </c>
      <c r="J33" s="21"/>
      <c r="K33" s="21"/>
      <c r="L33" s="21"/>
      <c r="M33" s="21"/>
    </row>
    <row r="34" spans="1:13" s="24" customFormat="1" x14ac:dyDescent="0.2">
      <c r="A34" s="15" t="s">
        <v>189</v>
      </c>
      <c r="B34" s="15" t="s">
        <v>41</v>
      </c>
      <c r="C34" s="16" t="s">
        <v>131</v>
      </c>
      <c r="D34" s="22">
        <v>-19.414300000000001</v>
      </c>
      <c r="E34" s="22">
        <v>-51.1053</v>
      </c>
      <c r="F34" s="22">
        <v>424</v>
      </c>
      <c r="G34" s="20" t="s">
        <v>69</v>
      </c>
      <c r="H34" s="18">
        <v>1</v>
      </c>
      <c r="I34" s="16" t="s">
        <v>70</v>
      </c>
      <c r="J34" s="21"/>
      <c r="K34" s="21"/>
      <c r="L34" s="21"/>
      <c r="M34" s="21"/>
    </row>
    <row r="35" spans="1:13" s="24" customFormat="1" x14ac:dyDescent="0.2">
      <c r="A35" s="15" t="s">
        <v>190</v>
      </c>
      <c r="B35" s="15" t="s">
        <v>87</v>
      </c>
      <c r="C35" s="16" t="s">
        <v>132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133</v>
      </c>
      <c r="J35" s="21"/>
      <c r="K35" s="21"/>
      <c r="L35" s="21"/>
      <c r="M35" s="21" t="s">
        <v>33</v>
      </c>
    </row>
    <row r="36" spans="1:13" x14ac:dyDescent="0.2">
      <c r="A36" s="15" t="s">
        <v>191</v>
      </c>
      <c r="B36" s="15" t="s">
        <v>41</v>
      </c>
      <c r="C36" s="16" t="s">
        <v>134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71</v>
      </c>
      <c r="J36" s="21"/>
      <c r="K36" s="21"/>
      <c r="L36" s="21"/>
      <c r="M36" s="21"/>
    </row>
    <row r="37" spans="1:13" x14ac:dyDescent="0.2">
      <c r="A37" s="15" t="s">
        <v>192</v>
      </c>
      <c r="B37" s="15" t="s">
        <v>41</v>
      </c>
      <c r="C37" s="16" t="s">
        <v>135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72</v>
      </c>
      <c r="J37" s="21"/>
      <c r="K37" s="21"/>
      <c r="L37" s="21"/>
      <c r="M37" s="21"/>
    </row>
    <row r="38" spans="1:13" s="24" customFormat="1" x14ac:dyDescent="0.2">
      <c r="A38" s="15" t="s">
        <v>193</v>
      </c>
      <c r="B38" s="15" t="s">
        <v>41</v>
      </c>
      <c r="C38" s="16" t="s">
        <v>136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84</v>
      </c>
      <c r="J38" s="21"/>
      <c r="K38" s="21"/>
      <c r="L38" s="21"/>
      <c r="M38" s="21"/>
    </row>
    <row r="39" spans="1:13" s="24" customFormat="1" x14ac:dyDescent="0.2">
      <c r="A39" s="15" t="s">
        <v>194</v>
      </c>
      <c r="B39" s="15" t="s">
        <v>87</v>
      </c>
      <c r="C39" s="16" t="s">
        <v>137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195</v>
      </c>
      <c r="B40" s="15" t="s">
        <v>41</v>
      </c>
      <c r="C40" s="16" t="s">
        <v>138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73</v>
      </c>
      <c r="J40" s="21"/>
      <c r="K40" s="21"/>
      <c r="L40" s="21"/>
      <c r="M40" s="21" t="s">
        <v>33</v>
      </c>
    </row>
    <row r="41" spans="1:13" s="29" customFormat="1" ht="15" customHeight="1" x14ac:dyDescent="0.2">
      <c r="A41" s="26" t="s">
        <v>196</v>
      </c>
      <c r="B41" s="26" t="s">
        <v>87</v>
      </c>
      <c r="C41" s="16" t="s">
        <v>140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141</v>
      </c>
      <c r="J41" s="28"/>
      <c r="K41" s="28"/>
      <c r="L41" s="28"/>
      <c r="M41" s="28"/>
    </row>
    <row r="42" spans="1:13" s="29" customFormat="1" ht="15" customHeight="1" x14ac:dyDescent="0.2">
      <c r="A42" s="26" t="s">
        <v>197</v>
      </c>
      <c r="B42" s="26" t="s">
        <v>41</v>
      </c>
      <c r="C42" s="16" t="s">
        <v>142</v>
      </c>
      <c r="D42" s="69">
        <v>-20981633</v>
      </c>
      <c r="E42" s="27">
        <v>-54.971899999999998</v>
      </c>
      <c r="F42" s="27">
        <v>464</v>
      </c>
      <c r="G42" s="17" t="s">
        <v>74</v>
      </c>
      <c r="H42" s="16">
        <v>1</v>
      </c>
      <c r="I42" s="26" t="s">
        <v>75</v>
      </c>
      <c r="J42" s="28"/>
      <c r="K42" s="28"/>
      <c r="L42" s="28"/>
      <c r="M42" s="28"/>
    </row>
    <row r="43" spans="1:13" s="24" customFormat="1" x14ac:dyDescent="0.2">
      <c r="A43" s="15" t="s">
        <v>198</v>
      </c>
      <c r="B43" s="15" t="s">
        <v>41</v>
      </c>
      <c r="C43" s="16" t="s">
        <v>143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76</v>
      </c>
      <c r="J43" s="21"/>
      <c r="K43" s="21"/>
      <c r="L43" s="21"/>
      <c r="M43" s="21"/>
    </row>
    <row r="44" spans="1:13" s="24" customFormat="1" x14ac:dyDescent="0.2">
      <c r="A44" s="15" t="s">
        <v>199</v>
      </c>
      <c r="B44" s="15" t="s">
        <v>87</v>
      </c>
      <c r="C44" s="16" t="s">
        <v>145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1</v>
      </c>
      <c r="I44" s="16" t="s">
        <v>146</v>
      </c>
      <c r="J44" s="21"/>
      <c r="K44" s="21"/>
      <c r="L44" s="21"/>
      <c r="M44" s="21"/>
    </row>
    <row r="45" spans="1:13" s="31" customFormat="1" x14ac:dyDescent="0.2">
      <c r="A45" s="26" t="s">
        <v>200</v>
      </c>
      <c r="B45" s="26" t="s">
        <v>41</v>
      </c>
      <c r="C45" s="16" t="s">
        <v>147</v>
      </c>
      <c r="D45" s="16">
        <v>-17.634699999999999</v>
      </c>
      <c r="E45" s="16">
        <v>-54.760100000000001</v>
      </c>
      <c r="F45" s="16">
        <v>486</v>
      </c>
      <c r="G45" s="17" t="s">
        <v>77</v>
      </c>
      <c r="H45" s="16">
        <v>1</v>
      </c>
      <c r="I45" s="18" t="s">
        <v>78</v>
      </c>
      <c r="J45" s="30"/>
      <c r="K45" s="30"/>
      <c r="L45" s="30"/>
      <c r="M45" s="30"/>
    </row>
    <row r="46" spans="1:13" x14ac:dyDescent="0.2">
      <c r="A46" s="15" t="s">
        <v>201</v>
      </c>
      <c r="B46" s="15" t="s">
        <v>41</v>
      </c>
      <c r="C46" s="16" t="s">
        <v>148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79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80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81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82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33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showGridLines="0" zoomScale="90" zoomScaleNormal="90" workbookViewId="0">
      <selection activeCell="B2" sqref="B2:AG2"/>
    </sheetView>
  </sheetViews>
  <sheetFormatPr defaultRowHeight="12.75" x14ac:dyDescent="0.2"/>
  <cols>
    <col min="1" max="1" width="23.570312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8" bestFit="1" customWidth="1"/>
  </cols>
  <sheetData>
    <row r="1" spans="1:33" ht="20.100000000000001" customHeight="1" x14ac:dyDescent="0.2">
      <c r="A1" s="119" t="s">
        <v>211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1"/>
    </row>
    <row r="2" spans="1:33" ht="20.100000000000001" customHeight="1" x14ac:dyDescent="0.2">
      <c r="A2" s="114" t="s">
        <v>20</v>
      </c>
      <c r="B2" s="109" t="s">
        <v>238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10"/>
    </row>
    <row r="3" spans="1:33" s="4" customFormat="1" ht="20.100000000000001" customHeight="1" x14ac:dyDescent="0.2">
      <c r="A3" s="114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78" t="s">
        <v>25</v>
      </c>
      <c r="AG3" s="79" t="s">
        <v>24</v>
      </c>
    </row>
    <row r="4" spans="1:33" s="5" customFormat="1" ht="20.100000000000001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78" t="s">
        <v>23</v>
      </c>
      <c r="AG4" s="79" t="s">
        <v>23</v>
      </c>
    </row>
    <row r="5" spans="1:33" s="5" customFormat="1" x14ac:dyDescent="0.2">
      <c r="A5" s="50" t="s">
        <v>28</v>
      </c>
      <c r="B5" s="90">
        <f>[1]Setembro!$C$5</f>
        <v>38</v>
      </c>
      <c r="C5" s="90">
        <f>[1]Setembro!$C$6</f>
        <v>36.299999999999997</v>
      </c>
      <c r="D5" s="90">
        <f>[1]Setembro!$C$7</f>
        <v>40</v>
      </c>
      <c r="E5" s="90">
        <f>[1]Setembro!$C$8</f>
        <v>40.9</v>
      </c>
      <c r="F5" s="90">
        <f>[1]Setembro!$C$9</f>
        <v>29</v>
      </c>
      <c r="G5" s="90">
        <f>[1]Setembro!$C$10</f>
        <v>36.4</v>
      </c>
      <c r="H5" s="90">
        <f>[1]Setembro!$C$11</f>
        <v>40.9</v>
      </c>
      <c r="I5" s="90">
        <f>[1]Setembro!$C$12</f>
        <v>40.1</v>
      </c>
      <c r="J5" s="90">
        <f>[1]Setembro!$C$13</f>
        <v>38.9</v>
      </c>
      <c r="K5" s="90">
        <f>[1]Setembro!$C$14</f>
        <v>38.299999999999997</v>
      </c>
      <c r="L5" s="90">
        <f>[1]Setembro!$C$15</f>
        <v>40</v>
      </c>
      <c r="M5" s="90">
        <f>[1]Setembro!$C$16</f>
        <v>40.700000000000003</v>
      </c>
      <c r="N5" s="90">
        <f>[1]Setembro!$C$17</f>
        <v>40.700000000000003</v>
      </c>
      <c r="O5" s="90">
        <f>[1]Setembro!$C$18</f>
        <v>30.2</v>
      </c>
      <c r="P5" s="90">
        <f>[1]Setembro!$C$19</f>
        <v>31.4</v>
      </c>
      <c r="Q5" s="90">
        <f>[1]Setembro!$C$20</f>
        <v>25</v>
      </c>
      <c r="R5" s="90">
        <f>[1]Setembro!$C$21</f>
        <v>31.2</v>
      </c>
      <c r="S5" s="90">
        <f>[1]Setembro!$C$22</f>
        <v>34.5</v>
      </c>
      <c r="T5" s="90">
        <f>[1]Setembro!$C$23</f>
        <v>41.2</v>
      </c>
      <c r="U5" s="90">
        <f>[1]Setembro!$C$24</f>
        <v>41.1</v>
      </c>
      <c r="V5" s="90">
        <f>[1]Setembro!$C$25</f>
        <v>31.2</v>
      </c>
      <c r="W5" s="90">
        <f>[1]Setembro!$C$26</f>
        <v>37.1</v>
      </c>
      <c r="X5" s="90">
        <f>[1]Setembro!$C$27</f>
        <v>39.5</v>
      </c>
      <c r="Y5" s="90">
        <f>[1]Setembro!$C$28</f>
        <v>42.1</v>
      </c>
      <c r="Z5" s="90">
        <f>[1]Setembro!$C$29</f>
        <v>43.1</v>
      </c>
      <c r="AA5" s="90">
        <f>[1]Setembro!$C$30</f>
        <v>38.1</v>
      </c>
      <c r="AB5" s="90">
        <f>[1]Setembro!$C$31</f>
        <v>31</v>
      </c>
      <c r="AC5" s="90">
        <f>[1]Setembro!$C$32</f>
        <v>34.6</v>
      </c>
      <c r="AD5" s="90">
        <f>[1]Setembro!$C$33</f>
        <v>38.4</v>
      </c>
      <c r="AE5" s="90">
        <f>[1]Setembro!$C$34</f>
        <v>41.8</v>
      </c>
      <c r="AF5" s="91">
        <f t="shared" ref="AF5:AF44" si="1">MAX(B5:AE5)</f>
        <v>43.1</v>
      </c>
      <c r="AG5" s="92">
        <f t="shared" ref="AG5:AG50" si="2">AVERAGE(B5:AE5)</f>
        <v>37.056666666666679</v>
      </c>
    </row>
    <row r="6" spans="1:33" x14ac:dyDescent="0.2">
      <c r="A6" s="50" t="s">
        <v>0</v>
      </c>
      <c r="B6" s="93">
        <f>[2]Setembro!$C$5</f>
        <v>25</v>
      </c>
      <c r="C6" s="93">
        <f>[2]Setembro!$C$6</f>
        <v>32.1</v>
      </c>
      <c r="D6" s="93">
        <f>[2]Setembro!$C$7</f>
        <v>37.5</v>
      </c>
      <c r="E6" s="93">
        <f>[2]Setembro!$C$8</f>
        <v>36.799999999999997</v>
      </c>
      <c r="F6" s="93">
        <f>[2]Setembro!$C$9</f>
        <v>25.8</v>
      </c>
      <c r="G6" s="93">
        <f>[2]Setembro!$C$10</f>
        <v>28.7</v>
      </c>
      <c r="H6" s="93">
        <f>[2]Setembro!$C$11</f>
        <v>37.299999999999997</v>
      </c>
      <c r="I6" s="93">
        <f>[2]Setembro!$C$12</f>
        <v>39</v>
      </c>
      <c r="J6" s="93">
        <f>[2]Setembro!$C$13</f>
        <v>37.9</v>
      </c>
      <c r="K6" s="93">
        <f>[2]Setembro!$C$14</f>
        <v>36.6</v>
      </c>
      <c r="L6" s="93">
        <f>[2]Setembro!$C$15</f>
        <v>38.299999999999997</v>
      </c>
      <c r="M6" s="93">
        <f>[2]Setembro!$C$16</f>
        <v>36.4</v>
      </c>
      <c r="N6" s="93">
        <f>[2]Setembro!$C$17</f>
        <v>33.9</v>
      </c>
      <c r="O6" s="93">
        <f>[2]Setembro!$C$18</f>
        <v>26.6</v>
      </c>
      <c r="P6" s="93">
        <f>[2]Setembro!$C$19</f>
        <v>19.3</v>
      </c>
      <c r="Q6" s="93">
        <f>[2]Setembro!$C$20</f>
        <v>28.1</v>
      </c>
      <c r="R6" s="93">
        <f>[2]Setembro!$C$21</f>
        <v>28.8</v>
      </c>
      <c r="S6" s="93">
        <f>[2]Setembro!$C$22</f>
        <v>29.5</v>
      </c>
      <c r="T6" s="93">
        <f>[2]Setembro!$C$23</f>
        <v>38</v>
      </c>
      <c r="U6" s="93">
        <f>[2]Setembro!$C$24</f>
        <v>35</v>
      </c>
      <c r="V6" s="93">
        <f>[2]Setembro!$C$25</f>
        <v>27.8</v>
      </c>
      <c r="W6" s="93">
        <f>[2]Setembro!$C$26</f>
        <v>35.5</v>
      </c>
      <c r="X6" s="93">
        <f>[2]Setembro!$C$27</f>
        <v>38.5</v>
      </c>
      <c r="Y6" s="93">
        <f>[2]Setembro!$C$28</f>
        <v>38.799999999999997</v>
      </c>
      <c r="Z6" s="93">
        <f>[2]Setembro!$C$29</f>
        <v>40.4</v>
      </c>
      <c r="AA6" s="93">
        <f>[2]Setembro!$C$30</f>
        <v>31.9</v>
      </c>
      <c r="AB6" s="93">
        <f>[2]Setembro!$C$31</f>
        <v>29</v>
      </c>
      <c r="AC6" s="93">
        <f>[2]Setembro!$C$32</f>
        <v>33.4</v>
      </c>
      <c r="AD6" s="93">
        <f>[2]Setembro!$C$33</f>
        <v>35</v>
      </c>
      <c r="AE6" s="93">
        <f>[2]Setembro!$C$34</f>
        <v>39.1</v>
      </c>
      <c r="AF6" s="91">
        <f t="shared" si="1"/>
        <v>40.4</v>
      </c>
      <c r="AG6" s="92">
        <f t="shared" si="2"/>
        <v>33.333333333333329</v>
      </c>
    </row>
    <row r="7" spans="1:33" x14ac:dyDescent="0.2">
      <c r="A7" s="50" t="s">
        <v>86</v>
      </c>
      <c r="B7" s="93">
        <f>[3]Setembro!$C$5</f>
        <v>30.5</v>
      </c>
      <c r="C7" s="93">
        <f>[3]Setembro!$C$6</f>
        <v>34.6</v>
      </c>
      <c r="D7" s="93">
        <f>[3]Setembro!$C$7</f>
        <v>38</v>
      </c>
      <c r="E7" s="93">
        <f>[3]Setembro!$C$8</f>
        <v>38.9</v>
      </c>
      <c r="F7" s="93">
        <f>[3]Setembro!$C$9</f>
        <v>30.2</v>
      </c>
      <c r="G7" s="93">
        <f>[3]Setembro!$C$10</f>
        <v>29.6</v>
      </c>
      <c r="H7" s="93">
        <f>[3]Setembro!$C$11</f>
        <v>37.5</v>
      </c>
      <c r="I7" s="93">
        <f>[3]Setembro!$C$12</f>
        <v>39.299999999999997</v>
      </c>
      <c r="J7" s="93">
        <f>[3]Setembro!$C$13</f>
        <v>38.4</v>
      </c>
      <c r="K7" s="93">
        <f>[3]Setembro!$C$14</f>
        <v>37.200000000000003</v>
      </c>
      <c r="L7" s="93">
        <f>[3]Setembro!$C$15</f>
        <v>39.1</v>
      </c>
      <c r="M7" s="93">
        <f>[3]Setembro!$C$16</f>
        <v>39</v>
      </c>
      <c r="N7" s="93">
        <f>[3]Setembro!$C$17</f>
        <v>37.799999999999997</v>
      </c>
      <c r="O7" s="93">
        <f>[3]Setembro!$C$18</f>
        <v>30.4</v>
      </c>
      <c r="P7" s="93">
        <f>[3]Setembro!$C$19</f>
        <v>22.3</v>
      </c>
      <c r="Q7" s="93">
        <f>[3]Setembro!$C$20</f>
        <v>26.4</v>
      </c>
      <c r="R7" s="93">
        <f>[3]Setembro!$C$21</f>
        <v>29.5</v>
      </c>
      <c r="S7" s="93">
        <f>[3]Setembro!$C$22</f>
        <v>29.9</v>
      </c>
      <c r="T7" s="93">
        <f>[3]Setembro!$C$23</f>
        <v>38.9</v>
      </c>
      <c r="U7" s="93">
        <f>[3]Setembro!$C$24</f>
        <v>37.1</v>
      </c>
      <c r="V7" s="93">
        <f>[3]Setembro!$C$25</f>
        <v>27.5</v>
      </c>
      <c r="W7" s="93">
        <f>[3]Setembro!$C$26</f>
        <v>32.9</v>
      </c>
      <c r="X7" s="93">
        <f>[3]Setembro!$C$27</f>
        <v>36.6</v>
      </c>
      <c r="Y7" s="93">
        <f>[3]Setembro!$C$28</f>
        <v>37.700000000000003</v>
      </c>
      <c r="Z7" s="93">
        <f>[3]Setembro!$C$29</f>
        <v>39.799999999999997</v>
      </c>
      <c r="AA7" s="93">
        <f>[3]Setembro!$C$30</f>
        <v>36.299999999999997</v>
      </c>
      <c r="AB7" s="93">
        <f>[3]Setembro!$C$31</f>
        <v>28.4</v>
      </c>
      <c r="AC7" s="93">
        <f>[3]Setembro!$C$32</f>
        <v>31.8</v>
      </c>
      <c r="AD7" s="93">
        <f>[3]Setembro!$C$33</f>
        <v>33.799999999999997</v>
      </c>
      <c r="AE7" s="93">
        <f>[3]Setembro!$C$34</f>
        <v>38.700000000000003</v>
      </c>
      <c r="AF7" s="91">
        <f t="shared" si="1"/>
        <v>39.799999999999997</v>
      </c>
      <c r="AG7" s="92">
        <f t="shared" si="2"/>
        <v>34.269999999999989</v>
      </c>
    </row>
    <row r="8" spans="1:33" x14ac:dyDescent="0.2">
      <c r="A8" s="50" t="s">
        <v>1</v>
      </c>
      <c r="B8" s="93">
        <f>[4]Setembro!$C$5</f>
        <v>31</v>
      </c>
      <c r="C8" s="93">
        <f>[4]Setembro!$C$6</f>
        <v>36.4</v>
      </c>
      <c r="D8" s="93">
        <f>[4]Setembro!$C$7</f>
        <v>40.5</v>
      </c>
      <c r="E8" s="93">
        <f>[4]Setembro!$C$8</f>
        <v>39.1</v>
      </c>
      <c r="F8" s="93">
        <f>[4]Setembro!$C$9</f>
        <v>30.1</v>
      </c>
      <c r="G8" s="93">
        <f>[4]Setembro!$C$10</f>
        <v>33.799999999999997</v>
      </c>
      <c r="H8" s="93">
        <f>[4]Setembro!$C$11</f>
        <v>41</v>
      </c>
      <c r="I8" s="93">
        <f>[4]Setembro!$C$12</f>
        <v>41.6</v>
      </c>
      <c r="J8" s="93">
        <f>[4]Setembro!$C$13</f>
        <v>40.1</v>
      </c>
      <c r="K8" s="93">
        <f>[4]Setembro!$C$14</f>
        <v>38.299999999999997</v>
      </c>
      <c r="L8" s="93">
        <f>[4]Setembro!$C$15</f>
        <v>39.6</v>
      </c>
      <c r="M8" s="93">
        <f>[4]Setembro!$C$16</f>
        <v>36.700000000000003</v>
      </c>
      <c r="N8" s="93">
        <f>[4]Setembro!$C$17</f>
        <v>38.5</v>
      </c>
      <c r="O8" s="93">
        <f>[4]Setembro!$C$18</f>
        <v>28.1</v>
      </c>
      <c r="P8" s="93">
        <f>[4]Setembro!$C$19</f>
        <v>23.4</v>
      </c>
      <c r="Q8" s="93">
        <f>[4]Setembro!$C$20</f>
        <v>27.9</v>
      </c>
      <c r="R8" s="93">
        <f>[4]Setembro!$C$21</f>
        <v>31.3</v>
      </c>
      <c r="S8" s="93">
        <f>[4]Setembro!$C$22</f>
        <v>37.200000000000003</v>
      </c>
      <c r="T8" s="93">
        <f>[4]Setembro!$C$23</f>
        <v>41.6</v>
      </c>
      <c r="U8" s="93">
        <f>[4]Setembro!$C$24</f>
        <v>38.5</v>
      </c>
      <c r="V8" s="93">
        <f>[4]Setembro!$C$25</f>
        <v>35.9</v>
      </c>
      <c r="W8" s="93">
        <f>[4]Setembro!$C$26</f>
        <v>41.5</v>
      </c>
      <c r="X8" s="93">
        <f>[4]Setembro!$C$27</f>
        <v>42.8</v>
      </c>
      <c r="Y8" s="93">
        <f>[4]Setembro!$C$28</f>
        <v>42.2</v>
      </c>
      <c r="Z8" s="93">
        <f>[4]Setembro!$C$29</f>
        <v>40.200000000000003</v>
      </c>
      <c r="AA8" s="93">
        <f>[4]Setembro!$C$30</f>
        <v>32</v>
      </c>
      <c r="AB8" s="93">
        <f>[4]Setembro!$C$31</f>
        <v>30.1</v>
      </c>
      <c r="AC8" s="93">
        <f>[4]Setembro!$C$32</f>
        <v>36</v>
      </c>
      <c r="AD8" s="93">
        <f>[4]Setembro!$C$33</f>
        <v>40.4</v>
      </c>
      <c r="AE8" s="93">
        <f>[4]Setembro!$C$34</f>
        <v>42.9</v>
      </c>
      <c r="AF8" s="91">
        <f t="shared" si="1"/>
        <v>42.9</v>
      </c>
      <c r="AG8" s="92">
        <f t="shared" si="2"/>
        <v>36.623333333333342</v>
      </c>
    </row>
    <row r="9" spans="1:33" x14ac:dyDescent="0.2">
      <c r="A9" s="50" t="s">
        <v>149</v>
      </c>
      <c r="B9" s="93">
        <f>[5]Setembro!$C$5</f>
        <v>21.4</v>
      </c>
      <c r="C9" s="93">
        <f>[5]Setembro!$C$6</f>
        <v>31.5</v>
      </c>
      <c r="D9" s="93">
        <f>[5]Setembro!$C$7</f>
        <v>35.700000000000003</v>
      </c>
      <c r="E9" s="93">
        <f>[5]Setembro!$C$8</f>
        <v>33.9</v>
      </c>
      <c r="F9" s="93">
        <f>[5]Setembro!$C$9</f>
        <v>23.3</v>
      </c>
      <c r="G9" s="93">
        <f>[5]Setembro!$C$10</f>
        <v>29</v>
      </c>
      <c r="H9" s="93">
        <f>[5]Setembro!$C$11</f>
        <v>36.299999999999997</v>
      </c>
      <c r="I9" s="93">
        <f>[5]Setembro!$C$12</f>
        <v>37.9</v>
      </c>
      <c r="J9" s="93">
        <f>[5]Setembro!$C$13</f>
        <v>36.5</v>
      </c>
      <c r="K9" s="93">
        <f>[5]Setembro!$C$14</f>
        <v>35.5</v>
      </c>
      <c r="L9" s="93">
        <f>[5]Setembro!$C$15</f>
        <v>36.5</v>
      </c>
      <c r="M9" s="93">
        <f>[5]Setembro!$C$16</f>
        <v>33.799999999999997</v>
      </c>
      <c r="N9" s="93">
        <f>[5]Setembro!$C$17</f>
        <v>33.799999999999997</v>
      </c>
      <c r="O9" s="93">
        <f>[5]Setembro!$C$18</f>
        <v>26.9</v>
      </c>
      <c r="P9" s="93">
        <f>[5]Setembro!$C$19</f>
        <v>18.3</v>
      </c>
      <c r="Q9" s="93">
        <f>[5]Setembro!$C$20</f>
        <v>26</v>
      </c>
      <c r="R9" s="93">
        <f>[5]Setembro!$C$21</f>
        <v>27.9</v>
      </c>
      <c r="S9" s="93">
        <f>[5]Setembro!$C$22</f>
        <v>29.2</v>
      </c>
      <c r="T9" s="93">
        <f>[5]Setembro!$C$23</f>
        <v>36.6</v>
      </c>
      <c r="U9" s="93">
        <f>[5]Setembro!$C$24</f>
        <v>32.9</v>
      </c>
      <c r="V9" s="93">
        <f>[5]Setembro!$C$25</f>
        <v>27.9</v>
      </c>
      <c r="W9" s="93">
        <f>[5]Setembro!$C$26</f>
        <v>34.700000000000003</v>
      </c>
      <c r="X9" s="93">
        <f>[5]Setembro!$C$27</f>
        <v>37.200000000000003</v>
      </c>
      <c r="Y9" s="93">
        <f>[5]Setembro!$C$28</f>
        <v>37.299999999999997</v>
      </c>
      <c r="Z9" s="93">
        <f>[5]Setembro!$C$29</f>
        <v>39</v>
      </c>
      <c r="AA9" s="93">
        <f>[5]Setembro!$C$30</f>
        <v>32.1</v>
      </c>
      <c r="AB9" s="93">
        <f>[5]Setembro!$C$31</f>
        <v>25.8</v>
      </c>
      <c r="AC9" s="93">
        <f>[5]Setembro!$C$32</f>
        <v>30.8</v>
      </c>
      <c r="AD9" s="93">
        <f>[5]Setembro!$C$33</f>
        <v>35.200000000000003</v>
      </c>
      <c r="AE9" s="93">
        <f>[5]Setembro!$C$34</f>
        <v>37.799999999999997</v>
      </c>
      <c r="AF9" s="91">
        <f t="shared" si="1"/>
        <v>39</v>
      </c>
      <c r="AG9" s="92">
        <f t="shared" si="2"/>
        <v>32.023333333333333</v>
      </c>
    </row>
    <row r="10" spans="1:33" x14ac:dyDescent="0.2">
      <c r="A10" s="50" t="s">
        <v>93</v>
      </c>
      <c r="B10" s="93">
        <f>[6]Setembro!$C$5</f>
        <v>36</v>
      </c>
      <c r="C10" s="93">
        <f>[6]Setembro!$C$6</f>
        <v>35.6</v>
      </c>
      <c r="D10" s="93">
        <f>[6]Setembro!$C$7</f>
        <v>37.299999999999997</v>
      </c>
      <c r="E10" s="93">
        <f>[6]Setembro!$C$8</f>
        <v>37.5</v>
      </c>
      <c r="F10" s="93">
        <f>[6]Setembro!$C$9</f>
        <v>27.4</v>
      </c>
      <c r="G10" s="93">
        <f>[6]Setembro!$C$10</f>
        <v>36</v>
      </c>
      <c r="H10" s="93">
        <f>[6]Setembro!$C$11</f>
        <v>37.799999999999997</v>
      </c>
      <c r="I10" s="93">
        <f>[6]Setembro!$C$12</f>
        <v>38.200000000000003</v>
      </c>
      <c r="J10" s="93">
        <f>[6]Setembro!$C$13</f>
        <v>36.799999999999997</v>
      </c>
      <c r="K10" s="93">
        <f>[6]Setembro!$C$14</f>
        <v>36.700000000000003</v>
      </c>
      <c r="L10" s="93">
        <f>[6]Setembro!$C$15</f>
        <v>37.200000000000003</v>
      </c>
      <c r="M10" s="93">
        <f>[6]Setembro!$C$16</f>
        <v>37.6</v>
      </c>
      <c r="N10" s="93">
        <f>[6]Setembro!$C$17</f>
        <v>38</v>
      </c>
      <c r="O10" s="93">
        <f>[6]Setembro!$C$18</f>
        <v>27.7</v>
      </c>
      <c r="P10" s="93">
        <f>[6]Setembro!$C$19</f>
        <v>28.5</v>
      </c>
      <c r="Q10" s="93">
        <f>[6]Setembro!$C$20</f>
        <v>23.8</v>
      </c>
      <c r="R10" s="93">
        <f>[6]Setembro!$C$21</f>
        <v>28.5</v>
      </c>
      <c r="S10" s="93">
        <f>[6]Setembro!$C$22</f>
        <v>35.5</v>
      </c>
      <c r="T10" s="93">
        <f>[6]Setembro!$C$23</f>
        <v>38.4</v>
      </c>
      <c r="U10" s="93">
        <f>[6]Setembro!$C$24</f>
        <v>34.9</v>
      </c>
      <c r="V10" s="93">
        <f>[6]Setembro!$C$25</f>
        <v>30.2</v>
      </c>
      <c r="W10" s="93">
        <f>[6]Setembro!$C$26</f>
        <v>36.299999999999997</v>
      </c>
      <c r="X10" s="93">
        <f>[6]Setembro!$C$27</f>
        <v>38</v>
      </c>
      <c r="Y10" s="93">
        <f>[6]Setembro!$C$28</f>
        <v>39.5</v>
      </c>
      <c r="Z10" s="93">
        <f>[6]Setembro!$C$29</f>
        <v>38.700000000000003</v>
      </c>
      <c r="AA10" s="93">
        <f>[6]Setembro!$C$30</f>
        <v>34</v>
      </c>
      <c r="AB10" s="93">
        <f>[6]Setembro!$C$31</f>
        <v>28.6</v>
      </c>
      <c r="AC10" s="93">
        <f>[6]Setembro!$C$32</f>
        <v>32.799999999999997</v>
      </c>
      <c r="AD10" s="93">
        <f>[6]Setembro!$C$33</f>
        <v>36.299999999999997</v>
      </c>
      <c r="AE10" s="93">
        <f>[6]Setembro!$C$34</f>
        <v>38.4</v>
      </c>
      <c r="AF10" s="91">
        <f t="shared" si="1"/>
        <v>39.5</v>
      </c>
      <c r="AG10" s="92">
        <f t="shared" si="2"/>
        <v>34.739999999999995</v>
      </c>
    </row>
    <row r="11" spans="1:33" x14ac:dyDescent="0.2">
      <c r="A11" s="50" t="s">
        <v>50</v>
      </c>
      <c r="B11" s="93">
        <f>[7]Setembro!$C$5</f>
        <v>33.6</v>
      </c>
      <c r="C11" s="93">
        <f>[7]Setembro!$C$6</f>
        <v>34.200000000000003</v>
      </c>
      <c r="D11" s="93">
        <f>[7]Setembro!$C$7</f>
        <v>37.700000000000003</v>
      </c>
      <c r="E11" s="93">
        <f>[7]Setembro!$C$8</f>
        <v>38.6</v>
      </c>
      <c r="F11" s="93">
        <f>[7]Setembro!$C$9</f>
        <v>31.1</v>
      </c>
      <c r="G11" s="93">
        <f>[7]Setembro!$C$10</f>
        <v>29.5</v>
      </c>
      <c r="H11" s="93">
        <f>[7]Setembro!$C$11</f>
        <v>35.799999999999997</v>
      </c>
      <c r="I11" s="93">
        <f>[7]Setembro!$C$12</f>
        <v>38.4</v>
      </c>
      <c r="J11" s="93">
        <f>[7]Setembro!$C$13</f>
        <v>37.1</v>
      </c>
      <c r="K11" s="93">
        <f>[7]Setembro!$C$14</f>
        <v>36</v>
      </c>
      <c r="L11" s="93">
        <f>[7]Setembro!$C$15</f>
        <v>38.700000000000003</v>
      </c>
      <c r="M11" s="93">
        <f>[7]Setembro!$C$16</f>
        <v>38.5</v>
      </c>
      <c r="N11" s="93">
        <f>[7]Setembro!$C$17</f>
        <v>38.299999999999997</v>
      </c>
      <c r="O11" s="93">
        <f>[7]Setembro!$C$18</f>
        <v>31.3</v>
      </c>
      <c r="P11" s="93">
        <f>[7]Setembro!$C$19</f>
        <v>24.4</v>
      </c>
      <c r="Q11" s="93">
        <f>[7]Setembro!$C$20</f>
        <v>26.2</v>
      </c>
      <c r="R11" s="93">
        <f>[7]Setembro!$C$21</f>
        <v>29.1</v>
      </c>
      <c r="S11" s="93">
        <f>[7]Setembro!$C$22</f>
        <v>28.5</v>
      </c>
      <c r="T11" s="93">
        <f>[7]Setembro!$C$23</f>
        <v>38.799999999999997</v>
      </c>
      <c r="U11" s="93">
        <f>[7]Setembro!$C$24</f>
        <v>37.299999999999997</v>
      </c>
      <c r="V11" s="93">
        <f>[7]Setembro!$C$25</f>
        <v>27.9</v>
      </c>
      <c r="W11" s="93">
        <f>[7]Setembro!$C$26</f>
        <v>31.7</v>
      </c>
      <c r="X11" s="93">
        <f>[7]Setembro!$C$27</f>
        <v>35.4</v>
      </c>
      <c r="Y11" s="93">
        <f>[7]Setembro!$C$28</f>
        <v>37.5</v>
      </c>
      <c r="Z11" s="93">
        <f>[7]Setembro!$C$29</f>
        <v>39.6</v>
      </c>
      <c r="AA11" s="93">
        <f>[7]Setembro!$C$30</f>
        <v>35.9</v>
      </c>
      <c r="AB11" s="93">
        <f>[7]Setembro!$C$31</f>
        <v>28.3</v>
      </c>
      <c r="AC11" s="93">
        <f>[7]Setembro!$C$32</f>
        <v>30.1</v>
      </c>
      <c r="AD11" s="93">
        <f>[7]Setembro!$C$33</f>
        <v>32.200000000000003</v>
      </c>
      <c r="AE11" s="93">
        <f>[7]Setembro!$C$34</f>
        <v>37.6</v>
      </c>
      <c r="AF11" s="91">
        <f t="shared" si="1"/>
        <v>39.6</v>
      </c>
      <c r="AG11" s="92">
        <f t="shared" si="2"/>
        <v>33.976666666666667</v>
      </c>
    </row>
    <row r="12" spans="1:33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1">
        <f t="shared" si="1"/>
        <v>0</v>
      </c>
      <c r="AG12" s="92" t="e">
        <f t="shared" si="2"/>
        <v>#DIV/0!</v>
      </c>
    </row>
    <row r="13" spans="1:33" x14ac:dyDescent="0.2">
      <c r="A13" s="50" t="s">
        <v>96</v>
      </c>
      <c r="B13" s="93">
        <f>[8]Setembro!$C$5</f>
        <v>26.1</v>
      </c>
      <c r="C13" s="93">
        <f>[8]Setembro!$C$6</f>
        <v>33.6</v>
      </c>
      <c r="D13" s="93">
        <f>[8]Setembro!$C$7</f>
        <v>38.799999999999997</v>
      </c>
      <c r="E13" s="93">
        <f>[8]Setembro!$C$8</f>
        <v>38.200000000000003</v>
      </c>
      <c r="F13" s="93">
        <f>[8]Setembro!$C$9</f>
        <v>28.9</v>
      </c>
      <c r="G13" s="93">
        <f>[8]Setembro!$C$10</f>
        <v>31.8</v>
      </c>
      <c r="H13" s="93">
        <f>[8]Setembro!$C$11</f>
        <v>39.299999999999997</v>
      </c>
      <c r="I13" s="93">
        <f>[8]Setembro!$C$12</f>
        <v>39.5</v>
      </c>
      <c r="J13" s="93">
        <f>[8]Setembro!$C$13</f>
        <v>39.5</v>
      </c>
      <c r="K13" s="93">
        <f>[8]Setembro!$C$14</f>
        <v>38.700000000000003</v>
      </c>
      <c r="L13" s="93">
        <f>[8]Setembro!$C$15</f>
        <v>34.799999999999997</v>
      </c>
      <c r="M13" s="93">
        <f>[8]Setembro!$C$16</f>
        <v>37.4</v>
      </c>
      <c r="N13" s="93">
        <f>[8]Setembro!$C$17</f>
        <v>35.4</v>
      </c>
      <c r="O13" s="93">
        <f>[8]Setembro!$C$18</f>
        <v>30.3</v>
      </c>
      <c r="P13" s="93">
        <f>[8]Setembro!$C$19</f>
        <v>20.2</v>
      </c>
      <c r="Q13" s="93">
        <f>[8]Setembro!$C$20</f>
        <v>27.1</v>
      </c>
      <c r="R13" s="93">
        <f>[8]Setembro!$C$21</f>
        <v>29.6</v>
      </c>
      <c r="S13" s="93">
        <f>[8]Setembro!$C$22</f>
        <v>34.5</v>
      </c>
      <c r="T13" s="93">
        <f>[8]Setembro!$C$23</f>
        <v>38</v>
      </c>
      <c r="U13" s="93">
        <f>[8]Setembro!$C$24</f>
        <v>38.4</v>
      </c>
      <c r="V13" s="93">
        <f>[8]Setembro!$C$25</f>
        <v>30.2</v>
      </c>
      <c r="W13" s="93">
        <f>[8]Setembro!$C$26</f>
        <v>37.299999999999997</v>
      </c>
      <c r="X13" s="93">
        <f>[8]Setembro!$C$27</f>
        <v>38.700000000000003</v>
      </c>
      <c r="Y13" s="93">
        <f>[8]Setembro!$C$28</f>
        <v>37.9</v>
      </c>
      <c r="Z13" s="93">
        <f>[8]Setembro!$C$29</f>
        <v>39.700000000000003</v>
      </c>
      <c r="AA13" s="93">
        <f>[8]Setembro!$C$30</f>
        <v>31.6</v>
      </c>
      <c r="AB13" s="93">
        <f>[8]Setembro!$C$31</f>
        <v>27.1</v>
      </c>
      <c r="AC13" s="93">
        <f>[8]Setembro!$C$32</f>
        <v>31.7</v>
      </c>
      <c r="AD13" s="93">
        <f>[8]Setembro!$C$33</f>
        <v>36</v>
      </c>
      <c r="AE13" s="93">
        <f>[8]Setembro!$C$34</f>
        <v>39.5</v>
      </c>
      <c r="AF13" s="91">
        <f t="shared" si="1"/>
        <v>39.700000000000003</v>
      </c>
      <c r="AG13" s="92">
        <f t="shared" si="2"/>
        <v>34.326666666666675</v>
      </c>
    </row>
    <row r="14" spans="1:33" hidden="1" x14ac:dyDescent="0.2">
      <c r="A14" s="50" t="s">
        <v>100</v>
      </c>
      <c r="B14" s="93" t="str">
        <f>[9]Setembro!$C$5</f>
        <v>*</v>
      </c>
      <c r="C14" s="93" t="str">
        <f>[9]Setembro!$C$6</f>
        <v>*</v>
      </c>
      <c r="D14" s="93" t="str">
        <f>[9]Setembro!$C$7</f>
        <v>*</v>
      </c>
      <c r="E14" s="93" t="str">
        <f>[9]Setembro!$C$8</f>
        <v>*</v>
      </c>
      <c r="F14" s="93" t="str">
        <f>[9]Setembro!$C$9</f>
        <v>*</v>
      </c>
      <c r="G14" s="93" t="str">
        <f>[9]Setembro!$C$10</f>
        <v>*</v>
      </c>
      <c r="H14" s="93" t="str">
        <f>[9]Setembro!$C$11</f>
        <v>*</v>
      </c>
      <c r="I14" s="93" t="str">
        <f>[9]Setembro!$C$12</f>
        <v>*</v>
      </c>
      <c r="J14" s="93" t="str">
        <f>[9]Setembro!$C$13</f>
        <v>*</v>
      </c>
      <c r="K14" s="93" t="str">
        <f>[9]Setembro!$C$14</f>
        <v>*</v>
      </c>
      <c r="L14" s="93" t="str">
        <f>[9]Setembro!$C$15</f>
        <v>*</v>
      </c>
      <c r="M14" s="93" t="str">
        <f>[9]Setembro!$C$16</f>
        <v>*</v>
      </c>
      <c r="N14" s="93" t="str">
        <f>[9]Setembro!$C$17</f>
        <v>*</v>
      </c>
      <c r="O14" s="93" t="str">
        <f>[9]Setembro!$C$18</f>
        <v>*</v>
      </c>
      <c r="P14" s="93" t="str">
        <f>[9]Setembro!$C$19</f>
        <v>*</v>
      </c>
      <c r="Q14" s="93" t="str">
        <f>[9]Setembro!$C$20</f>
        <v>*</v>
      </c>
      <c r="R14" s="93" t="str">
        <f>[9]Setembro!$C$21</f>
        <v>*</v>
      </c>
      <c r="S14" s="93" t="str">
        <f>[9]Setembro!$C$22</f>
        <v>*</v>
      </c>
      <c r="T14" s="93" t="str">
        <f>[9]Setembro!$C$23</f>
        <v>*</v>
      </c>
      <c r="U14" s="93" t="str">
        <f>[9]Setembro!$C$24</f>
        <v>*</v>
      </c>
      <c r="V14" s="93" t="str">
        <f>[9]Setembro!$C$25</f>
        <v>*</v>
      </c>
      <c r="W14" s="93" t="str">
        <f>[9]Setembro!$C$26</f>
        <v>*</v>
      </c>
      <c r="X14" s="93" t="str">
        <f>[9]Setembro!$C$27</f>
        <v>*</v>
      </c>
      <c r="Y14" s="93" t="str">
        <f>[9]Setembro!$C$28</f>
        <v>*</v>
      </c>
      <c r="Z14" s="93" t="str">
        <f>[9]Setembro!$C$29</f>
        <v>*</v>
      </c>
      <c r="AA14" s="93" t="str">
        <f>[9]Setembro!$C$30</f>
        <v>*</v>
      </c>
      <c r="AB14" s="93" t="str">
        <f>[9]Setembro!$C$31</f>
        <v>*</v>
      </c>
      <c r="AC14" s="93" t="str">
        <f>[9]Setembro!$C$32</f>
        <v>*</v>
      </c>
      <c r="AD14" s="93" t="str">
        <f>[9]Setembro!$C$33</f>
        <v>*</v>
      </c>
      <c r="AE14" s="93" t="str">
        <f>[9]Setembro!$C$34</f>
        <v>*</v>
      </c>
      <c r="AF14" s="91">
        <f t="shared" si="1"/>
        <v>0</v>
      </c>
      <c r="AG14" s="92" t="e">
        <f t="shared" si="2"/>
        <v>#DIV/0!</v>
      </c>
    </row>
    <row r="15" spans="1:33" x14ac:dyDescent="0.2">
      <c r="A15" s="50" t="s">
        <v>103</v>
      </c>
      <c r="B15" s="93">
        <f>[10]Setembro!$C$5</f>
        <v>26.7</v>
      </c>
      <c r="C15" s="93">
        <f>[10]Setembro!$C$6</f>
        <v>32.6</v>
      </c>
      <c r="D15" s="93">
        <f>[10]Setembro!$C$7</f>
        <v>37.299999999999997</v>
      </c>
      <c r="E15" s="93">
        <f>[10]Setembro!$C$8</f>
        <v>37.1</v>
      </c>
      <c r="F15" s="93">
        <f>[10]Setembro!$C$9</f>
        <v>28.3</v>
      </c>
      <c r="G15" s="93">
        <f>[10]Setembro!$C$10</f>
        <v>28.2</v>
      </c>
      <c r="H15" s="93">
        <f>[10]Setembro!$C$11</f>
        <v>37</v>
      </c>
      <c r="I15" s="93">
        <f>[10]Setembro!$C$12</f>
        <v>38.299999999999997</v>
      </c>
      <c r="J15" s="93">
        <f>[10]Setembro!$C$13</f>
        <v>37.6</v>
      </c>
      <c r="K15" s="93">
        <f>[10]Setembro!$C$14</f>
        <v>36.299999999999997</v>
      </c>
      <c r="L15" s="93">
        <f>[10]Setembro!$C$15</f>
        <v>38.6</v>
      </c>
      <c r="M15" s="93">
        <f>[10]Setembro!$C$16</f>
        <v>36.9</v>
      </c>
      <c r="N15" s="93">
        <f>[10]Setembro!$C$17</f>
        <v>35.4</v>
      </c>
      <c r="O15" s="93">
        <f>[10]Setembro!$C$18</f>
        <v>29.2</v>
      </c>
      <c r="P15" s="93">
        <f>[10]Setembro!$C$19</f>
        <v>20.3</v>
      </c>
      <c r="Q15" s="93">
        <f>[10]Setembro!$C$20</f>
        <v>26.9</v>
      </c>
      <c r="R15" s="93">
        <f>[10]Setembro!$C$21</f>
        <v>27.9</v>
      </c>
      <c r="S15" s="93">
        <f>[10]Setembro!$C$22</f>
        <v>29</v>
      </c>
      <c r="T15" s="93">
        <f>[10]Setembro!$C$23</f>
        <v>37.799999999999997</v>
      </c>
      <c r="U15" s="93">
        <f>[10]Setembro!$C$24</f>
        <v>34.700000000000003</v>
      </c>
      <c r="V15" s="93">
        <f>[10]Setembro!$C$25</f>
        <v>26.5</v>
      </c>
      <c r="W15" s="93">
        <f>[10]Setembro!$C$26</f>
        <v>34.200000000000003</v>
      </c>
      <c r="X15" s="93">
        <f>[10]Setembro!$C$27</f>
        <v>37.5</v>
      </c>
      <c r="Y15" s="93">
        <f>[10]Setembro!$C$28</f>
        <v>38.1</v>
      </c>
      <c r="Z15" s="93">
        <f>[10]Setembro!$C$29</f>
        <v>39.6</v>
      </c>
      <c r="AA15" s="93">
        <f>[10]Setembro!$C$30</f>
        <v>33</v>
      </c>
      <c r="AB15" s="93">
        <f>[10]Setembro!$C$31</f>
        <v>28.9</v>
      </c>
      <c r="AC15" s="93">
        <f>[10]Setembro!$C$32</f>
        <v>32.299999999999997</v>
      </c>
      <c r="AD15" s="93">
        <f>[10]Setembro!$C$33</f>
        <v>33.799999999999997</v>
      </c>
      <c r="AE15" s="93">
        <f>[10]Setembro!$C$34</f>
        <v>38.6</v>
      </c>
      <c r="AF15" s="91">
        <f t="shared" si="1"/>
        <v>39.6</v>
      </c>
      <c r="AG15" s="92">
        <f t="shared" si="2"/>
        <v>33.286666666666669</v>
      </c>
    </row>
    <row r="16" spans="1:33" x14ac:dyDescent="0.2">
      <c r="A16" s="50" t="s">
        <v>150</v>
      </c>
      <c r="B16" s="93">
        <f>[11]Setembro!$C$5</f>
        <v>37.200000000000003</v>
      </c>
      <c r="C16" s="93">
        <f>[11]Setembro!$C$6</f>
        <v>36.200000000000003</v>
      </c>
      <c r="D16" s="93">
        <f>[11]Setembro!$C$7</f>
        <v>37.799999999999997</v>
      </c>
      <c r="E16" s="93">
        <f>[11]Setembro!$C$8</f>
        <v>37.700000000000003</v>
      </c>
      <c r="F16" s="93">
        <f>[11]Setembro!$C$9</f>
        <v>28.3</v>
      </c>
      <c r="G16" s="93">
        <f>[11]Setembro!$C$10</f>
        <v>36.799999999999997</v>
      </c>
      <c r="H16" s="93">
        <f>[11]Setembro!$C$11</f>
        <v>39.1</v>
      </c>
      <c r="I16" s="93">
        <f>[11]Setembro!$C$12</f>
        <v>39</v>
      </c>
      <c r="J16" s="93">
        <f>[11]Setembro!$C$13</f>
        <v>38.1</v>
      </c>
      <c r="K16" s="93">
        <f>[11]Setembro!$C$14</f>
        <v>38</v>
      </c>
      <c r="L16" s="93">
        <f>[11]Setembro!$C$15</f>
        <v>37.4</v>
      </c>
      <c r="M16" s="93">
        <f>[11]Setembro!$C$16</f>
        <v>37.799999999999997</v>
      </c>
      <c r="N16" s="93">
        <f>[11]Setembro!$C$17</f>
        <v>37.9</v>
      </c>
      <c r="O16" s="93">
        <f>[11]Setembro!$C$18</f>
        <v>29.3</v>
      </c>
      <c r="P16" s="93">
        <f>[11]Setembro!$C$19</f>
        <v>32.299999999999997</v>
      </c>
      <c r="Q16" s="93">
        <f>[11]Setembro!$C$20</f>
        <v>25.4</v>
      </c>
      <c r="R16" s="93">
        <f>[11]Setembro!$C$21</f>
        <v>30.6</v>
      </c>
      <c r="S16" s="93">
        <f>[11]Setembro!$C$22</f>
        <v>37.700000000000003</v>
      </c>
      <c r="T16" s="93">
        <f>[11]Setembro!$C$23</f>
        <v>39</v>
      </c>
      <c r="U16" s="93">
        <f>[11]Setembro!$C$24</f>
        <v>35.6</v>
      </c>
      <c r="V16" s="93">
        <f>[11]Setembro!$C$25</f>
        <v>31.4</v>
      </c>
      <c r="W16" s="93">
        <f>[11]Setembro!$C$26</f>
        <v>37.9</v>
      </c>
      <c r="X16" s="93">
        <f>[11]Setembro!$C$27</f>
        <v>39.4</v>
      </c>
      <c r="Y16" s="93">
        <f>[11]Setembro!$C$28</f>
        <v>40.799999999999997</v>
      </c>
      <c r="Z16" s="93">
        <f>[11]Setembro!$C$29</f>
        <v>39.4</v>
      </c>
      <c r="AA16" s="93">
        <f>[11]Setembro!$C$30</f>
        <v>35.9</v>
      </c>
      <c r="AB16" s="93">
        <f>[11]Setembro!$C$31</f>
        <v>29</v>
      </c>
      <c r="AC16" s="93">
        <f>[11]Setembro!$C$32</f>
        <v>34.5</v>
      </c>
      <c r="AD16" s="93">
        <f>[11]Setembro!$C$33</f>
        <v>37.6</v>
      </c>
      <c r="AE16" s="93">
        <f>[11]Setembro!$C$34</f>
        <v>40.1</v>
      </c>
      <c r="AF16" s="91">
        <f t="shared" si="1"/>
        <v>40.799999999999997</v>
      </c>
      <c r="AG16" s="92">
        <f t="shared" si="2"/>
        <v>35.906666666666659</v>
      </c>
    </row>
    <row r="17" spans="1:37" x14ac:dyDescent="0.2">
      <c r="A17" s="50" t="s">
        <v>2</v>
      </c>
      <c r="B17" s="93">
        <f>[12]Setembro!$C$5</f>
        <v>34.1</v>
      </c>
      <c r="C17" s="93">
        <f>[12]Setembro!$C$6</f>
        <v>35.6</v>
      </c>
      <c r="D17" s="93">
        <f>[12]Setembro!$C$7</f>
        <v>37.1</v>
      </c>
      <c r="E17" s="93">
        <f>[12]Setembro!$C$8</f>
        <v>37</v>
      </c>
      <c r="F17" s="93">
        <f>[12]Setembro!$C$9</f>
        <v>28.9</v>
      </c>
      <c r="G17" s="93">
        <f>[12]Setembro!$C$10</f>
        <v>34.200000000000003</v>
      </c>
      <c r="H17" s="93">
        <f>[12]Setembro!$C$11</f>
        <v>38.200000000000003</v>
      </c>
      <c r="I17" s="93">
        <f>[12]Setembro!$C$12</f>
        <v>38.700000000000003</v>
      </c>
      <c r="J17" s="93">
        <f>[12]Setembro!$C$13</f>
        <v>37.299999999999997</v>
      </c>
      <c r="K17" s="93">
        <f>[12]Setembro!$C$14</f>
        <v>36.799999999999997</v>
      </c>
      <c r="L17" s="93">
        <f>[12]Setembro!$C$15</f>
        <v>37.799999999999997</v>
      </c>
      <c r="M17" s="93">
        <f>[12]Setembro!$C$16</f>
        <v>36.5</v>
      </c>
      <c r="N17" s="93">
        <f>[12]Setembro!$C$17</f>
        <v>36.5</v>
      </c>
      <c r="O17" s="93">
        <f>[12]Setembro!$C$18</f>
        <v>29.1</v>
      </c>
      <c r="P17" s="93">
        <f>[12]Setembro!$C$19</f>
        <v>24.6</v>
      </c>
      <c r="Q17" s="93">
        <f>[12]Setembro!$C$20</f>
        <v>25.6</v>
      </c>
      <c r="R17" s="93">
        <f>[12]Setembro!$C$21</f>
        <v>29.5</v>
      </c>
      <c r="S17" s="93">
        <f>[12]Setembro!$C$22</f>
        <v>36.299999999999997</v>
      </c>
      <c r="T17" s="93">
        <f>[12]Setembro!$C$23</f>
        <v>38.700000000000003</v>
      </c>
      <c r="U17" s="93">
        <f>[12]Setembro!$C$24</f>
        <v>35.6</v>
      </c>
      <c r="V17" s="93">
        <f>[12]Setembro!$C$25</f>
        <v>31.3</v>
      </c>
      <c r="W17" s="93">
        <f>[12]Setembro!$C$26</f>
        <v>36.799999999999997</v>
      </c>
      <c r="X17" s="93">
        <f>[12]Setembro!$C$27</f>
        <v>37.9</v>
      </c>
      <c r="Y17" s="93">
        <f>[12]Setembro!$C$28</f>
        <v>39.799999999999997</v>
      </c>
      <c r="Z17" s="93">
        <f>[12]Setembro!$C$29</f>
        <v>38.200000000000003</v>
      </c>
      <c r="AA17" s="93">
        <f>[12]Setembro!$C$30</f>
        <v>35.299999999999997</v>
      </c>
      <c r="AB17" s="93">
        <f>[12]Setembro!$C$31</f>
        <v>28.6</v>
      </c>
      <c r="AC17" s="93">
        <f>[12]Setembro!$C$32</f>
        <v>33.1</v>
      </c>
      <c r="AD17" s="93">
        <f>[12]Setembro!$C$33</f>
        <v>36.5</v>
      </c>
      <c r="AE17" s="93">
        <f>[12]Setembro!$C$34</f>
        <v>38.299999999999997</v>
      </c>
      <c r="AF17" s="91">
        <f t="shared" si="1"/>
        <v>39.799999999999997</v>
      </c>
      <c r="AG17" s="92">
        <f t="shared" si="2"/>
        <v>34.796666666666667</v>
      </c>
    </row>
    <row r="18" spans="1:37" x14ac:dyDescent="0.2">
      <c r="A18" s="50" t="s">
        <v>3</v>
      </c>
      <c r="B18" s="93">
        <f>[13]Setembro!$C$5</f>
        <v>37</v>
      </c>
      <c r="C18" s="93">
        <f>[13]Setembro!$C$6</f>
        <v>36.6</v>
      </c>
      <c r="D18" s="93">
        <f>[13]Setembro!$C$7</f>
        <v>38.4</v>
      </c>
      <c r="E18" s="93">
        <f>[13]Setembro!$C$8</f>
        <v>38.700000000000003</v>
      </c>
      <c r="F18" s="93">
        <f>[13]Setembro!$C$9</f>
        <v>36.6</v>
      </c>
      <c r="G18" s="93">
        <f>[13]Setembro!$C$10</f>
        <v>37.200000000000003</v>
      </c>
      <c r="H18" s="93">
        <f>[13]Setembro!$C$11</f>
        <v>38.200000000000003</v>
      </c>
      <c r="I18" s="93">
        <f>[13]Setembro!$C$12</f>
        <v>38.200000000000003</v>
      </c>
      <c r="J18" s="93">
        <f>[13]Setembro!$C$13</f>
        <v>36.5</v>
      </c>
      <c r="K18" s="93">
        <f>[13]Setembro!$C$14</f>
        <v>36.5</v>
      </c>
      <c r="L18" s="93">
        <f>[13]Setembro!$C$15</f>
        <v>37.6</v>
      </c>
      <c r="M18" s="93">
        <f>[13]Setembro!$C$16</f>
        <v>38.4</v>
      </c>
      <c r="N18" s="93">
        <f>[13]Setembro!$C$17</f>
        <v>38.6</v>
      </c>
      <c r="O18" s="93">
        <f>[13]Setembro!$C$18</f>
        <v>37</v>
      </c>
      <c r="P18" s="93">
        <f>[13]Setembro!$C$19</f>
        <v>37.1</v>
      </c>
      <c r="Q18" s="93">
        <f>[13]Setembro!$C$20</f>
        <v>29.1</v>
      </c>
      <c r="R18" s="93">
        <f>[13]Setembro!$C$21</f>
        <v>31.7</v>
      </c>
      <c r="S18" s="93">
        <f>[13]Setembro!$C$22</f>
        <v>36.700000000000003</v>
      </c>
      <c r="T18" s="93">
        <f>[13]Setembro!$C$23</f>
        <v>39.5</v>
      </c>
      <c r="U18" s="93">
        <f>[13]Setembro!$C$24</f>
        <v>38.6</v>
      </c>
      <c r="V18" s="93">
        <f>[13]Setembro!$C$25</f>
        <v>30.6</v>
      </c>
      <c r="W18" s="93">
        <f>[13]Setembro!$C$26</f>
        <v>37.200000000000003</v>
      </c>
      <c r="X18" s="93">
        <f>[13]Setembro!$C$27</f>
        <v>39.9</v>
      </c>
      <c r="Y18" s="93">
        <f>[13]Setembro!$C$28</f>
        <v>41</v>
      </c>
      <c r="Z18" s="93">
        <f>[13]Setembro!$C$29</f>
        <v>40.799999999999997</v>
      </c>
      <c r="AA18" s="93">
        <f>[13]Setembro!$C$30</f>
        <v>40.700000000000003</v>
      </c>
      <c r="AB18" s="93">
        <f>[13]Setembro!$C$31</f>
        <v>30.9</v>
      </c>
      <c r="AC18" s="93">
        <f>[13]Setembro!$C$32</f>
        <v>35.6</v>
      </c>
      <c r="AD18" s="93">
        <f>[13]Setembro!$C$33</f>
        <v>38</v>
      </c>
      <c r="AE18" s="93">
        <f>[13]Setembro!$C$34</f>
        <v>39.1</v>
      </c>
      <c r="AF18" s="91">
        <f t="shared" si="1"/>
        <v>41</v>
      </c>
      <c r="AG18" s="92">
        <f t="shared" si="2"/>
        <v>37.06666666666667</v>
      </c>
      <c r="AH18" s="11"/>
    </row>
    <row r="19" spans="1:37" x14ac:dyDescent="0.2">
      <c r="A19" s="50" t="s">
        <v>4</v>
      </c>
      <c r="B19" s="93">
        <f>[14]Setembro!$C$5</f>
        <v>35.4</v>
      </c>
      <c r="C19" s="93">
        <f>[14]Setembro!$C$6</f>
        <v>34.9</v>
      </c>
      <c r="D19" s="93">
        <f>[14]Setembro!$C$7</f>
        <v>36</v>
      </c>
      <c r="E19" s="93">
        <f>[14]Setembro!$C$8</f>
        <v>36.5</v>
      </c>
      <c r="F19" s="93">
        <f>[14]Setembro!$C$9</f>
        <v>33.5</v>
      </c>
      <c r="G19" s="93">
        <f>[14]Setembro!$C$10</f>
        <v>35.799999999999997</v>
      </c>
      <c r="H19" s="93">
        <f>[14]Setembro!$C$11</f>
        <v>36.4</v>
      </c>
      <c r="I19" s="93">
        <f>[14]Setembro!$C$12</f>
        <v>35.6</v>
      </c>
      <c r="J19" s="93">
        <f>[14]Setembro!$C$13</f>
        <v>34</v>
      </c>
      <c r="K19" s="93">
        <f>[14]Setembro!$C$14</f>
        <v>34.5</v>
      </c>
      <c r="L19" s="93">
        <f>[14]Setembro!$C$15</f>
        <v>36</v>
      </c>
      <c r="M19" s="93">
        <f>[14]Setembro!$C$16</f>
        <v>35.799999999999997</v>
      </c>
      <c r="N19" s="93">
        <f>[14]Setembro!$C$17</f>
        <v>36.4</v>
      </c>
      <c r="O19" s="93">
        <f>[14]Setembro!$C$18</f>
        <v>34.799999999999997</v>
      </c>
      <c r="P19" s="93">
        <f>[14]Setembro!$C$19</f>
        <v>35.1</v>
      </c>
      <c r="Q19" s="93">
        <f>[14]Setembro!$C$20</f>
        <v>24.1</v>
      </c>
      <c r="R19" s="93">
        <f>[14]Setembro!$C$21</f>
        <v>30.6</v>
      </c>
      <c r="S19" s="93">
        <f>[14]Setembro!$C$22</f>
        <v>35.700000000000003</v>
      </c>
      <c r="T19" s="93">
        <f>[14]Setembro!$C$23</f>
        <v>36</v>
      </c>
      <c r="U19" s="93">
        <f>[14]Setembro!$C$24</f>
        <v>36.299999999999997</v>
      </c>
      <c r="V19" s="93">
        <f>[14]Setembro!$C$25</f>
        <v>31.4</v>
      </c>
      <c r="W19" s="93">
        <f>[14]Setembro!$C$26</f>
        <v>34.200000000000003</v>
      </c>
      <c r="X19" s="93">
        <f>[14]Setembro!$C$27</f>
        <v>37.4</v>
      </c>
      <c r="Y19" s="93">
        <f>[14]Setembro!$C$28</f>
        <v>39.1</v>
      </c>
      <c r="Z19" s="93">
        <f>[14]Setembro!$C$29</f>
        <v>38</v>
      </c>
      <c r="AA19" s="93">
        <f>[14]Setembro!$C$30</f>
        <v>37.799999999999997</v>
      </c>
      <c r="AB19" s="93">
        <f>[14]Setembro!$C$31</f>
        <v>26.8</v>
      </c>
      <c r="AC19" s="93">
        <f>[14]Setembro!$C$32</f>
        <v>33.799999999999997</v>
      </c>
      <c r="AD19" s="93">
        <f>[14]Setembro!$C$33</f>
        <v>36.6</v>
      </c>
      <c r="AE19" s="93">
        <f>[14]Setembro!$C$34</f>
        <v>37.1</v>
      </c>
      <c r="AF19" s="91">
        <f t="shared" si="1"/>
        <v>39.1</v>
      </c>
      <c r="AG19" s="92">
        <f t="shared" si="2"/>
        <v>34.853333333333332</v>
      </c>
    </row>
    <row r="20" spans="1:37" x14ac:dyDescent="0.2">
      <c r="A20" s="50" t="s">
        <v>5</v>
      </c>
      <c r="B20" s="93">
        <f>[15]Setembro!$C$5</f>
        <v>28.2</v>
      </c>
      <c r="C20" s="93">
        <f>[15]Setembro!$C$6</f>
        <v>36.700000000000003</v>
      </c>
      <c r="D20" s="93">
        <f>[15]Setembro!$C$7</f>
        <v>39.4</v>
      </c>
      <c r="E20" s="93">
        <f>[15]Setembro!$C$8</f>
        <v>35.700000000000003</v>
      </c>
      <c r="F20" s="93">
        <f>[15]Setembro!$C$9</f>
        <v>30.7</v>
      </c>
      <c r="G20" s="93">
        <f>[15]Setembro!$C$10</f>
        <v>33.9</v>
      </c>
      <c r="H20" s="93">
        <f>[15]Setembro!$C$11</f>
        <v>40.299999999999997</v>
      </c>
      <c r="I20" s="93">
        <f>[15]Setembro!$C$12</f>
        <v>41</v>
      </c>
      <c r="J20" s="93">
        <f>[15]Setembro!$C$13</f>
        <v>39.9</v>
      </c>
      <c r="K20" s="93">
        <f>[15]Setembro!$C$14</f>
        <v>38.4</v>
      </c>
      <c r="L20" s="93">
        <f>[15]Setembro!$C$15</f>
        <v>38.9</v>
      </c>
      <c r="M20" s="93">
        <f>[15]Setembro!$C$16</f>
        <v>32.6</v>
      </c>
      <c r="N20" s="93">
        <f>[15]Setembro!$C$17</f>
        <v>37.200000000000003</v>
      </c>
      <c r="O20" s="93">
        <f>[15]Setembro!$C$18</f>
        <v>33.1</v>
      </c>
      <c r="P20" s="93">
        <f>[15]Setembro!$C$19</f>
        <v>22.7</v>
      </c>
      <c r="Q20" s="93">
        <f>[15]Setembro!$C$20</f>
        <v>25.7</v>
      </c>
      <c r="R20" s="93">
        <f>[15]Setembro!$C$21</f>
        <v>32.1</v>
      </c>
      <c r="S20" s="93">
        <f>[15]Setembro!$C$22</f>
        <v>39.1</v>
      </c>
      <c r="T20" s="93">
        <f>[15]Setembro!$C$23</f>
        <v>39.799999999999997</v>
      </c>
      <c r="U20" s="93">
        <f>[15]Setembro!$C$24</f>
        <v>41.1</v>
      </c>
      <c r="V20" s="93">
        <f>[15]Setembro!$C$25</f>
        <v>35.5</v>
      </c>
      <c r="W20" s="93">
        <f>[15]Setembro!$C$26</f>
        <v>42.2</v>
      </c>
      <c r="X20" s="93">
        <f>[15]Setembro!$C$27</f>
        <v>42.5</v>
      </c>
      <c r="Y20" s="93">
        <f>[15]Setembro!$C$28</f>
        <v>40</v>
      </c>
      <c r="Z20" s="93">
        <f>[15]Setembro!$C$29</f>
        <v>41.4</v>
      </c>
      <c r="AA20" s="93">
        <f>[15]Setembro!$C$30</f>
        <v>36.799999999999997</v>
      </c>
      <c r="AB20" s="93">
        <f>[15]Setembro!$C$31</f>
        <v>26.9</v>
      </c>
      <c r="AC20" s="93">
        <f>[15]Setembro!$C$32</f>
        <v>35.299999999999997</v>
      </c>
      <c r="AD20" s="93">
        <f>[15]Setembro!$C$33</f>
        <v>40.700000000000003</v>
      </c>
      <c r="AE20" s="93">
        <f>[15]Setembro!$C$34</f>
        <v>42.8</v>
      </c>
      <c r="AF20" s="91">
        <f t="shared" si="1"/>
        <v>42.8</v>
      </c>
      <c r="AG20" s="92">
        <f t="shared" si="2"/>
        <v>36.353333333333332</v>
      </c>
      <c r="AH20" s="11"/>
      <c r="AJ20" t="s">
        <v>33</v>
      </c>
    </row>
    <row r="21" spans="1:37" x14ac:dyDescent="0.2">
      <c r="A21" s="50" t="s">
        <v>31</v>
      </c>
      <c r="B21" s="93">
        <f>[16]Setembro!$C$5</f>
        <v>37.299999999999997</v>
      </c>
      <c r="C21" s="93">
        <f>[16]Setembro!$C$6</f>
        <v>36.5</v>
      </c>
      <c r="D21" s="93">
        <f>[16]Setembro!$C$7</f>
        <v>37.299999999999997</v>
      </c>
      <c r="E21" s="93">
        <f>[16]Setembro!$C$8</f>
        <v>37.700000000000003</v>
      </c>
      <c r="F21" s="93">
        <f>[16]Setembro!$C$9</f>
        <v>35.299999999999997</v>
      </c>
      <c r="G21" s="93">
        <f>[16]Setembro!$C$10</f>
        <v>37.5</v>
      </c>
      <c r="H21" s="93">
        <f>[16]Setembro!$C$11</f>
        <v>37.9</v>
      </c>
      <c r="I21" s="93">
        <f>[16]Setembro!$C$12</f>
        <v>37.1</v>
      </c>
      <c r="J21" s="93">
        <f>[16]Setembro!$C$13</f>
        <v>35.4</v>
      </c>
      <c r="K21" s="93">
        <f>[16]Setembro!$C$14</f>
        <v>36.1</v>
      </c>
      <c r="L21" s="93">
        <f>[16]Setembro!$C$15</f>
        <v>36.799999999999997</v>
      </c>
      <c r="M21" s="93">
        <f>[16]Setembro!$C$16</f>
        <v>37.200000000000003</v>
      </c>
      <c r="N21" s="93">
        <f>[16]Setembro!$C$17</f>
        <v>38</v>
      </c>
      <c r="O21" s="93">
        <f>[16]Setembro!$C$18</f>
        <v>35.9</v>
      </c>
      <c r="P21" s="93">
        <f>[16]Setembro!$C$19</f>
        <v>36.299999999999997</v>
      </c>
      <c r="Q21" s="93">
        <f>[16]Setembro!$C$20</f>
        <v>28.3</v>
      </c>
      <c r="R21" s="93">
        <f>[16]Setembro!$C$21</f>
        <v>33.799999999999997</v>
      </c>
      <c r="S21" s="93">
        <f>[16]Setembro!$C$22</f>
        <v>37.200000000000003</v>
      </c>
      <c r="T21" s="93">
        <f>[16]Setembro!$C$23</f>
        <v>35.1</v>
      </c>
      <c r="U21" s="93">
        <f>[16]Setembro!$C$24</f>
        <v>36.9</v>
      </c>
      <c r="V21" s="93">
        <f>[16]Setembro!$C$25</f>
        <v>28.6</v>
      </c>
      <c r="W21" s="93">
        <f>[16]Setembro!$C$26</f>
        <v>36.299999999999997</v>
      </c>
      <c r="X21" s="93">
        <f>[16]Setembro!$C$27</f>
        <v>39.1</v>
      </c>
      <c r="Y21" s="93">
        <f>[16]Setembro!$C$28</f>
        <v>39</v>
      </c>
      <c r="Z21" s="93">
        <f>[16]Setembro!$C$29</f>
        <v>38.5</v>
      </c>
      <c r="AA21" s="93">
        <f>[16]Setembro!$C$30</f>
        <v>37.6</v>
      </c>
      <c r="AB21" s="93">
        <f>[16]Setembro!$C$31</f>
        <v>29</v>
      </c>
      <c r="AC21" s="93">
        <f>[16]Setembro!$C$32</f>
        <v>35.5</v>
      </c>
      <c r="AD21" s="93">
        <f>[16]Setembro!$C$33</f>
        <v>38.299999999999997</v>
      </c>
      <c r="AE21" s="93">
        <f>[16]Setembro!$C$34</f>
        <v>38.799999999999997</v>
      </c>
      <c r="AF21" s="91">
        <f t="shared" si="1"/>
        <v>39.1</v>
      </c>
      <c r="AG21" s="92">
        <f t="shared" si="2"/>
        <v>36.143333333333331</v>
      </c>
      <c r="AJ21" t="s">
        <v>33</v>
      </c>
    </row>
    <row r="22" spans="1:37" x14ac:dyDescent="0.2">
      <c r="A22" s="50" t="s">
        <v>6</v>
      </c>
      <c r="B22" s="93" t="str">
        <f>[17]Setembro!$C$5</f>
        <v>*</v>
      </c>
      <c r="C22" s="93" t="str">
        <f>[17]Setembro!$C$6</f>
        <v>*</v>
      </c>
      <c r="D22" s="93" t="str">
        <f>[17]Setembro!$C$7</f>
        <v>*</v>
      </c>
      <c r="E22" s="93" t="str">
        <f>[17]Setembro!$C$8</f>
        <v>*</v>
      </c>
      <c r="F22" s="93">
        <f>[17]Setembro!$C$9</f>
        <v>34.1</v>
      </c>
      <c r="G22" s="93">
        <f>[17]Setembro!$C$10</f>
        <v>37.1</v>
      </c>
      <c r="H22" s="93">
        <f>[17]Setembro!$C$11</f>
        <v>41</v>
      </c>
      <c r="I22" s="93">
        <f>[17]Setembro!$C$12</f>
        <v>40.9</v>
      </c>
      <c r="J22" s="93">
        <f>[17]Setembro!$C$13</f>
        <v>38.799999999999997</v>
      </c>
      <c r="K22" s="93">
        <f>[17]Setembro!$C$14</f>
        <v>39.4</v>
      </c>
      <c r="L22" s="93">
        <f>[17]Setembro!$C$15</f>
        <v>41</v>
      </c>
      <c r="M22" s="93">
        <f>[17]Setembro!$C$16</f>
        <v>41</v>
      </c>
      <c r="N22" s="93">
        <f>[17]Setembro!$C$17</f>
        <v>41.2</v>
      </c>
      <c r="O22" s="93">
        <f>[17]Setembro!$C$18</f>
        <v>34.4</v>
      </c>
      <c r="P22" s="93">
        <f>[17]Setembro!$C$19</f>
        <v>35.799999999999997</v>
      </c>
      <c r="Q22" s="93">
        <f>[17]Setembro!$C$20</f>
        <v>28.9</v>
      </c>
      <c r="R22" s="93">
        <f>[17]Setembro!$C$21</f>
        <v>34</v>
      </c>
      <c r="S22" s="93">
        <f>[17]Setembro!$C$22</f>
        <v>40.1</v>
      </c>
      <c r="T22" s="93">
        <f>[17]Setembro!$C$23</f>
        <v>41</v>
      </c>
      <c r="U22" s="93">
        <f>[17]Setembro!$C$24</f>
        <v>40.299999999999997</v>
      </c>
      <c r="V22" s="93">
        <f>[17]Setembro!$C$25</f>
        <v>34.200000000000003</v>
      </c>
      <c r="W22" s="93">
        <f>[17]Setembro!$C$26</f>
        <v>41.5</v>
      </c>
      <c r="X22" s="93">
        <f>[17]Setembro!$C$27</f>
        <v>42.5</v>
      </c>
      <c r="Y22" s="93">
        <f>[17]Setembro!$C$28</f>
        <v>41.3</v>
      </c>
      <c r="Z22" s="93">
        <f>[17]Setembro!$C$29</f>
        <v>40.799999999999997</v>
      </c>
      <c r="AA22" s="93">
        <f>[17]Setembro!$C$30</f>
        <v>36.700000000000003</v>
      </c>
      <c r="AB22" s="93">
        <f>[17]Setembro!$C$31</f>
        <v>31.8</v>
      </c>
      <c r="AC22" s="93">
        <f>[17]Setembro!$C$32</f>
        <v>37</v>
      </c>
      <c r="AD22" s="93">
        <f>[17]Setembro!$C$33</f>
        <v>39.700000000000003</v>
      </c>
      <c r="AE22" s="93">
        <f>[17]Setembro!$C$34</f>
        <v>41.9</v>
      </c>
      <c r="AF22" s="91">
        <f t="shared" si="1"/>
        <v>42.5</v>
      </c>
      <c r="AG22" s="92">
        <f t="shared" si="2"/>
        <v>38.323076923076918</v>
      </c>
    </row>
    <row r="23" spans="1:37" x14ac:dyDescent="0.2">
      <c r="A23" s="50" t="s">
        <v>7</v>
      </c>
      <c r="B23" s="93">
        <f>[18]Setembro!$C$5</f>
        <v>30.3</v>
      </c>
      <c r="C23" s="93">
        <f>[18]Setembro!$C$6</f>
        <v>32.9</v>
      </c>
      <c r="D23" s="93">
        <f>[18]Setembro!$C$7</f>
        <v>37.299999999999997</v>
      </c>
      <c r="E23" s="93">
        <f>[18]Setembro!$C$8</f>
        <v>37.5</v>
      </c>
      <c r="F23" s="93">
        <f>[18]Setembro!$C$9</f>
        <v>31.2</v>
      </c>
      <c r="G23" s="93">
        <f>[18]Setembro!$C$10</f>
        <v>28</v>
      </c>
      <c r="H23" s="93">
        <f>[18]Setembro!$C$11</f>
        <v>36.6</v>
      </c>
      <c r="I23" s="93">
        <f>[18]Setembro!$C$12</f>
        <v>38.5</v>
      </c>
      <c r="J23" s="93">
        <f>[18]Setembro!$C$13</f>
        <v>37.299999999999997</v>
      </c>
      <c r="K23" s="93">
        <f>[18]Setembro!$C$14</f>
        <v>36.6</v>
      </c>
      <c r="L23" s="93">
        <f>[18]Setembro!$C$15</f>
        <v>38.6</v>
      </c>
      <c r="M23" s="93">
        <f>[18]Setembro!$C$16</f>
        <v>37.1</v>
      </c>
      <c r="N23" s="93">
        <f>[18]Setembro!$C$17</f>
        <v>35.799999999999997</v>
      </c>
      <c r="O23" s="93">
        <f>[18]Setembro!$C$18</f>
        <v>31</v>
      </c>
      <c r="P23" s="93">
        <f>[18]Setembro!$C$19</f>
        <v>19.899999999999999</v>
      </c>
      <c r="Q23" s="93">
        <f>[18]Setembro!$C$20</f>
        <v>25.9</v>
      </c>
      <c r="R23" s="93">
        <f>[18]Setembro!$C$21</f>
        <v>28</v>
      </c>
      <c r="S23" s="93">
        <f>[18]Setembro!$C$22</f>
        <v>29.2</v>
      </c>
      <c r="T23" s="93">
        <f>[18]Setembro!$C$23</f>
        <v>38.5</v>
      </c>
      <c r="U23" s="93">
        <f>[18]Setembro!$C$24</f>
        <v>35.9</v>
      </c>
      <c r="V23" s="93">
        <f>[18]Setembro!$C$25</f>
        <v>25.8</v>
      </c>
      <c r="W23" s="93">
        <f>[18]Setembro!$C$26</f>
        <v>34.6</v>
      </c>
      <c r="X23" s="93">
        <f>[18]Setembro!$C$27</f>
        <v>37.200000000000003</v>
      </c>
      <c r="Y23" s="93">
        <f>[18]Setembro!$C$28</f>
        <v>38.200000000000003</v>
      </c>
      <c r="Z23" s="93">
        <f>[18]Setembro!$C$29</f>
        <v>39.6</v>
      </c>
      <c r="AA23" s="93">
        <f>[18]Setembro!$C$30</f>
        <v>34.200000000000003</v>
      </c>
      <c r="AB23" s="93">
        <f>[18]Setembro!$C$31</f>
        <v>27.8</v>
      </c>
      <c r="AC23" s="93">
        <f>[18]Setembro!$C$32</f>
        <v>31.4</v>
      </c>
      <c r="AD23" s="93">
        <f>[18]Setembro!$C$33</f>
        <v>34.4</v>
      </c>
      <c r="AE23" s="93">
        <f>[18]Setembro!$C$34</f>
        <v>38.4</v>
      </c>
      <c r="AF23" s="91">
        <f t="shared" si="1"/>
        <v>39.6</v>
      </c>
      <c r="AG23" s="92">
        <f t="shared" si="2"/>
        <v>33.590000000000003</v>
      </c>
      <c r="AJ23" t="s">
        <v>33</v>
      </c>
    </row>
    <row r="24" spans="1:37" ht="12" customHeight="1" x14ac:dyDescent="0.2">
      <c r="A24" s="50" t="s">
        <v>151</v>
      </c>
      <c r="B24" s="93">
        <f>[19]Setembro!$C$5</f>
        <v>30</v>
      </c>
      <c r="C24" s="93">
        <f>[19]Setembro!$C$6</f>
        <v>33.5</v>
      </c>
      <c r="D24" s="93">
        <f>[19]Setembro!$C$7</f>
        <v>37.9</v>
      </c>
      <c r="E24" s="93">
        <f>[19]Setembro!$C$8</f>
        <v>38.700000000000003</v>
      </c>
      <c r="F24" s="93">
        <f>[19]Setembro!$C$9</f>
        <v>28.8</v>
      </c>
      <c r="G24" s="93">
        <f>[19]Setembro!$C$10</f>
        <v>28.9</v>
      </c>
      <c r="H24" s="93">
        <f>[19]Setembro!$C$11</f>
        <v>37.5</v>
      </c>
      <c r="I24" s="93">
        <f>[19]Setembro!$C$12</f>
        <v>39.799999999999997</v>
      </c>
      <c r="J24" s="93">
        <f>[19]Setembro!$C$13</f>
        <v>39</v>
      </c>
      <c r="K24" s="93">
        <f>[19]Setembro!$C$14</f>
        <v>38.4</v>
      </c>
      <c r="L24" s="93">
        <f>[19]Setembro!$C$15</f>
        <v>39.700000000000003</v>
      </c>
      <c r="M24" s="93">
        <f>[19]Setembro!$C$16</f>
        <v>38.4</v>
      </c>
      <c r="N24" s="93">
        <f>[19]Setembro!$C$17</f>
        <v>37.5</v>
      </c>
      <c r="O24" s="93">
        <f>[19]Setembro!$C$18</f>
        <v>28.9</v>
      </c>
      <c r="P24" s="93">
        <f>[19]Setembro!$C$19</f>
        <v>20.7</v>
      </c>
      <c r="Q24" s="93">
        <f>[19]Setembro!$C$20</f>
        <v>27.1</v>
      </c>
      <c r="R24" s="93">
        <f>[19]Setembro!$C$21</f>
        <v>29.5</v>
      </c>
      <c r="S24" s="93">
        <f>[19]Setembro!$C$22</f>
        <v>30.2</v>
      </c>
      <c r="T24" s="93">
        <f>[19]Setembro!$C$23</f>
        <v>39</v>
      </c>
      <c r="U24" s="93">
        <f>[19]Setembro!$C$24</f>
        <v>36.299999999999997</v>
      </c>
      <c r="V24" s="93">
        <f>[19]Setembro!$C$25</f>
        <v>27.4</v>
      </c>
      <c r="W24" s="93">
        <f>[19]Setembro!$C$26</f>
        <v>34.4</v>
      </c>
      <c r="X24" s="93">
        <f>[19]Setembro!$C$27</f>
        <v>37.799999999999997</v>
      </c>
      <c r="Y24" s="93">
        <f>[19]Setembro!$C$28</f>
        <v>38.700000000000003</v>
      </c>
      <c r="Z24" s="93">
        <f>[19]Setembro!$C$29</f>
        <v>40.299999999999997</v>
      </c>
      <c r="AA24" s="93">
        <f>[19]Setembro!$C$30</f>
        <v>35.1</v>
      </c>
      <c r="AB24" s="93">
        <f>[19]Setembro!$C$31</f>
        <v>28.9</v>
      </c>
      <c r="AC24" s="93">
        <f>[19]Setembro!$C$32</f>
        <v>32.5</v>
      </c>
      <c r="AD24" s="93">
        <f>[19]Setembro!$C$33</f>
        <v>34.700000000000003</v>
      </c>
      <c r="AE24" s="93">
        <f>[19]Setembro!$C$34</f>
        <v>40.200000000000003</v>
      </c>
      <c r="AF24" s="91">
        <f t="shared" si="1"/>
        <v>40.299999999999997</v>
      </c>
      <c r="AG24" s="92">
        <f t="shared" si="2"/>
        <v>34.326666666666668</v>
      </c>
      <c r="AJ24" t="s">
        <v>33</v>
      </c>
      <c r="AK24" t="s">
        <v>33</v>
      </c>
    </row>
    <row r="25" spans="1:37" x14ac:dyDescent="0.2">
      <c r="A25" s="50" t="s">
        <v>152</v>
      </c>
      <c r="B25" s="93">
        <f>[20]Setembro!$C5</f>
        <v>25.7</v>
      </c>
      <c r="C25" s="93">
        <f>[20]Setembro!$C6</f>
        <v>29.3</v>
      </c>
      <c r="D25" s="93">
        <f>[20]Setembro!$C7</f>
        <v>37.6</v>
      </c>
      <c r="E25" s="93">
        <f>[20]Setembro!$C8</f>
        <v>35.200000000000003</v>
      </c>
      <c r="F25" s="93">
        <f>[20]Setembro!$C9</f>
        <v>26.2</v>
      </c>
      <c r="G25" s="93">
        <f>[20]Setembro!$C10</f>
        <v>27.7</v>
      </c>
      <c r="H25" s="93">
        <f>[20]Setembro!$C11</f>
        <v>36</v>
      </c>
      <c r="I25" s="93">
        <f>[20]Setembro!$C12</f>
        <v>39</v>
      </c>
      <c r="J25" s="93">
        <f>[20]Setembro!$C13</f>
        <v>38.700000000000003</v>
      </c>
      <c r="K25" s="93">
        <f>[20]Setembro!$C14</f>
        <v>37.9</v>
      </c>
      <c r="L25" s="93">
        <f>[20]Setembro!$C15</f>
        <v>38.700000000000003</v>
      </c>
      <c r="M25" s="93">
        <f>[20]Setembro!$C16</f>
        <v>36.4</v>
      </c>
      <c r="N25" s="93">
        <f>[20]Setembro!$C17</f>
        <v>33.4</v>
      </c>
      <c r="O25" s="93">
        <f>[20]Setembro!$C18</f>
        <v>27.1</v>
      </c>
      <c r="P25" s="93">
        <f>[20]Setembro!$C19</f>
        <v>20.399999999999999</v>
      </c>
      <c r="Q25" s="93">
        <f>[20]Setembro!$C20</f>
        <v>26.6</v>
      </c>
      <c r="R25" s="93">
        <f>[20]Setembro!$C21</f>
        <v>28</v>
      </c>
      <c r="S25" s="93">
        <f>[20]Setembro!$C22</f>
        <v>28.5</v>
      </c>
      <c r="T25" s="93">
        <f>[20]Setembro!$C23</f>
        <v>37</v>
      </c>
      <c r="U25" s="93">
        <f>[20]Setembro!$C24</f>
        <v>31.2</v>
      </c>
      <c r="V25" s="93">
        <f>[20]Setembro!$C25</f>
        <v>28.4</v>
      </c>
      <c r="W25" s="93">
        <f>[20]Setembro!$C26</f>
        <v>34.200000000000003</v>
      </c>
      <c r="X25" s="93">
        <f>[20]Setembro!$C27</f>
        <v>37.6</v>
      </c>
      <c r="Y25" s="93">
        <f>[20]Setembro!$C28</f>
        <v>38.5</v>
      </c>
      <c r="Z25" s="93">
        <f>[20]Setembro!$C29</f>
        <v>40</v>
      </c>
      <c r="AA25" s="93">
        <f>[20]Setembro!$C30</f>
        <v>31.7</v>
      </c>
      <c r="AB25" s="93">
        <f>[20]Setembro!$C31</f>
        <v>27.2</v>
      </c>
      <c r="AC25" s="93">
        <f>[20]Setembro!$C32</f>
        <v>32.200000000000003</v>
      </c>
      <c r="AD25" s="93">
        <f>[20]Setembro!$C33</f>
        <v>33.1</v>
      </c>
      <c r="AE25" s="93">
        <f>[20]Setembro!$C34</f>
        <v>38.4</v>
      </c>
      <c r="AF25" s="91">
        <f t="shared" si="1"/>
        <v>40</v>
      </c>
      <c r="AG25" s="92">
        <f t="shared" si="2"/>
        <v>32.730000000000004</v>
      </c>
      <c r="AH25" s="11"/>
      <c r="AK25" t="s">
        <v>33</v>
      </c>
    </row>
    <row r="26" spans="1:37" x14ac:dyDescent="0.2">
      <c r="A26" s="50" t="s">
        <v>153</v>
      </c>
      <c r="B26" s="93">
        <f>[21]Setembro!$C$5</f>
        <v>29.4</v>
      </c>
      <c r="C26" s="93">
        <f>[21]Setembro!$C$6</f>
        <v>33.700000000000003</v>
      </c>
      <c r="D26" s="93">
        <f>[21]Setembro!$C$7</f>
        <v>38.200000000000003</v>
      </c>
      <c r="E26" s="93">
        <f>[21]Setembro!$C$8</f>
        <v>38.799999999999997</v>
      </c>
      <c r="F26" s="93">
        <f>[21]Setembro!$C$9</f>
        <v>30.6</v>
      </c>
      <c r="G26" s="93">
        <f>[21]Setembro!$C$10</f>
        <v>29.5</v>
      </c>
      <c r="H26" s="93">
        <f>[21]Setembro!$C$11</f>
        <v>37.799999999999997</v>
      </c>
      <c r="I26" s="93">
        <f>[21]Setembro!$C$12</f>
        <v>39.5</v>
      </c>
      <c r="J26" s="93">
        <f>[21]Setembro!$C$13</f>
        <v>38.4</v>
      </c>
      <c r="K26" s="93">
        <f>[21]Setembro!$C$14</f>
        <v>37.700000000000003</v>
      </c>
      <c r="L26" s="93">
        <f>[21]Setembro!$C$15</f>
        <v>39.5</v>
      </c>
      <c r="M26" s="93">
        <f>[21]Setembro!$C$16</f>
        <v>37.799999999999997</v>
      </c>
      <c r="N26" s="93">
        <f>[21]Setembro!$C$17</f>
        <v>37.1</v>
      </c>
      <c r="O26" s="93">
        <f>[21]Setembro!$C$18</f>
        <v>30</v>
      </c>
      <c r="P26" s="93">
        <f>[21]Setembro!$C$19</f>
        <v>20.3</v>
      </c>
      <c r="Q26" s="93">
        <f>[21]Setembro!$C$20</f>
        <v>27.4</v>
      </c>
      <c r="R26" s="93">
        <f>[21]Setembro!$C$21</f>
        <v>29</v>
      </c>
      <c r="S26" s="93">
        <f>[21]Setembro!$C$22</f>
        <v>30.3</v>
      </c>
      <c r="T26" s="93">
        <f>[21]Setembro!$C$23</f>
        <v>39.200000000000003</v>
      </c>
      <c r="U26" s="93">
        <f>[21]Setembro!$C$24</f>
        <v>36.6</v>
      </c>
      <c r="V26" s="93">
        <f>[21]Setembro!$C$25</f>
        <v>27.1</v>
      </c>
      <c r="W26" s="93">
        <f>[21]Setembro!$C$26</f>
        <v>35.9</v>
      </c>
      <c r="X26" s="93">
        <f>[21]Setembro!$C$27</f>
        <v>38.4</v>
      </c>
      <c r="Y26" s="93">
        <f>[21]Setembro!$C$28</f>
        <v>39.200000000000003</v>
      </c>
      <c r="Z26" s="93">
        <f>[21]Setembro!$C$29</f>
        <v>40.5</v>
      </c>
      <c r="AA26" s="93">
        <f>[21]Setembro!$C$30</f>
        <v>35.200000000000003</v>
      </c>
      <c r="AB26" s="93">
        <f>[21]Setembro!$C$31</f>
        <v>28.8</v>
      </c>
      <c r="AC26" s="93">
        <f>[21]Setembro!$C$32</f>
        <v>33.700000000000003</v>
      </c>
      <c r="AD26" s="93">
        <f>[21]Setembro!$C$33</f>
        <v>35.299999999999997</v>
      </c>
      <c r="AE26" s="93">
        <f>[21]Setembro!$C$34</f>
        <v>39.4</v>
      </c>
      <c r="AF26" s="91">
        <f t="shared" si="1"/>
        <v>40.5</v>
      </c>
      <c r="AG26" s="92">
        <f t="shared" si="2"/>
        <v>34.476666666666667</v>
      </c>
      <c r="AJ26" t="s">
        <v>33</v>
      </c>
    </row>
    <row r="27" spans="1:37" x14ac:dyDescent="0.2">
      <c r="A27" s="50" t="s">
        <v>8</v>
      </c>
      <c r="B27" s="93">
        <f>[22]Setembro!$C$5</f>
        <v>27.7</v>
      </c>
      <c r="C27" s="93">
        <f>[22]Setembro!$C$6</f>
        <v>29.1</v>
      </c>
      <c r="D27" s="93">
        <f>[22]Setembro!$C$7</f>
        <v>36.9</v>
      </c>
      <c r="E27" s="93">
        <f>[22]Setembro!$C$8</f>
        <v>33.9</v>
      </c>
      <c r="F27" s="93">
        <f>[22]Setembro!$C$9</f>
        <v>28.8</v>
      </c>
      <c r="G27" s="93">
        <f>[22]Setembro!$C$10</f>
        <v>26.1</v>
      </c>
      <c r="H27" s="93">
        <f>[22]Setembro!$C$11</f>
        <v>34.6</v>
      </c>
      <c r="I27" s="93">
        <f>[22]Setembro!$C$12</f>
        <v>37.9</v>
      </c>
      <c r="J27" s="93">
        <f>[22]Setembro!$C$13</f>
        <v>37.5</v>
      </c>
      <c r="K27" s="93">
        <f>[22]Setembro!$C$14</f>
        <v>37</v>
      </c>
      <c r="L27" s="93">
        <f>[22]Setembro!$C$15</f>
        <v>38.1</v>
      </c>
      <c r="M27" s="93">
        <f>[22]Setembro!$C$16</f>
        <v>36.200000000000003</v>
      </c>
      <c r="N27" s="93">
        <f>[22]Setembro!$C$17</f>
        <v>35.1</v>
      </c>
      <c r="O27" s="93">
        <f>[22]Setembro!$C$18</f>
        <v>28.5</v>
      </c>
      <c r="P27" s="93">
        <f>[22]Setembro!$C$19</f>
        <v>20.399999999999999</v>
      </c>
      <c r="Q27" s="93">
        <f>[22]Setembro!$C$20</f>
        <v>25.8</v>
      </c>
      <c r="R27" s="93">
        <f>[22]Setembro!$C$21</f>
        <v>27.5</v>
      </c>
      <c r="S27" s="93">
        <f>[22]Setembro!$C$22</f>
        <v>27.8</v>
      </c>
      <c r="T27" s="93">
        <f>[22]Setembro!$C$23</f>
        <v>35.799999999999997</v>
      </c>
      <c r="U27" s="93">
        <f>[22]Setembro!$C$24</f>
        <v>32</v>
      </c>
      <c r="V27" s="93">
        <f>[22]Setembro!$C$25</f>
        <v>27</v>
      </c>
      <c r="W27" s="93">
        <f>[22]Setembro!$C$26</f>
        <v>32.1</v>
      </c>
      <c r="X27" s="93">
        <f>[22]Setembro!$C$27</f>
        <v>36</v>
      </c>
      <c r="Y27" s="93">
        <f>[22]Setembro!$C$28</f>
        <v>36.700000000000003</v>
      </c>
      <c r="Z27" s="93">
        <f>[22]Setembro!$C$29</f>
        <v>38.200000000000003</v>
      </c>
      <c r="AA27" s="93">
        <f>[22]Setembro!$C$30</f>
        <v>31</v>
      </c>
      <c r="AB27" s="93">
        <f>[22]Setembro!$C$31</f>
        <v>26.9</v>
      </c>
      <c r="AC27" s="93">
        <f>[22]Setembro!$C$32</f>
        <v>31.1</v>
      </c>
      <c r="AD27" s="93">
        <f>[22]Setembro!$C$33</f>
        <v>32.1</v>
      </c>
      <c r="AE27" s="93">
        <f>[22]Setembro!$C$34</f>
        <v>36.6</v>
      </c>
      <c r="AF27" s="91">
        <f t="shared" si="1"/>
        <v>38.200000000000003</v>
      </c>
      <c r="AG27" s="92">
        <f t="shared" si="2"/>
        <v>32.146666666666668</v>
      </c>
    </row>
    <row r="28" spans="1:37" x14ac:dyDescent="0.2">
      <c r="A28" s="50" t="s">
        <v>9</v>
      </c>
      <c r="B28" s="106">
        <f>[23]Setembro!$C$5</f>
        <v>29.3</v>
      </c>
      <c r="C28" s="106">
        <f>[23]Setembro!$C$6</f>
        <v>33.4</v>
      </c>
      <c r="D28" s="106">
        <f>[23]Setembro!$C$7</f>
        <v>36.9</v>
      </c>
      <c r="E28" s="106">
        <f>[23]Setembro!$C$8</f>
        <v>37.700000000000003</v>
      </c>
      <c r="F28" s="106">
        <f>[23]Setembro!$C$9</f>
        <v>31.9</v>
      </c>
      <c r="G28" s="106">
        <f>[23]Setembro!$C$10</f>
        <v>29.1</v>
      </c>
      <c r="H28" s="106">
        <f>[23]Setembro!$C$11</f>
        <v>36.6</v>
      </c>
      <c r="I28" s="106">
        <f>[23]Setembro!$C$12</f>
        <v>38.4</v>
      </c>
      <c r="J28" s="106">
        <f>[23]Setembro!$C$13</f>
        <v>37.4</v>
      </c>
      <c r="K28" s="106">
        <f>[23]Setembro!$C$14</f>
        <v>36.6</v>
      </c>
      <c r="L28" s="106">
        <f>[23]Setembro!$C$15</f>
        <v>38</v>
      </c>
      <c r="M28" s="106">
        <f>[23]Setembro!$C$16</f>
        <v>38.1</v>
      </c>
      <c r="N28" s="106">
        <f>[23]Setembro!$C$17</f>
        <v>36.700000000000003</v>
      </c>
      <c r="O28" s="106">
        <f>[23]Setembro!$C$18</f>
        <v>31.8</v>
      </c>
      <c r="P28" s="106">
        <f>[23]Setembro!$C$19</f>
        <v>22.3</v>
      </c>
      <c r="Q28" s="106">
        <f>[23]Setembro!$C$20</f>
        <v>25.9</v>
      </c>
      <c r="R28" s="106">
        <f>[23]Setembro!$C$21</f>
        <v>28.4</v>
      </c>
      <c r="S28" s="106">
        <f>[23]Setembro!$C$22</f>
        <v>29</v>
      </c>
      <c r="T28" s="106">
        <f>[23]Setembro!$C$23</f>
        <v>38</v>
      </c>
      <c r="U28" s="106">
        <f>[23]Setembro!$C$24</f>
        <v>36.5</v>
      </c>
      <c r="V28" s="106">
        <f>[23]Setembro!$C$25</f>
        <v>26.2</v>
      </c>
      <c r="W28" s="106">
        <f>[23]Setembro!$C$26</f>
        <v>32.4</v>
      </c>
      <c r="X28" s="106">
        <f>[23]Setembro!$C$27</f>
        <v>36.6</v>
      </c>
      <c r="Y28" s="106">
        <f>[23]Setembro!$C$28</f>
        <v>37.5</v>
      </c>
      <c r="Z28" s="106">
        <f>[23]Setembro!$C$29</f>
        <v>39.4</v>
      </c>
      <c r="AA28" s="106">
        <f>[23]Setembro!$C$30</f>
        <v>35.200000000000003</v>
      </c>
      <c r="AB28" s="106">
        <f>[23]Setembro!$C$31</f>
        <v>28.4</v>
      </c>
      <c r="AC28" s="106">
        <f>[23]Setembro!$C$32</f>
        <v>31.3</v>
      </c>
      <c r="AD28" s="106">
        <f>[23]Setembro!$C$33</f>
        <v>33.4</v>
      </c>
      <c r="AE28" s="106">
        <f>[23]Setembro!$C$34</f>
        <v>38.1</v>
      </c>
      <c r="AF28" s="91">
        <f t="shared" si="1"/>
        <v>39.4</v>
      </c>
      <c r="AG28" s="92">
        <f t="shared" si="2"/>
        <v>33.68333333333333</v>
      </c>
      <c r="AJ28" t="s">
        <v>33</v>
      </c>
    </row>
    <row r="29" spans="1:37" x14ac:dyDescent="0.2">
      <c r="A29" s="50" t="s">
        <v>30</v>
      </c>
      <c r="B29" s="93">
        <f>[24]Setembro!$C$5</f>
        <v>27.1</v>
      </c>
      <c r="C29" s="93">
        <f>[24]Setembro!$C$6</f>
        <v>35</v>
      </c>
      <c r="D29" s="93">
        <f>[24]Setembro!$C$7</f>
        <v>38.4</v>
      </c>
      <c r="E29" s="93">
        <f>[24]Setembro!$C$8</f>
        <v>38.299999999999997</v>
      </c>
      <c r="F29" s="93">
        <f>[24]Setembro!$C$9</f>
        <v>30.4</v>
      </c>
      <c r="G29" s="93">
        <f>[24]Setembro!$C$10</f>
        <v>32</v>
      </c>
      <c r="H29" s="93">
        <f>[24]Setembro!$C$11</f>
        <v>39.700000000000003</v>
      </c>
      <c r="I29" s="93">
        <f>[24]Setembro!$C$12</f>
        <v>39.9</v>
      </c>
      <c r="J29" s="93">
        <f>[24]Setembro!$C$13</f>
        <v>38.700000000000003</v>
      </c>
      <c r="K29" s="93">
        <f>[24]Setembro!$C$14</f>
        <v>36.4</v>
      </c>
      <c r="L29" s="93">
        <f>[24]Setembro!$C$15</f>
        <v>37.9</v>
      </c>
      <c r="M29" s="93">
        <f>[24]Setembro!$C$16</f>
        <v>35.5</v>
      </c>
      <c r="N29" s="93">
        <f>[24]Setembro!$C$17</f>
        <v>35.4</v>
      </c>
      <c r="O29" s="93">
        <f>[24]Setembro!$C$18</f>
        <v>31.1</v>
      </c>
      <c r="P29" s="93">
        <f>[24]Setembro!$C$19</f>
        <v>21</v>
      </c>
      <c r="Q29" s="93">
        <f>[24]Setembro!$C$20</f>
        <v>29.1</v>
      </c>
      <c r="R29" s="93">
        <f>[24]Setembro!$C$21</f>
        <v>30.2</v>
      </c>
      <c r="S29" s="93">
        <f>[24]Setembro!$C$22</f>
        <v>35</v>
      </c>
      <c r="T29" s="93">
        <f>[24]Setembro!$C$23</f>
        <v>38.200000000000003</v>
      </c>
      <c r="U29" s="93">
        <f>[24]Setembro!$C$24</f>
        <v>37.299999999999997</v>
      </c>
      <c r="V29" s="93">
        <f>[24]Setembro!$C$25</f>
        <v>29.2</v>
      </c>
      <c r="W29" s="93">
        <f>[24]Setembro!$C$26</f>
        <v>36.6</v>
      </c>
      <c r="X29" s="93">
        <f>[24]Setembro!$C$27</f>
        <v>38.6</v>
      </c>
      <c r="Y29" s="93">
        <f>[24]Setembro!$C$28</f>
        <v>38</v>
      </c>
      <c r="Z29" s="93">
        <f>[24]Setembro!$C$29</f>
        <v>39</v>
      </c>
      <c r="AA29" s="93">
        <f>[24]Setembro!$C$30</f>
        <v>31</v>
      </c>
      <c r="AB29" s="93">
        <f>[24]Setembro!$C$31</f>
        <v>27.6</v>
      </c>
      <c r="AC29" s="93">
        <f>[24]Setembro!$C$32</f>
        <v>33.299999999999997</v>
      </c>
      <c r="AD29" s="93">
        <f>[24]Setembro!$C$33</f>
        <v>35.799999999999997</v>
      </c>
      <c r="AE29" s="93">
        <f>[24]Setembro!$C$34</f>
        <v>39.6</v>
      </c>
      <c r="AF29" s="91">
        <f t="shared" si="1"/>
        <v>39.9</v>
      </c>
      <c r="AG29" s="92">
        <f t="shared" si="2"/>
        <v>34.51</v>
      </c>
      <c r="AJ29" t="s">
        <v>33</v>
      </c>
      <c r="AK29" t="s">
        <v>33</v>
      </c>
    </row>
    <row r="30" spans="1:37" x14ac:dyDescent="0.2">
      <c r="A30" s="50" t="s">
        <v>10</v>
      </c>
      <c r="B30" s="93">
        <f>[25]Setembro!$C$5</f>
        <v>29.2</v>
      </c>
      <c r="C30" s="93">
        <f>[25]Setembro!$C$6</f>
        <v>32.200000000000003</v>
      </c>
      <c r="D30" s="93">
        <f>[25]Setembro!$C$7</f>
        <v>37.200000000000003</v>
      </c>
      <c r="E30" s="93">
        <f>[25]Setembro!$C$8</f>
        <v>37</v>
      </c>
      <c r="F30" s="93">
        <f>[25]Setembro!$C$9</f>
        <v>29.8</v>
      </c>
      <c r="G30" s="93">
        <f>[25]Setembro!$C$10</f>
        <v>29.1</v>
      </c>
      <c r="H30" s="93">
        <f>[25]Setembro!$C$11</f>
        <v>36.6</v>
      </c>
      <c r="I30" s="93">
        <f>[25]Setembro!$C$12</f>
        <v>38</v>
      </c>
      <c r="J30" s="93">
        <f>[25]Setembro!$C$13</f>
        <v>37.700000000000003</v>
      </c>
      <c r="K30" s="93">
        <f>[25]Setembro!$C$14</f>
        <v>37</v>
      </c>
      <c r="L30" s="93">
        <f>[25]Setembro!$C$15</f>
        <v>38.6</v>
      </c>
      <c r="M30" s="93">
        <f>[25]Setembro!$C$16</f>
        <v>37.1</v>
      </c>
      <c r="N30" s="93">
        <f>[25]Setembro!$C$17</f>
        <v>35.9</v>
      </c>
      <c r="O30" s="93">
        <f>[25]Setembro!$C$18</f>
        <v>28.4</v>
      </c>
      <c r="P30" s="93">
        <f>[25]Setembro!$C$19</f>
        <v>20.9</v>
      </c>
      <c r="Q30" s="93">
        <f>[25]Setembro!$C$20</f>
        <v>26.5</v>
      </c>
      <c r="R30" s="93">
        <f>[25]Setembro!$C$21</f>
        <v>28.4</v>
      </c>
      <c r="S30" s="93">
        <f>[25]Setembro!$C$22</f>
        <v>28.9</v>
      </c>
      <c r="T30" s="93">
        <f>[25]Setembro!$C$23</f>
        <v>37.6</v>
      </c>
      <c r="U30" s="93">
        <f>[25]Setembro!$C$24</f>
        <v>33.1</v>
      </c>
      <c r="V30" s="93">
        <f>[25]Setembro!$C$25</f>
        <v>27.9</v>
      </c>
      <c r="W30" s="93">
        <f>[25]Setembro!$C$26</f>
        <v>33.700000000000003</v>
      </c>
      <c r="X30" s="93">
        <f>[25]Setembro!$C$27</f>
        <v>37.6</v>
      </c>
      <c r="Y30" s="93">
        <f>[25]Setembro!$C$28</f>
        <v>38.200000000000003</v>
      </c>
      <c r="Z30" s="93">
        <f>[25]Setembro!$C$29</f>
        <v>40</v>
      </c>
      <c r="AA30" s="93">
        <f>[25]Setembro!$C$30</f>
        <v>33.1</v>
      </c>
      <c r="AB30" s="93">
        <f>[25]Setembro!$C$31</f>
        <v>28.6</v>
      </c>
      <c r="AC30" s="93">
        <f>[25]Setembro!$C$32</f>
        <v>32.1</v>
      </c>
      <c r="AD30" s="93">
        <f>[25]Setembro!$C$33</f>
        <v>33.700000000000003</v>
      </c>
      <c r="AE30" s="93">
        <f>[25]Setembro!$C$34</f>
        <v>38.700000000000003</v>
      </c>
      <c r="AF30" s="91">
        <f t="shared" si="1"/>
        <v>40</v>
      </c>
      <c r="AG30" s="92">
        <f t="shared" si="2"/>
        <v>33.426666666666677</v>
      </c>
      <c r="AJ30" t="s">
        <v>33</v>
      </c>
      <c r="AK30" t="s">
        <v>33</v>
      </c>
    </row>
    <row r="31" spans="1:37" x14ac:dyDescent="0.2">
      <c r="A31" s="50" t="s">
        <v>154</v>
      </c>
      <c r="B31" s="93">
        <f>[26]Setembro!$C5</f>
        <v>25.7</v>
      </c>
      <c r="C31" s="93">
        <f>[26]Setembro!$C6</f>
        <v>32.700000000000003</v>
      </c>
      <c r="D31" s="93">
        <f>[26]Setembro!$C7</f>
        <v>37.200000000000003</v>
      </c>
      <c r="E31" s="93">
        <f>[26]Setembro!$C8</f>
        <v>37.1</v>
      </c>
      <c r="F31" s="93">
        <f>[26]Setembro!$C9</f>
        <v>27.9</v>
      </c>
      <c r="G31" s="93">
        <f>[26]Setembro!$C10</f>
        <v>29.4</v>
      </c>
      <c r="H31" s="93">
        <f>[26]Setembro!$C11</f>
        <v>37</v>
      </c>
      <c r="I31" s="93">
        <f>[26]Setembro!$C12</f>
        <v>38.6</v>
      </c>
      <c r="J31" s="93">
        <f>[26]Setembro!$C13</f>
        <v>38</v>
      </c>
      <c r="K31" s="93">
        <f>[26]Setembro!$C14</f>
        <v>36.6</v>
      </c>
      <c r="L31" s="93">
        <f>[26]Setembro!$C15</f>
        <v>37.9</v>
      </c>
      <c r="M31" s="93">
        <f>[26]Setembro!$C16</f>
        <v>36.5</v>
      </c>
      <c r="N31" s="93">
        <f>[26]Setembro!$C17</f>
        <v>34.200000000000003</v>
      </c>
      <c r="O31" s="93">
        <f>[26]Setembro!$C18</f>
        <v>28.2</v>
      </c>
      <c r="P31" s="93">
        <f>[26]Setembro!$C19</f>
        <v>20.399999999999999</v>
      </c>
      <c r="Q31" s="93">
        <f>[26]Setembro!$C20</f>
        <v>25.9</v>
      </c>
      <c r="R31" s="93">
        <f>[26]Setembro!$C21</f>
        <v>28.3</v>
      </c>
      <c r="S31" s="93">
        <f>[26]Setembro!$C22</f>
        <v>29.2</v>
      </c>
      <c r="T31" s="93">
        <f>[26]Setembro!$C23</f>
        <v>38.299999999999997</v>
      </c>
      <c r="U31" s="93">
        <f>[26]Setembro!$C24</f>
        <v>34.6</v>
      </c>
      <c r="V31" s="93">
        <f>[26]Setembro!$C25</f>
        <v>27.1</v>
      </c>
      <c r="W31" s="93">
        <f>[26]Setembro!$C26</f>
        <v>35.200000000000003</v>
      </c>
      <c r="X31" s="93">
        <f>[26]Setembro!$C27</f>
        <v>38.200000000000003</v>
      </c>
      <c r="Y31" s="93">
        <f>[26]Setembro!$C28</f>
        <v>39</v>
      </c>
      <c r="Z31" s="93">
        <f>[26]Setembro!$C29</f>
        <v>40.6</v>
      </c>
      <c r="AA31" s="93">
        <f>[26]Setembro!$C30</f>
        <v>31.2</v>
      </c>
      <c r="AB31" s="93">
        <f>[26]Setembro!$C31</f>
        <v>28.2</v>
      </c>
      <c r="AC31" s="93">
        <f>[26]Setembro!$C32</f>
        <v>32.6</v>
      </c>
      <c r="AD31" s="93">
        <f>[26]Setembro!$C33</f>
        <v>34.6</v>
      </c>
      <c r="AE31" s="93">
        <f>[26]Setembro!$C34</f>
        <v>39.200000000000003</v>
      </c>
      <c r="AF31" s="91">
        <f t="shared" si="1"/>
        <v>40.6</v>
      </c>
      <c r="AG31" s="92">
        <f t="shared" si="2"/>
        <v>33.320000000000007</v>
      </c>
      <c r="AH31" s="11"/>
      <c r="AJ31" t="s">
        <v>33</v>
      </c>
    </row>
    <row r="32" spans="1:37" x14ac:dyDescent="0.2">
      <c r="A32" s="50" t="s">
        <v>11</v>
      </c>
      <c r="B32" s="93">
        <f>[27]Setembro!$C$5</f>
        <v>29.5</v>
      </c>
      <c r="C32" s="93">
        <f>[27]Setembro!$C$6</f>
        <v>34.5</v>
      </c>
      <c r="D32" s="93">
        <f>[27]Setembro!$C$7</f>
        <v>38.9</v>
      </c>
      <c r="E32" s="93">
        <f>[27]Setembro!$C$8</f>
        <v>38.4</v>
      </c>
      <c r="F32" s="93">
        <f>[27]Setembro!$C$9</f>
        <v>28.5</v>
      </c>
      <c r="G32" s="93">
        <f>[27]Setembro!$C$10</f>
        <v>33.700000000000003</v>
      </c>
      <c r="H32" s="93">
        <f>[27]Setembro!$C$11</f>
        <v>38.799999999999997</v>
      </c>
      <c r="I32" s="93">
        <f>[27]Setembro!$C$12</f>
        <v>39.6</v>
      </c>
      <c r="J32" s="93">
        <f>[27]Setembro!$C$13</f>
        <v>38.799999999999997</v>
      </c>
      <c r="K32" s="93">
        <f>[27]Setembro!$C$14</f>
        <v>37.9</v>
      </c>
      <c r="L32" s="93">
        <f>[27]Setembro!$C$15</f>
        <v>38.6</v>
      </c>
      <c r="M32" s="93">
        <f>[27]Setembro!$C$16</f>
        <v>37</v>
      </c>
      <c r="N32" s="93">
        <f>[27]Setembro!$C$17</f>
        <v>37</v>
      </c>
      <c r="O32" s="93">
        <f>[27]Setembro!$C$18</f>
        <v>25.8</v>
      </c>
      <c r="P32" s="93">
        <f>[27]Setembro!$C$19</f>
        <v>20.3</v>
      </c>
      <c r="Q32" s="93">
        <f>[27]Setembro!$C$20</f>
        <v>26.2</v>
      </c>
      <c r="R32" s="93">
        <f>[27]Setembro!$C$21</f>
        <v>27.3</v>
      </c>
      <c r="S32" s="93">
        <f>[27]Setembro!$C$22</f>
        <v>32</v>
      </c>
      <c r="T32" s="93">
        <f>[27]Setembro!$C$23</f>
        <v>39.5</v>
      </c>
      <c r="U32" s="93">
        <f>[27]Setembro!$C$24</f>
        <v>36.700000000000003</v>
      </c>
      <c r="V32" s="93">
        <f>[27]Setembro!$C$25</f>
        <v>30.7</v>
      </c>
      <c r="W32" s="93">
        <f>[27]Setembro!$C$26</f>
        <v>37.299999999999997</v>
      </c>
      <c r="X32" s="93">
        <f>[27]Setembro!$C$27</f>
        <v>39.1</v>
      </c>
      <c r="Y32" s="93">
        <f>[27]Setembro!$C$28</f>
        <v>39.799999999999997</v>
      </c>
      <c r="Z32" s="93">
        <f>[27]Setembro!$C$29</f>
        <v>40.700000000000003</v>
      </c>
      <c r="AA32" s="93">
        <f>[27]Setembro!$C$30</f>
        <v>35.200000000000003</v>
      </c>
      <c r="AB32" s="93">
        <f>[27]Setembro!$C$31</f>
        <v>28.2</v>
      </c>
      <c r="AC32" s="93">
        <f>[27]Setembro!$C$32</f>
        <v>32.9</v>
      </c>
      <c r="AD32" s="93">
        <f>[27]Setembro!$C$33</f>
        <v>36.200000000000003</v>
      </c>
      <c r="AE32" s="93">
        <f>[27]Setembro!$C$34</f>
        <v>39.6</v>
      </c>
      <c r="AF32" s="91">
        <f t="shared" si="1"/>
        <v>40.700000000000003</v>
      </c>
      <c r="AG32" s="92">
        <f t="shared" si="2"/>
        <v>34.623333333333342</v>
      </c>
      <c r="AK32" t="s">
        <v>33</v>
      </c>
    </row>
    <row r="33" spans="1:37" s="5" customFormat="1" x14ac:dyDescent="0.2">
      <c r="A33" s="50" t="s">
        <v>12</v>
      </c>
      <c r="B33" s="93">
        <f>[28]Setembro!$C$5</f>
        <v>30.5</v>
      </c>
      <c r="C33" s="93">
        <f>[28]Setembro!$C$6</f>
        <v>35.9</v>
      </c>
      <c r="D33" s="93">
        <f>[28]Setembro!$C$7</f>
        <v>39</v>
      </c>
      <c r="E33" s="93">
        <f>[28]Setembro!$C$8</f>
        <v>38.1</v>
      </c>
      <c r="F33" s="93">
        <f>[28]Setembro!$C$9</f>
        <v>30.5</v>
      </c>
      <c r="G33" s="93">
        <f>[28]Setembro!$C$10</f>
        <v>32.5</v>
      </c>
      <c r="H33" s="93">
        <f>[28]Setembro!$C$11</f>
        <v>39.5</v>
      </c>
      <c r="I33" s="93">
        <f>[28]Setembro!$C$12</f>
        <v>40.700000000000003</v>
      </c>
      <c r="J33" s="93">
        <f>[28]Setembro!$C$13</f>
        <v>41</v>
      </c>
      <c r="K33" s="93">
        <f>[28]Setembro!$C$14</f>
        <v>37.5</v>
      </c>
      <c r="L33" s="93">
        <f>[28]Setembro!$C$15</f>
        <v>39.200000000000003</v>
      </c>
      <c r="M33" s="93">
        <f>[28]Setembro!$C$16</f>
        <v>35.4</v>
      </c>
      <c r="N33" s="93">
        <f>[28]Setembro!$C$17</f>
        <v>36.4</v>
      </c>
      <c r="O33" s="93">
        <f>[28]Setembro!$C$18</f>
        <v>30.4</v>
      </c>
      <c r="P33" s="93">
        <f>[28]Setembro!$C$19</f>
        <v>22.2</v>
      </c>
      <c r="Q33" s="93">
        <f>[28]Setembro!$C$20</f>
        <v>27</v>
      </c>
      <c r="R33" s="93">
        <f>[28]Setembro!$C$21</f>
        <v>31.4</v>
      </c>
      <c r="S33" s="93">
        <f>[28]Setembro!$C$22</f>
        <v>36.700000000000003</v>
      </c>
      <c r="T33" s="93">
        <f>[28]Setembro!$C$23</f>
        <v>39.700000000000003</v>
      </c>
      <c r="U33" s="93">
        <f>[28]Setembro!$C$24</f>
        <v>38.799999999999997</v>
      </c>
      <c r="V33" s="93">
        <f>[28]Setembro!$C$25</f>
        <v>35.4</v>
      </c>
      <c r="W33" s="93">
        <f>[28]Setembro!$C$26</f>
        <v>40.6</v>
      </c>
      <c r="X33" s="93">
        <f>[28]Setembro!$C$27</f>
        <v>40.5</v>
      </c>
      <c r="Y33" s="93">
        <f>[28]Setembro!$C$28</f>
        <v>40</v>
      </c>
      <c r="Z33" s="93">
        <f>[28]Setembro!$C$29</f>
        <v>41.4</v>
      </c>
      <c r="AA33" s="93">
        <f>[28]Setembro!$C$30</f>
        <v>32.299999999999997</v>
      </c>
      <c r="AB33" s="93">
        <f>[28]Setembro!$C$31</f>
        <v>28.8</v>
      </c>
      <c r="AC33" s="93">
        <f>[28]Setembro!$C$32</f>
        <v>33.9</v>
      </c>
      <c r="AD33" s="93">
        <f>[28]Setembro!$C$33</f>
        <v>38.700000000000003</v>
      </c>
      <c r="AE33" s="93">
        <f>[28]Setembro!$C$34</f>
        <v>41.5</v>
      </c>
      <c r="AF33" s="91">
        <f t="shared" si="1"/>
        <v>41.5</v>
      </c>
      <c r="AG33" s="92">
        <f t="shared" si="2"/>
        <v>35.849999999999994</v>
      </c>
      <c r="AJ33" s="5" t="s">
        <v>33</v>
      </c>
      <c r="AK33" s="5" t="s">
        <v>33</v>
      </c>
    </row>
    <row r="34" spans="1:37" x14ac:dyDescent="0.2">
      <c r="A34" s="50" t="s">
        <v>235</v>
      </c>
      <c r="B34" s="93">
        <f>[29]Setembro!$C$5</f>
        <v>30.2</v>
      </c>
      <c r="C34" s="93">
        <f>[29]Setembro!$C$6</f>
        <v>37</v>
      </c>
      <c r="D34" s="93">
        <f>[29]Setembro!$C$7</f>
        <v>40</v>
      </c>
      <c r="E34" s="93">
        <f>[29]Setembro!$C$8</f>
        <v>37.9</v>
      </c>
      <c r="F34" s="93">
        <f>[29]Setembro!$C$9</f>
        <v>31</v>
      </c>
      <c r="G34" s="93">
        <f>[29]Setembro!$C$10</f>
        <v>34.700000000000003</v>
      </c>
      <c r="H34" s="93">
        <f>[29]Setembro!$C$11</f>
        <v>40.4</v>
      </c>
      <c r="I34" s="93">
        <f>[29]Setembro!$C$12</f>
        <v>41.4</v>
      </c>
      <c r="J34" s="93">
        <f>[29]Setembro!$C$13</f>
        <v>40.299999999999997</v>
      </c>
      <c r="K34" s="93">
        <f>[29]Setembro!$C$14</f>
        <v>38.4</v>
      </c>
      <c r="L34" s="93">
        <f>[29]Setembro!$C$15</f>
        <v>39.9</v>
      </c>
      <c r="M34" s="93">
        <f>[29]Setembro!$C$16</f>
        <v>36.4</v>
      </c>
      <c r="N34" s="93">
        <f>[29]Setembro!$C$17</f>
        <v>38.9</v>
      </c>
      <c r="O34" s="93">
        <f>[29]Setembro!$C$18</f>
        <v>29.3</v>
      </c>
      <c r="P34" s="93">
        <f>[29]Setembro!$C$19</f>
        <v>24.8</v>
      </c>
      <c r="Q34" s="93">
        <f>[29]Setembro!$C$20</f>
        <v>27.6</v>
      </c>
      <c r="R34" s="93">
        <f>[29]Setembro!$C$21</f>
        <v>34.6</v>
      </c>
      <c r="S34" s="93">
        <f>[29]Setembro!$C$22</f>
        <v>40.6</v>
      </c>
      <c r="T34" s="93">
        <f>[29]Setembro!$C$23</f>
        <v>41.8</v>
      </c>
      <c r="U34" s="93">
        <f>[29]Setembro!$C$24</f>
        <v>40.700000000000003</v>
      </c>
      <c r="V34" s="93">
        <f>[29]Setembro!$C$25</f>
        <v>36.200000000000003</v>
      </c>
      <c r="W34" s="93">
        <f>[29]Setembro!$C$26</f>
        <v>42.1</v>
      </c>
      <c r="X34" s="93">
        <f>[29]Setembro!$C$27</f>
        <v>42.3</v>
      </c>
      <c r="Y34" s="93">
        <f>[29]Setembro!$C$28</f>
        <v>42.1</v>
      </c>
      <c r="Z34" s="93">
        <f>[29]Setembro!$C$29</f>
        <v>42.1</v>
      </c>
      <c r="AA34" s="93">
        <f>[29]Setembro!$C$30</f>
        <v>32.6</v>
      </c>
      <c r="AB34" s="93">
        <f>[29]Setembro!$C$31</f>
        <v>28.5</v>
      </c>
      <c r="AC34" s="93">
        <f>[29]Setembro!$C$32</f>
        <v>36.9</v>
      </c>
      <c r="AD34" s="93">
        <f>[29]Setembro!$C$33</f>
        <v>39.700000000000003</v>
      </c>
      <c r="AE34" s="93">
        <f>[29]Setembro!$C$34</f>
        <v>42.3</v>
      </c>
      <c r="AF34" s="91">
        <f t="shared" si="1"/>
        <v>42.3</v>
      </c>
      <c r="AG34" s="92">
        <f t="shared" si="2"/>
        <v>37.023333333333333</v>
      </c>
    </row>
    <row r="35" spans="1:37" x14ac:dyDescent="0.2">
      <c r="A35" s="50" t="s">
        <v>234</v>
      </c>
      <c r="B35" s="93">
        <f>[30]Setembro!$C$5</f>
        <v>30.3</v>
      </c>
      <c r="C35" s="93">
        <f>[30]Setembro!$C$6</f>
        <v>35.299999999999997</v>
      </c>
      <c r="D35" s="93">
        <f>[30]Setembro!$C$7</f>
        <v>39</v>
      </c>
      <c r="E35" s="93">
        <f>[30]Setembro!$C$8</f>
        <v>39.4</v>
      </c>
      <c r="F35" s="93">
        <f>[30]Setembro!$C$9</f>
        <v>29.7</v>
      </c>
      <c r="G35" s="93">
        <f>[30]Setembro!$C$10</f>
        <v>33.200000000000003</v>
      </c>
      <c r="H35" s="93">
        <f>[30]Setembro!$C$11</f>
        <v>38.799999999999997</v>
      </c>
      <c r="I35" s="93">
        <f>[30]Setembro!$C$12</f>
        <v>39.799999999999997</v>
      </c>
      <c r="J35" s="93">
        <f>[30]Setembro!$C$13</f>
        <v>38.5</v>
      </c>
      <c r="K35" s="93">
        <f>[30]Setembro!$C$14</f>
        <v>38.6</v>
      </c>
      <c r="L35" s="93">
        <f>[30]Setembro!$C$15</f>
        <v>39.299999999999997</v>
      </c>
      <c r="M35" s="93">
        <f>[30]Setembro!$C$16</f>
        <v>38.299999999999997</v>
      </c>
      <c r="N35" s="93">
        <f>[30]Setembro!$C$17</f>
        <v>38</v>
      </c>
      <c r="O35" s="93">
        <f>[30]Setembro!$C$18</f>
        <v>26.3</v>
      </c>
      <c r="P35" s="93">
        <f>[30]Setembro!$C$19</f>
        <v>20.399999999999999</v>
      </c>
      <c r="Q35" s="93">
        <f>[30]Setembro!$C$20</f>
        <v>26.2</v>
      </c>
      <c r="R35" s="93">
        <f>[30]Setembro!$C$21</f>
        <v>29</v>
      </c>
      <c r="S35" s="93">
        <f>[30]Setembro!$C$22</f>
        <v>31.8</v>
      </c>
      <c r="T35" s="93">
        <f>[30]Setembro!$C$23</f>
        <v>40</v>
      </c>
      <c r="U35" s="93">
        <f>[30]Setembro!$C$24</f>
        <v>37.5</v>
      </c>
      <c r="V35" s="93">
        <f>[30]Setembro!$C$25</f>
        <v>27</v>
      </c>
      <c r="W35" s="93">
        <f>[30]Setembro!$C$26</f>
        <v>35.799999999999997</v>
      </c>
      <c r="X35" s="93">
        <f>[30]Setembro!$C$27</f>
        <v>38</v>
      </c>
      <c r="Y35" s="93">
        <f>[30]Setembro!$C$28</f>
        <v>40</v>
      </c>
      <c r="Z35" s="93">
        <f>[30]Setembro!$C$29</f>
        <v>40.9</v>
      </c>
      <c r="AA35" s="93">
        <f>[30]Setembro!$C$30</f>
        <v>37.9</v>
      </c>
      <c r="AB35" s="93">
        <f>[30]Setembro!$C$31</f>
        <v>28.7</v>
      </c>
      <c r="AC35" s="93">
        <f>[30]Setembro!$C$32</f>
        <v>33.299999999999997</v>
      </c>
      <c r="AD35" s="93">
        <f>[30]Setembro!$C$33</f>
        <v>36</v>
      </c>
      <c r="AE35" s="93">
        <f>[30]Setembro!$C$34</f>
        <v>39.9</v>
      </c>
      <c r="AF35" s="91">
        <f t="shared" si="1"/>
        <v>40.9</v>
      </c>
      <c r="AG35" s="92">
        <f t="shared" si="2"/>
        <v>34.896666666666668</v>
      </c>
    </row>
    <row r="36" spans="1:37" x14ac:dyDescent="0.2">
      <c r="A36" s="50" t="s">
        <v>126</v>
      </c>
      <c r="B36" s="93">
        <f>[31]Setembro!$C$5</f>
        <v>30.9</v>
      </c>
      <c r="C36" s="93">
        <f>[31]Setembro!$C$6</f>
        <v>34.6</v>
      </c>
      <c r="D36" s="93">
        <f>[31]Setembro!$C$7</f>
        <v>38.299999999999997</v>
      </c>
      <c r="E36" s="93">
        <f>[31]Setembro!$C$8</f>
        <v>38.700000000000003</v>
      </c>
      <c r="F36" s="93">
        <f>[31]Setembro!$C$9</f>
        <v>30.4</v>
      </c>
      <c r="G36" s="93">
        <f>[31]Setembro!$C$10</f>
        <v>30.5</v>
      </c>
      <c r="H36" s="93">
        <f>[31]Setembro!$C$11</f>
        <v>38.299999999999997</v>
      </c>
      <c r="I36" s="93">
        <f>[31]Setembro!$C$12</f>
        <v>39.799999999999997</v>
      </c>
      <c r="J36" s="93">
        <f>[31]Setembro!$C$13</f>
        <v>38.700000000000003</v>
      </c>
      <c r="K36" s="93">
        <f>[31]Setembro!$C$14</f>
        <v>37.5</v>
      </c>
      <c r="L36" s="93">
        <f>[31]Setembro!$C$15</f>
        <v>39.200000000000003</v>
      </c>
      <c r="M36" s="93">
        <f>[31]Setembro!$C$16</f>
        <v>40.1</v>
      </c>
      <c r="N36" s="93">
        <f>[31]Setembro!$C$17</f>
        <v>38.6</v>
      </c>
      <c r="O36" s="93">
        <f>[31]Setembro!$C$18</f>
        <v>29.9</v>
      </c>
      <c r="P36" s="93">
        <f>[31]Setembro!$C$19</f>
        <v>21.5</v>
      </c>
      <c r="Q36" s="93">
        <f>[31]Setembro!$C$20</f>
        <v>26.9</v>
      </c>
      <c r="R36" s="93">
        <f>[31]Setembro!$C$21</f>
        <v>29.3</v>
      </c>
      <c r="S36" s="93">
        <f>[31]Setembro!$C$22</f>
        <v>29.6</v>
      </c>
      <c r="T36" s="93">
        <f>[31]Setembro!$C$23</f>
        <v>39.4</v>
      </c>
      <c r="U36" s="93">
        <f>[31]Setembro!$C$24</f>
        <v>37.6</v>
      </c>
      <c r="V36" s="93">
        <f>[31]Setembro!$C$25</f>
        <v>27.9</v>
      </c>
      <c r="W36" s="93">
        <f>[31]Setembro!$C$26</f>
        <v>33.4</v>
      </c>
      <c r="X36" s="93">
        <f>[31]Setembro!$C$27</f>
        <v>37.299999999999997</v>
      </c>
      <c r="Y36" s="93">
        <f>[31]Setembro!$C$28</f>
        <v>38.4</v>
      </c>
      <c r="Z36" s="93">
        <f>[31]Setembro!$C$29</f>
        <v>41.4</v>
      </c>
      <c r="AA36" s="93">
        <f>[31]Setembro!$C$30</f>
        <v>37.299999999999997</v>
      </c>
      <c r="AB36" s="93">
        <f>[31]Setembro!$C$31</f>
        <v>28.5</v>
      </c>
      <c r="AC36" s="93">
        <f>[31]Setembro!$C$32</f>
        <v>32.1</v>
      </c>
      <c r="AD36" s="93">
        <f>[31]Setembro!$C$33</f>
        <v>34.700000000000003</v>
      </c>
      <c r="AE36" s="93">
        <f>[31]Setembro!$C$34</f>
        <v>39.1</v>
      </c>
      <c r="AF36" s="91">
        <f t="shared" si="1"/>
        <v>41.4</v>
      </c>
      <c r="AG36" s="92">
        <f t="shared" si="2"/>
        <v>34.663333333333327</v>
      </c>
      <c r="AJ36" t="s">
        <v>33</v>
      </c>
    </row>
    <row r="37" spans="1:37" x14ac:dyDescent="0.2">
      <c r="A37" s="50" t="s">
        <v>13</v>
      </c>
      <c r="B37" s="93">
        <f>[32]Setembro!$C$5</f>
        <v>37.9</v>
      </c>
      <c r="C37" s="93">
        <f>[32]Setembro!$C$6</f>
        <v>37.5</v>
      </c>
      <c r="D37" s="93">
        <f>[32]Setembro!$C$7</f>
        <v>39.1</v>
      </c>
      <c r="E37" s="93">
        <f>[32]Setembro!$C$8</f>
        <v>39.6</v>
      </c>
      <c r="F37" s="93">
        <f>[32]Setembro!$C$9</f>
        <v>35.6</v>
      </c>
      <c r="G37" s="93">
        <f>[32]Setembro!$C$10</f>
        <v>37.200000000000003</v>
      </c>
      <c r="H37" s="93">
        <f>[32]Setembro!$C$11</f>
        <v>38.6</v>
      </c>
      <c r="I37" s="93">
        <f>[32]Setembro!$C$12</f>
        <v>37.4</v>
      </c>
      <c r="J37" s="93">
        <f>[32]Setembro!$C$13</f>
        <v>36.4</v>
      </c>
      <c r="K37" s="93">
        <f>[32]Setembro!$C$14</f>
        <v>37.1</v>
      </c>
      <c r="L37" s="93">
        <f>[32]Setembro!$C$15</f>
        <v>38.200000000000003</v>
      </c>
      <c r="M37" s="93">
        <f>[32]Setembro!$C$16</f>
        <v>38.799999999999997</v>
      </c>
      <c r="N37" s="93">
        <f>[32]Setembro!$C$17</f>
        <v>39.1</v>
      </c>
      <c r="O37" s="93">
        <f>[32]Setembro!$C$18</f>
        <v>36.200000000000003</v>
      </c>
      <c r="P37" s="93">
        <f>[32]Setembro!$C$19</f>
        <v>37.700000000000003</v>
      </c>
      <c r="Q37" s="93">
        <f>[32]Setembro!$C$20</f>
        <v>27.2</v>
      </c>
      <c r="R37" s="93">
        <f>[32]Setembro!$C$21</f>
        <v>32.299999999999997</v>
      </c>
      <c r="S37" s="93">
        <f>[32]Setembro!$C$22</f>
        <v>37.299999999999997</v>
      </c>
      <c r="T37" s="93">
        <f>[32]Setembro!$C$23</f>
        <v>39.799999999999997</v>
      </c>
      <c r="U37" s="93">
        <f>[32]Setembro!$C$24</f>
        <v>40.1</v>
      </c>
      <c r="V37" s="93">
        <f>[32]Setembro!$C$25</f>
        <v>33.200000000000003</v>
      </c>
      <c r="W37" s="93">
        <f>[32]Setembro!$C$26</f>
        <v>37.5</v>
      </c>
      <c r="X37" s="93">
        <f>[32]Setembro!$C$27</f>
        <v>40.299999999999997</v>
      </c>
      <c r="Y37" s="93">
        <f>[32]Setembro!$C$28</f>
        <v>41.1</v>
      </c>
      <c r="Z37" s="93">
        <f>[32]Setembro!$C$29</f>
        <v>41.6</v>
      </c>
      <c r="AA37" s="93">
        <f>[32]Setembro!$C$30</f>
        <v>41.6</v>
      </c>
      <c r="AB37" s="93">
        <f>[32]Setembro!$C$31</f>
        <v>31</v>
      </c>
      <c r="AC37" s="93">
        <f>[32]Setembro!$C$32</f>
        <v>34.5</v>
      </c>
      <c r="AD37" s="93">
        <f>[32]Setembro!$C$33</f>
        <v>38.299999999999997</v>
      </c>
      <c r="AE37" s="93">
        <f>[32]Setembro!$C$34</f>
        <v>39.200000000000003</v>
      </c>
      <c r="AF37" s="91">
        <f t="shared" si="1"/>
        <v>41.6</v>
      </c>
      <c r="AG37" s="92">
        <f t="shared" si="2"/>
        <v>37.380000000000003</v>
      </c>
      <c r="AJ37" t="s">
        <v>33</v>
      </c>
    </row>
    <row r="38" spans="1:37" x14ac:dyDescent="0.2">
      <c r="A38" s="50" t="s">
        <v>155</v>
      </c>
      <c r="B38" s="93">
        <f>[33]Setembro!$C5</f>
        <v>39.700000000000003</v>
      </c>
      <c r="C38" s="93">
        <f>[33]Setembro!$C6</f>
        <v>40.200000000000003</v>
      </c>
      <c r="D38" s="93">
        <f>[33]Setembro!$C7</f>
        <v>40.200000000000003</v>
      </c>
      <c r="E38" s="93">
        <f>[33]Setembro!$C8</f>
        <v>40.799999999999997</v>
      </c>
      <c r="F38" s="93">
        <f>[33]Setembro!$C9</f>
        <v>34.6</v>
      </c>
      <c r="G38" s="93">
        <f>[33]Setembro!$C10</f>
        <v>38.799999999999997</v>
      </c>
      <c r="H38" s="93">
        <f>[33]Setembro!$C11</f>
        <v>41</v>
      </c>
      <c r="I38" s="93">
        <f>[33]Setembro!$C12</f>
        <v>40.799999999999997</v>
      </c>
      <c r="J38" s="93">
        <f>[33]Setembro!$C13</f>
        <v>39.4</v>
      </c>
      <c r="K38" s="93" t="str">
        <f>[33]Setembro!$C14</f>
        <v>*</v>
      </c>
      <c r="L38" s="93" t="str">
        <f>[33]Setembro!$C15</f>
        <v>*</v>
      </c>
      <c r="M38" s="93">
        <f>[33]Setembro!$C16</f>
        <v>40.9</v>
      </c>
      <c r="N38" s="93">
        <f>[33]Setembro!$C17</f>
        <v>41.3</v>
      </c>
      <c r="O38" s="93">
        <f>[33]Setembro!$C18</f>
        <v>37.5</v>
      </c>
      <c r="P38" s="93">
        <f>[33]Setembro!$C19</f>
        <v>38.299999999999997</v>
      </c>
      <c r="Q38" s="93">
        <f>[33]Setembro!$C20</f>
        <v>29.3</v>
      </c>
      <c r="R38" s="93">
        <f>[33]Setembro!$C21</f>
        <v>35</v>
      </c>
      <c r="S38" s="93">
        <f>[33]Setembro!$C22</f>
        <v>41.5</v>
      </c>
      <c r="T38" s="93">
        <f>[33]Setembro!$C23</f>
        <v>40.5</v>
      </c>
      <c r="U38" s="93">
        <f>[33]Setembro!$C24</f>
        <v>39.6</v>
      </c>
      <c r="V38" s="93">
        <f>[33]Setembro!$C25</f>
        <v>35.799999999999997</v>
      </c>
      <c r="W38" s="93">
        <f>[33]Setembro!$C26</f>
        <v>41.8</v>
      </c>
      <c r="X38" s="93">
        <f>[33]Setembro!$C27</f>
        <v>42.8</v>
      </c>
      <c r="Y38" s="93">
        <f>[33]Setembro!$C28</f>
        <v>41.7</v>
      </c>
      <c r="Z38" s="93">
        <f>[33]Setembro!$C29</f>
        <v>41.8</v>
      </c>
      <c r="AA38" s="93">
        <f>[33]Setembro!$C30</f>
        <v>39.5</v>
      </c>
      <c r="AB38" s="93">
        <f>[33]Setembro!$C31</f>
        <v>31.7</v>
      </c>
      <c r="AC38" s="93">
        <f>[33]Setembro!$C32</f>
        <v>37.9</v>
      </c>
      <c r="AD38" s="93">
        <f>[33]Setembro!$C33</f>
        <v>40.5</v>
      </c>
      <c r="AE38" s="93">
        <f>[33]Setembro!$C34</f>
        <v>41.5</v>
      </c>
      <c r="AF38" s="91">
        <f t="shared" si="1"/>
        <v>42.8</v>
      </c>
      <c r="AG38" s="92">
        <f t="shared" si="2"/>
        <v>39.085714285714282</v>
      </c>
    </row>
    <row r="39" spans="1:37" x14ac:dyDescent="0.2">
      <c r="A39" s="50" t="s">
        <v>14</v>
      </c>
      <c r="B39" s="93">
        <f>[34]Setembro!$C$5</f>
        <v>21.5</v>
      </c>
      <c r="C39" s="93">
        <f>[34]Setembro!$C$6</f>
        <v>32.200000000000003</v>
      </c>
      <c r="D39" s="93">
        <f>[34]Setembro!$C$7</f>
        <v>35.1</v>
      </c>
      <c r="E39" s="93">
        <f>[34]Setembro!$C$8</f>
        <v>34.4</v>
      </c>
      <c r="F39" s="93">
        <f>[34]Setembro!$C$9</f>
        <v>24.3</v>
      </c>
      <c r="G39" s="93">
        <f>[34]Setembro!$C$10</f>
        <v>29.2</v>
      </c>
      <c r="H39" s="93">
        <f>[34]Setembro!$C$11</f>
        <v>35.4</v>
      </c>
      <c r="I39" s="93">
        <f>[34]Setembro!$C$12</f>
        <v>37.1</v>
      </c>
      <c r="J39" s="93">
        <f>[34]Setembro!$C$13</f>
        <v>36.1</v>
      </c>
      <c r="K39" s="93">
        <f>[34]Setembro!$C$14</f>
        <v>36.1</v>
      </c>
      <c r="L39" s="93">
        <f>[34]Setembro!$C$15</f>
        <v>35.299999999999997</v>
      </c>
      <c r="M39" s="93">
        <f>[34]Setembro!$C$16</f>
        <v>33.9</v>
      </c>
      <c r="N39" s="93">
        <f>[34]Setembro!$C$17</f>
        <v>33</v>
      </c>
      <c r="O39" s="93">
        <f>[34]Setembro!$C$18</f>
        <v>27.3</v>
      </c>
      <c r="P39" s="93">
        <f>[34]Setembro!$C$19</f>
        <v>18.399999999999999</v>
      </c>
      <c r="Q39" s="93">
        <f>[34]Setembro!$C$20</f>
        <v>25.3</v>
      </c>
      <c r="R39" s="93">
        <f>[34]Setembro!$C$21</f>
        <v>26.7</v>
      </c>
      <c r="S39" s="93">
        <f>[34]Setembro!$C$22</f>
        <v>29</v>
      </c>
      <c r="T39" s="93">
        <f>[34]Setembro!$C$23</f>
        <v>36.4</v>
      </c>
      <c r="U39" s="93">
        <f>[34]Setembro!$C$24</f>
        <v>34.1</v>
      </c>
      <c r="V39" s="93">
        <f>[34]Setembro!$C$25</f>
        <v>28.8</v>
      </c>
      <c r="W39" s="93">
        <f>[34]Setembro!$C$26</f>
        <v>34.200000000000003</v>
      </c>
      <c r="X39" s="93">
        <f>[34]Setembro!$C$27</f>
        <v>36.4</v>
      </c>
      <c r="Y39" s="93">
        <f>[34]Setembro!$C$28</f>
        <v>37.1</v>
      </c>
      <c r="Z39" s="93">
        <f>[34]Setembro!$C$29</f>
        <v>38.1</v>
      </c>
      <c r="AA39" s="93">
        <f>[34]Setembro!$C$30</f>
        <v>32</v>
      </c>
      <c r="AB39" s="93">
        <f>[34]Setembro!$C$31</f>
        <v>25.8</v>
      </c>
      <c r="AC39" s="93">
        <f>[34]Setembro!$C$32</f>
        <v>30.9</v>
      </c>
      <c r="AD39" s="93">
        <f>[34]Setembro!$C$33</f>
        <v>34.1</v>
      </c>
      <c r="AE39" s="93">
        <f>[34]Setembro!$C$34</f>
        <v>36.5</v>
      </c>
      <c r="AF39" s="91">
        <f t="shared" si="1"/>
        <v>38.1</v>
      </c>
      <c r="AG39" s="92">
        <f t="shared" si="2"/>
        <v>31.823333333333334</v>
      </c>
      <c r="AH39" s="11" t="s">
        <v>33</v>
      </c>
      <c r="AJ39" t="s">
        <v>33</v>
      </c>
    </row>
    <row r="40" spans="1:37" x14ac:dyDescent="0.2">
      <c r="A40" s="50" t="s">
        <v>15</v>
      </c>
      <c r="B40" s="93">
        <f>[35]Setembro!$C$5</f>
        <v>25.1</v>
      </c>
      <c r="C40" s="93">
        <f>[35]Setembro!$C$6</f>
        <v>34.1</v>
      </c>
      <c r="D40" s="93">
        <f>[35]Setembro!$C$7</f>
        <v>39.4</v>
      </c>
      <c r="E40" s="93">
        <f>[35]Setembro!$C$8</f>
        <v>31.4</v>
      </c>
      <c r="F40" s="93">
        <f>[35]Setembro!$C$9</f>
        <v>27.2</v>
      </c>
      <c r="G40" s="93">
        <f>[35]Setembro!$C$10</f>
        <v>33.200000000000003</v>
      </c>
      <c r="H40" s="93">
        <f>[35]Setembro!$C$11</f>
        <v>40.200000000000003</v>
      </c>
      <c r="I40" s="93">
        <f>[35]Setembro!$C$12</f>
        <v>41.5</v>
      </c>
      <c r="J40" s="93">
        <f>[35]Setembro!$C$13</f>
        <v>41.6</v>
      </c>
      <c r="K40" s="93">
        <f>[35]Setembro!$C$14</f>
        <v>38.799999999999997</v>
      </c>
      <c r="L40" s="93">
        <f>[35]Setembro!$C$15</f>
        <v>40</v>
      </c>
      <c r="M40" s="93">
        <f>[35]Setembro!$C$16</f>
        <v>34.4</v>
      </c>
      <c r="N40" s="93">
        <f>[35]Setembro!$C$17</f>
        <v>35.799999999999997</v>
      </c>
      <c r="O40" s="93">
        <f>[35]Setembro!$C$18</f>
        <v>30.8</v>
      </c>
      <c r="P40" s="93">
        <f>[35]Setembro!$C$19</f>
        <v>20.6</v>
      </c>
      <c r="Q40" s="93">
        <f>[35]Setembro!$C$20</f>
        <v>28.6</v>
      </c>
      <c r="R40" s="93">
        <f>[35]Setembro!$C$21</f>
        <v>33.200000000000003</v>
      </c>
      <c r="S40" s="93">
        <f>[35]Setembro!$C$22</f>
        <v>36.700000000000003</v>
      </c>
      <c r="T40" s="93">
        <f>[35]Setembro!$C$23</f>
        <v>37.799999999999997</v>
      </c>
      <c r="U40" s="93">
        <f>[35]Setembro!$C$24</f>
        <v>39.4</v>
      </c>
      <c r="V40" s="93">
        <f>[35]Setembro!$C$25</f>
        <v>34.200000000000003</v>
      </c>
      <c r="W40" s="93">
        <f>[35]Setembro!$C$26</f>
        <v>38.6</v>
      </c>
      <c r="X40" s="93">
        <f>[35]Setembro!$C$27</f>
        <v>40.200000000000003</v>
      </c>
      <c r="Y40" s="93">
        <f>[35]Setembro!$C$28</f>
        <v>38.1</v>
      </c>
      <c r="Z40" s="93">
        <f>[35]Setembro!$C$29</f>
        <v>39.9</v>
      </c>
      <c r="AA40" s="93">
        <f>[35]Setembro!$C$30</f>
        <v>34.4</v>
      </c>
      <c r="AB40" s="93">
        <f>[35]Setembro!$C$31</f>
        <v>28.3</v>
      </c>
      <c r="AC40" s="93">
        <f>[35]Setembro!$C$32</f>
        <v>34</v>
      </c>
      <c r="AD40" s="93">
        <f>[35]Setembro!$C$33</f>
        <v>39.1</v>
      </c>
      <c r="AE40" s="93">
        <f>[35]Setembro!$C$34</f>
        <v>41.4</v>
      </c>
      <c r="AF40" s="91">
        <f t="shared" si="1"/>
        <v>41.6</v>
      </c>
      <c r="AG40" s="92">
        <f t="shared" si="2"/>
        <v>35.266666666666673</v>
      </c>
      <c r="AI40" t="s">
        <v>33</v>
      </c>
      <c r="AJ40" t="s">
        <v>33</v>
      </c>
      <c r="AK40" t="s">
        <v>33</v>
      </c>
    </row>
    <row r="41" spans="1:37" x14ac:dyDescent="0.2">
      <c r="A41" s="50" t="s">
        <v>156</v>
      </c>
      <c r="B41" s="93">
        <f>[36]Setembro!$C$5</f>
        <v>34.9</v>
      </c>
      <c r="C41" s="93">
        <f>[36]Setembro!$C$6</f>
        <v>36.5</v>
      </c>
      <c r="D41" s="93">
        <f>[36]Setembro!$C$7</f>
        <v>38.799999999999997</v>
      </c>
      <c r="E41" s="93">
        <f>[36]Setembro!$C$8</f>
        <v>39.299999999999997</v>
      </c>
      <c r="F41" s="93">
        <f>[36]Setembro!$C$9</f>
        <v>30.4</v>
      </c>
      <c r="G41" s="93">
        <f>[36]Setembro!$C$10</f>
        <v>34.200000000000003</v>
      </c>
      <c r="H41" s="93">
        <f>[36]Setembro!$C$11</f>
        <v>39.4</v>
      </c>
      <c r="I41" s="93">
        <f>[36]Setembro!$C$12</f>
        <v>39.299999999999997</v>
      </c>
      <c r="J41" s="93">
        <f>[36]Setembro!$C$13</f>
        <v>38</v>
      </c>
      <c r="K41" s="93">
        <f>[36]Setembro!$C$14</f>
        <v>38.299999999999997</v>
      </c>
      <c r="L41" s="93">
        <f>[36]Setembro!$C$15</f>
        <v>39.299999999999997</v>
      </c>
      <c r="M41" s="93">
        <f>[36]Setembro!$C$16</f>
        <v>39</v>
      </c>
      <c r="N41" s="93">
        <f>[36]Setembro!$C$17</f>
        <v>39.1</v>
      </c>
      <c r="O41" s="93">
        <f>[36]Setembro!$C$18</f>
        <v>30.4</v>
      </c>
      <c r="P41" s="93">
        <f>[36]Setembro!$C$19</f>
        <v>26.3</v>
      </c>
      <c r="Q41" s="93">
        <f>[36]Setembro!$C$20</f>
        <v>24.3</v>
      </c>
      <c r="R41" s="93">
        <f>[36]Setembro!$C$21</f>
        <v>29.2</v>
      </c>
      <c r="S41" s="93">
        <f>[36]Setembro!$C$22</f>
        <v>32.5</v>
      </c>
      <c r="T41" s="93">
        <f>[36]Setembro!$C$23</f>
        <v>40.4</v>
      </c>
      <c r="U41" s="93">
        <f>[36]Setembro!$C$24</f>
        <v>38.4</v>
      </c>
      <c r="V41" s="93">
        <f>[36]Setembro!$C$25</f>
        <v>30.1</v>
      </c>
      <c r="W41" s="93">
        <f>[36]Setembro!$C$26</f>
        <v>35.9</v>
      </c>
      <c r="X41" s="93">
        <f>[36]Setembro!$C$27</f>
        <v>37.799999999999997</v>
      </c>
      <c r="Y41" s="93">
        <f>[36]Setembro!$C$28</f>
        <v>40.4</v>
      </c>
      <c r="Z41" s="93">
        <f>[36]Setembro!$C$29</f>
        <v>40.200000000000003</v>
      </c>
      <c r="AA41" s="93">
        <f>[36]Setembro!$C$30</f>
        <v>37.4</v>
      </c>
      <c r="AB41" s="93">
        <f>[36]Setembro!$C$31</f>
        <v>29.7</v>
      </c>
      <c r="AC41" s="93">
        <f>[36]Setembro!$C$32</f>
        <v>33.4</v>
      </c>
      <c r="AD41" s="93">
        <f>[36]Setembro!$C$33</f>
        <v>37</v>
      </c>
      <c r="AE41" s="93">
        <f>[36]Setembro!$C$34</f>
        <v>40.700000000000003</v>
      </c>
      <c r="AF41" s="91">
        <f t="shared" si="1"/>
        <v>40.700000000000003</v>
      </c>
      <c r="AG41" s="92">
        <f t="shared" si="2"/>
        <v>35.686666666666675</v>
      </c>
      <c r="AJ41" t="s">
        <v>33</v>
      </c>
    </row>
    <row r="42" spans="1:37" x14ac:dyDescent="0.2">
      <c r="A42" s="50" t="s">
        <v>16</v>
      </c>
      <c r="B42" s="93">
        <f>[37]Setembro!$C$5</f>
        <v>30.3</v>
      </c>
      <c r="C42" s="93">
        <f>[37]Setembro!$C$6</f>
        <v>34.700000000000003</v>
      </c>
      <c r="D42" s="93">
        <f>[37]Setembro!$C$7</f>
        <v>39.1</v>
      </c>
      <c r="E42" s="93">
        <f>[37]Setembro!$C$8</f>
        <v>39.299999999999997</v>
      </c>
      <c r="F42" s="93">
        <f>[37]Setembro!$C$9</f>
        <v>28.9</v>
      </c>
      <c r="G42" s="93">
        <f>[37]Setembro!$C$10</f>
        <v>31.6</v>
      </c>
      <c r="H42" s="93">
        <f>[37]Setembro!$C$11</f>
        <v>38.1</v>
      </c>
      <c r="I42" s="93">
        <f>[37]Setembro!$C$12</f>
        <v>39.799999999999997</v>
      </c>
      <c r="J42" s="93">
        <f>[37]Setembro!$C$13</f>
        <v>38.4</v>
      </c>
      <c r="K42" s="93">
        <f>[37]Setembro!$C$14</f>
        <v>39</v>
      </c>
      <c r="L42" s="93">
        <f>[37]Setembro!$C$15</f>
        <v>40</v>
      </c>
      <c r="M42" s="93">
        <f>[37]Setembro!$C$16</f>
        <v>37.799999999999997</v>
      </c>
      <c r="N42" s="93">
        <f>[37]Setembro!$C$17</f>
        <v>38.200000000000003</v>
      </c>
      <c r="O42" s="93">
        <f>[37]Setembro!$C$18</f>
        <v>25.9</v>
      </c>
      <c r="P42" s="93">
        <f>[37]Setembro!$C$19</f>
        <v>20.399999999999999</v>
      </c>
      <c r="Q42" s="93">
        <f>[37]Setembro!$C$20</f>
        <v>25</v>
      </c>
      <c r="R42" s="93">
        <f>[37]Setembro!$C$21</f>
        <v>27.9</v>
      </c>
      <c r="S42" s="93">
        <f>[37]Setembro!$C$22</f>
        <v>30.9</v>
      </c>
      <c r="T42" s="93">
        <f>[37]Setembro!$C$23</f>
        <v>39.799999999999997</v>
      </c>
      <c r="U42" s="93">
        <f>[37]Setembro!$C$24</f>
        <v>37.299999999999997</v>
      </c>
      <c r="V42" s="93">
        <f>[37]Setembro!$C$25</f>
        <v>26</v>
      </c>
      <c r="W42" s="93">
        <f>[37]Setembro!$C$26</f>
        <v>35.9</v>
      </c>
      <c r="X42" s="93">
        <f>[37]Setembro!$C$27</f>
        <v>38.1</v>
      </c>
      <c r="Y42" s="93">
        <f>[37]Setembro!$C$28</f>
        <v>39.5</v>
      </c>
      <c r="Z42" s="93">
        <f>[37]Setembro!$C$29</f>
        <v>40.4</v>
      </c>
      <c r="AA42" s="93">
        <f>[37]Setembro!$C$30</f>
        <v>36.6</v>
      </c>
      <c r="AB42" s="93">
        <f>[37]Setembro!$C$31</f>
        <v>28.8</v>
      </c>
      <c r="AC42" s="93">
        <f>[37]Setembro!$C$32</f>
        <v>32</v>
      </c>
      <c r="AD42" s="93">
        <f>[37]Setembro!$C$33</f>
        <v>35.200000000000003</v>
      </c>
      <c r="AE42" s="93">
        <f>[37]Setembro!$C$34</f>
        <v>39.299999999999997</v>
      </c>
      <c r="AF42" s="91">
        <f t="shared" si="1"/>
        <v>40.4</v>
      </c>
      <c r="AG42" s="92">
        <f t="shared" si="2"/>
        <v>34.473333333333329</v>
      </c>
      <c r="AK42" t="s">
        <v>33</v>
      </c>
    </row>
    <row r="43" spans="1:37" x14ac:dyDescent="0.2">
      <c r="A43" s="50" t="s">
        <v>139</v>
      </c>
      <c r="B43" s="93">
        <f>[38]Setembro!$C$5</f>
        <v>33.6</v>
      </c>
      <c r="C43" s="93">
        <f>[38]Setembro!$C$6</f>
        <v>35</v>
      </c>
      <c r="D43" s="93">
        <f>[38]Setembro!$C$7</f>
        <v>38.299999999999997</v>
      </c>
      <c r="E43" s="93">
        <f>[38]Setembro!$C$8</f>
        <v>39</v>
      </c>
      <c r="F43" s="93">
        <f>[38]Setembro!$C$9</f>
        <v>26.8</v>
      </c>
      <c r="G43" s="93">
        <f>[38]Setembro!$C$10</f>
        <v>32.9</v>
      </c>
      <c r="H43" s="93">
        <f>[38]Setembro!$C$11</f>
        <v>39.1</v>
      </c>
      <c r="I43" s="93">
        <f>[38]Setembro!$C$12</f>
        <v>39.5</v>
      </c>
      <c r="J43" s="93">
        <f>[38]Setembro!$C$13</f>
        <v>38.299999999999997</v>
      </c>
      <c r="K43" s="93">
        <f>[38]Setembro!$C$14</f>
        <v>35.799999999999997</v>
      </c>
      <c r="L43" s="93">
        <f>[38]Setembro!$C$15</f>
        <v>39.6</v>
      </c>
      <c r="M43" s="93">
        <f>[38]Setembro!$C$16</f>
        <v>39</v>
      </c>
      <c r="N43" s="93">
        <f>[38]Setembro!$C$17</f>
        <v>38.700000000000003</v>
      </c>
      <c r="O43" s="93">
        <f>[38]Setembro!$C$18</f>
        <v>28.3</v>
      </c>
      <c r="P43" s="93">
        <f>[38]Setembro!$C$19</f>
        <v>26.2</v>
      </c>
      <c r="Q43" s="93">
        <f>[38]Setembro!$C$20</f>
        <v>26</v>
      </c>
      <c r="R43" s="93">
        <f>[38]Setembro!$C$21</f>
        <v>30.1</v>
      </c>
      <c r="S43" s="93">
        <f>[38]Setembro!$C$22</f>
        <v>29.9</v>
      </c>
      <c r="T43" s="93">
        <f>[38]Setembro!$C$23</f>
        <v>39.9</v>
      </c>
      <c r="U43" s="93">
        <f>[38]Setembro!$C$24</f>
        <v>39.6</v>
      </c>
      <c r="V43" s="93">
        <f>[38]Setembro!$C$25</f>
        <v>29.7</v>
      </c>
      <c r="W43" s="93">
        <f>[38]Setembro!$C$26</f>
        <v>34.4</v>
      </c>
      <c r="X43" s="93">
        <f>[38]Setembro!$C$27</f>
        <v>36.9</v>
      </c>
      <c r="Y43" s="93">
        <f>[38]Setembro!$C$28</f>
        <v>39.1</v>
      </c>
      <c r="Z43" s="93">
        <f>[38]Setembro!$C$29</f>
        <v>41.7</v>
      </c>
      <c r="AA43" s="93">
        <f>[38]Setembro!$C$30</f>
        <v>38.299999999999997</v>
      </c>
      <c r="AB43" s="93">
        <f>[38]Setembro!$C$31</f>
        <v>29.5</v>
      </c>
      <c r="AC43" s="93">
        <f>[38]Setembro!$C$32</f>
        <v>32.5</v>
      </c>
      <c r="AD43" s="93">
        <f>[38]Setembro!$C$33</f>
        <v>35.6</v>
      </c>
      <c r="AE43" s="93">
        <f>[38]Setembro!$C$34</f>
        <v>40.1</v>
      </c>
      <c r="AF43" s="91">
        <f t="shared" si="1"/>
        <v>41.7</v>
      </c>
      <c r="AG43" s="92">
        <f t="shared" si="2"/>
        <v>35.113333333333337</v>
      </c>
      <c r="AJ43" t="s">
        <v>33</v>
      </c>
    </row>
    <row r="44" spans="1:37" x14ac:dyDescent="0.2">
      <c r="A44" s="50" t="s">
        <v>17</v>
      </c>
      <c r="B44" s="93">
        <f>[39]Setembro!$C$5</f>
        <v>35.5</v>
      </c>
      <c r="C44" s="93">
        <f>[39]Setembro!$C$6</f>
        <v>35.299999999999997</v>
      </c>
      <c r="D44" s="93">
        <f>[39]Setembro!$C$7</f>
        <v>36</v>
      </c>
      <c r="E44" s="93">
        <f>[39]Setembro!$C$8</f>
        <v>36.4</v>
      </c>
      <c r="F44" s="93">
        <f>[39]Setembro!$C$9</f>
        <v>28.1</v>
      </c>
      <c r="G44" s="93">
        <f>[39]Setembro!$C$10</f>
        <v>35.1</v>
      </c>
      <c r="H44" s="93">
        <f>[39]Setembro!$C$11</f>
        <v>36.799999999999997</v>
      </c>
      <c r="I44" s="93">
        <f>[39]Setembro!$C$12</f>
        <v>37.299999999999997</v>
      </c>
      <c r="J44" s="93">
        <f>[39]Setembro!$C$13</f>
        <v>36</v>
      </c>
      <c r="K44" s="93">
        <f>[39]Setembro!$C$14</f>
        <v>35.700000000000003</v>
      </c>
      <c r="L44" s="93">
        <f>[39]Setembro!$C$15</f>
        <v>36.200000000000003</v>
      </c>
      <c r="M44" s="93">
        <f>[39]Setembro!$C$16</f>
        <v>36.6</v>
      </c>
      <c r="N44" s="93">
        <f>[39]Setembro!$C$17</f>
        <v>36.700000000000003</v>
      </c>
      <c r="O44" s="93">
        <f>[39]Setembro!$C$18</f>
        <v>29.4</v>
      </c>
      <c r="P44" s="93">
        <f>[39]Setembro!$C$19</f>
        <v>29.4</v>
      </c>
      <c r="Q44" s="93">
        <f>[39]Setembro!$C$20</f>
        <v>24.5</v>
      </c>
      <c r="R44" s="93">
        <f>[39]Setembro!$C$21</f>
        <v>29.3</v>
      </c>
      <c r="S44" s="93">
        <f>[39]Setembro!$C$22</f>
        <v>35.9</v>
      </c>
      <c r="T44" s="93">
        <f>[39]Setembro!$C$23</f>
        <v>37.6</v>
      </c>
      <c r="U44" s="93">
        <f>[39]Setembro!$C$24</f>
        <v>35.1</v>
      </c>
      <c r="V44" s="93">
        <f>[39]Setembro!$C$25</f>
        <v>32.200000000000003</v>
      </c>
      <c r="W44" s="93">
        <f>[39]Setembro!$C$26</f>
        <v>36.5</v>
      </c>
      <c r="X44" s="93">
        <f>[39]Setembro!$C$27</f>
        <v>38.1</v>
      </c>
      <c r="Y44" s="93">
        <f>[39]Setembro!$C$28</f>
        <v>39.4</v>
      </c>
      <c r="Z44" s="93">
        <f>[39]Setembro!$C$29</f>
        <v>38</v>
      </c>
      <c r="AA44" s="93">
        <f>[39]Setembro!$C$30</f>
        <v>32.4</v>
      </c>
      <c r="AB44" s="93">
        <f>[39]Setembro!$C$31</f>
        <v>27.2</v>
      </c>
      <c r="AC44" s="93">
        <f>[39]Setembro!$C$32</f>
        <v>33.799999999999997</v>
      </c>
      <c r="AD44" s="93">
        <f>[39]Setembro!$C$33</f>
        <v>36.5</v>
      </c>
      <c r="AE44" s="93">
        <f>[39]Setembro!$C$34</f>
        <v>37.9</v>
      </c>
      <c r="AF44" s="91">
        <f t="shared" si="1"/>
        <v>39.4</v>
      </c>
      <c r="AG44" s="92">
        <f t="shared" si="2"/>
        <v>34.49666666666667</v>
      </c>
      <c r="AJ44" t="s">
        <v>33</v>
      </c>
    </row>
    <row r="45" spans="1:37" hidden="1" x14ac:dyDescent="0.2">
      <c r="A45" s="50" t="s">
        <v>144</v>
      </c>
      <c r="B45" s="93" t="str">
        <f>[40]Setembro!$C$5</f>
        <v>*</v>
      </c>
      <c r="C45" s="93" t="str">
        <f>[40]Setembro!$C$6</f>
        <v>*</v>
      </c>
      <c r="D45" s="93" t="str">
        <f>[40]Setembro!$C$7</f>
        <v>*</v>
      </c>
      <c r="E45" s="93" t="str">
        <f>[40]Setembro!$C$8</f>
        <v>*</v>
      </c>
      <c r="F45" s="93" t="str">
        <f>[40]Setembro!$C$9</f>
        <v>*</v>
      </c>
      <c r="G45" s="93" t="str">
        <f>[40]Setembro!$C$10</f>
        <v>*</v>
      </c>
      <c r="H45" s="93" t="str">
        <f>[40]Setembro!$C$11</f>
        <v>*</v>
      </c>
      <c r="I45" s="93" t="str">
        <f>[40]Setembro!$C$12</f>
        <v>*</v>
      </c>
      <c r="J45" s="93" t="str">
        <f>[40]Setembro!$C$13</f>
        <v>*</v>
      </c>
      <c r="K45" s="93" t="str">
        <f>[40]Setembro!$C$14</f>
        <v>*</v>
      </c>
      <c r="L45" s="93" t="str">
        <f>[40]Setembro!$C$15</f>
        <v>*</v>
      </c>
      <c r="M45" s="93" t="str">
        <f>[40]Setembro!$C$16</f>
        <v>*</v>
      </c>
      <c r="N45" s="93" t="str">
        <f>[40]Setembro!$C$17</f>
        <v>*</v>
      </c>
      <c r="O45" s="93" t="str">
        <f>[40]Setembro!$C$18</f>
        <v>*</v>
      </c>
      <c r="P45" s="93" t="str">
        <f>[40]Setembro!$C$19</f>
        <v>*</v>
      </c>
      <c r="Q45" s="93" t="str">
        <f>[40]Setembro!$C$20</f>
        <v>*</v>
      </c>
      <c r="R45" s="93" t="str">
        <f>[40]Setembro!$C$21</f>
        <v>*</v>
      </c>
      <c r="S45" s="93" t="str">
        <f>[40]Setembro!$C$22</f>
        <v>*</v>
      </c>
      <c r="T45" s="93" t="str">
        <f>[40]Setembro!$C$23</f>
        <v>*</v>
      </c>
      <c r="U45" s="93" t="str">
        <f>[40]Setembro!$C$24</f>
        <v>*</v>
      </c>
      <c r="V45" s="93" t="str">
        <f>[40]Setembro!$C$25</f>
        <v>*</v>
      </c>
      <c r="W45" s="93" t="str">
        <f>[40]Setembro!$C$26</f>
        <v>*</v>
      </c>
      <c r="X45" s="93" t="str">
        <f>[40]Setembro!$C$27</f>
        <v>*</v>
      </c>
      <c r="Y45" s="93" t="str">
        <f>[40]Setembro!$C$28</f>
        <v>*</v>
      </c>
      <c r="Z45" s="93" t="str">
        <f>[40]Setembro!$C$29</f>
        <v>*</v>
      </c>
      <c r="AA45" s="93" t="str">
        <f>[40]Setembro!$C$30</f>
        <v>*</v>
      </c>
      <c r="AB45" s="93" t="str">
        <f>[40]Setembro!$C$31</f>
        <v>*</v>
      </c>
      <c r="AC45" s="93" t="str">
        <f>[40]Setembro!$C$32</f>
        <v>*</v>
      </c>
      <c r="AD45" s="93" t="str">
        <f>[40]Setembro!$C$33</f>
        <v>*</v>
      </c>
      <c r="AE45" s="93" t="str">
        <f>[40]Setembro!$C$34</f>
        <v>*</v>
      </c>
      <c r="AF45" s="91" t="s">
        <v>203</v>
      </c>
      <c r="AG45" s="92" t="e">
        <f t="shared" si="2"/>
        <v>#DIV/0!</v>
      </c>
      <c r="AJ45" t="s">
        <v>33</v>
      </c>
    </row>
    <row r="46" spans="1:37" x14ac:dyDescent="0.2">
      <c r="A46" s="50" t="s">
        <v>18</v>
      </c>
      <c r="B46" s="93">
        <f>[41]Setembro!$C$5</f>
        <v>22.3</v>
      </c>
      <c r="C46" s="93">
        <f>[41]Setembro!$C$6</f>
        <v>27.3</v>
      </c>
      <c r="D46" s="93">
        <f>[41]Setembro!$C$7</f>
        <v>36.6</v>
      </c>
      <c r="E46" s="93">
        <f>[41]Setembro!$C$8</f>
        <v>32.1</v>
      </c>
      <c r="F46" s="93">
        <f>[41]Setembro!$C$9</f>
        <v>24.3</v>
      </c>
      <c r="G46" s="93">
        <f>[41]Setembro!$C$10</f>
        <v>26.7</v>
      </c>
      <c r="H46" s="93">
        <f>[41]Setembro!$C$11</f>
        <v>35.4</v>
      </c>
      <c r="I46" s="93">
        <f>[41]Setembro!$C$12</f>
        <v>37.9</v>
      </c>
      <c r="J46" s="93">
        <f>[41]Setembro!$C$13</f>
        <v>37.5</v>
      </c>
      <c r="K46" s="93">
        <f>[41]Setembro!$C$14</f>
        <v>36.9</v>
      </c>
      <c r="L46" s="93">
        <f>[41]Setembro!$C$15</f>
        <v>37.1</v>
      </c>
      <c r="M46" s="93">
        <f>[41]Setembro!$C$16</f>
        <v>34.4</v>
      </c>
      <c r="N46" s="93">
        <f>[41]Setembro!$C$17</f>
        <v>30.5</v>
      </c>
      <c r="O46" s="93">
        <f>[41]Setembro!$C$18</f>
        <v>24</v>
      </c>
      <c r="P46" s="93">
        <f>[41]Setembro!$C$19</f>
        <v>19.8</v>
      </c>
      <c r="Q46" s="93">
        <f>[41]Setembro!$C$20</f>
        <v>26.2</v>
      </c>
      <c r="R46" s="93">
        <f>[41]Setembro!$C$21</f>
        <v>27.4</v>
      </c>
      <c r="S46" s="93">
        <f>[41]Setembro!$C$22</f>
        <v>35.6</v>
      </c>
      <c r="T46" s="93">
        <f>[41]Setembro!$C$23</f>
        <v>29</v>
      </c>
      <c r="U46" s="93">
        <f>[41]Setembro!$C$24</f>
        <v>28</v>
      </c>
      <c r="V46" s="93">
        <f>[41]Setembro!$C$25</f>
        <v>32.299999999999997</v>
      </c>
      <c r="W46" s="93">
        <f>[41]Setembro!$C$26</f>
        <v>32.299999999999997</v>
      </c>
      <c r="X46" s="93">
        <f>[41]Setembro!$C$27</f>
        <v>36.4</v>
      </c>
      <c r="Y46" s="93">
        <f>[41]Setembro!$C$28</f>
        <v>36.799999999999997</v>
      </c>
      <c r="Z46" s="93">
        <f>[41]Setembro!$C$29</f>
        <v>38.299999999999997</v>
      </c>
      <c r="AA46" s="93">
        <f>[41]Setembro!$C$30</f>
        <v>29.3</v>
      </c>
      <c r="AB46" s="93">
        <f>[41]Setembro!$C$31</f>
        <v>26.5</v>
      </c>
      <c r="AC46" s="93">
        <f>[41]Setembro!$C$32</f>
        <v>31.5</v>
      </c>
      <c r="AD46" s="93">
        <f>[41]Setembro!$C$33</f>
        <v>32.6</v>
      </c>
      <c r="AE46" s="93">
        <f>[41]Setembro!$C$34</f>
        <v>37.200000000000003</v>
      </c>
      <c r="AF46" s="91">
        <f>MAX(B46:AE46)</f>
        <v>38.299999999999997</v>
      </c>
      <c r="AG46" s="92">
        <f t="shared" si="2"/>
        <v>31.406666666666659</v>
      </c>
      <c r="AH46" s="11" t="s">
        <v>33</v>
      </c>
      <c r="AJ46" t="s">
        <v>33</v>
      </c>
      <c r="AK46" t="s">
        <v>33</v>
      </c>
    </row>
    <row r="47" spans="1:37" x14ac:dyDescent="0.2">
      <c r="A47" s="50" t="s">
        <v>21</v>
      </c>
      <c r="B47" s="93">
        <f>[42]Setembro!$C$5</f>
        <v>30.5</v>
      </c>
      <c r="C47" s="93">
        <f>[42]Setembro!$C$6</f>
        <v>35.299999999999997</v>
      </c>
      <c r="D47" s="93">
        <f>[42]Setembro!$C$7</f>
        <v>37.799999999999997</v>
      </c>
      <c r="E47" s="93">
        <f>[42]Setembro!$C$8</f>
        <v>38</v>
      </c>
      <c r="F47" s="93">
        <f>[42]Setembro!$C$9</f>
        <v>29.6</v>
      </c>
      <c r="G47" s="93">
        <f>[42]Setembro!$C$10</f>
        <v>33.4</v>
      </c>
      <c r="H47" s="93">
        <f>[42]Setembro!$C$11</f>
        <v>38.6</v>
      </c>
      <c r="I47" s="93">
        <f>[42]Setembro!$C$12</f>
        <v>39.299999999999997</v>
      </c>
      <c r="J47" s="93">
        <f>[42]Setembro!$C$13</f>
        <v>38</v>
      </c>
      <c r="K47" s="93">
        <f>[42]Setembro!$C$14</f>
        <v>37.5</v>
      </c>
      <c r="L47" s="93">
        <f>[42]Setembro!$C$15</f>
        <v>38.6</v>
      </c>
      <c r="M47" s="93">
        <f>[42]Setembro!$C$16</f>
        <v>36.700000000000003</v>
      </c>
      <c r="N47" s="93">
        <f>[42]Setembro!$C$17</f>
        <v>37.1</v>
      </c>
      <c r="O47" s="93">
        <f>[42]Setembro!$C$18</f>
        <v>28.4</v>
      </c>
      <c r="P47" s="93">
        <f>[42]Setembro!$C$19</f>
        <v>20</v>
      </c>
      <c r="Q47" s="93">
        <f>[42]Setembro!$C$20</f>
        <v>24.8</v>
      </c>
      <c r="R47" s="93">
        <f>[42]Setembro!$C$21</f>
        <v>28.3</v>
      </c>
      <c r="S47" s="93">
        <f>[42]Setembro!$C$22</f>
        <v>34.9</v>
      </c>
      <c r="T47" s="93">
        <f>[42]Setembro!$C$23</f>
        <v>39.200000000000003</v>
      </c>
      <c r="U47" s="93">
        <f>[42]Setembro!$C$24</f>
        <v>36.700000000000003</v>
      </c>
      <c r="V47" s="93">
        <f>[42]Setembro!$C$25</f>
        <v>29.7</v>
      </c>
      <c r="W47" s="93">
        <f>[42]Setembro!$C$26</f>
        <v>36.9</v>
      </c>
      <c r="X47" s="93">
        <f>[42]Setembro!$C$27</f>
        <v>38.9</v>
      </c>
      <c r="Y47" s="93">
        <f>[42]Setembro!$C$28</f>
        <v>40</v>
      </c>
      <c r="Z47" s="93">
        <f>[42]Setembro!$C$29</f>
        <v>38.4</v>
      </c>
      <c r="AA47" s="93">
        <f>[42]Setembro!$C$30</f>
        <v>34.299999999999997</v>
      </c>
      <c r="AB47" s="93">
        <f>[42]Setembro!$C$31</f>
        <v>27.8</v>
      </c>
      <c r="AC47" s="93">
        <f>[42]Setembro!$C$32</f>
        <v>33.4</v>
      </c>
      <c r="AD47" s="93">
        <f>[42]Setembro!$C$33</f>
        <v>36.5</v>
      </c>
      <c r="AE47" s="93">
        <f>[42]Setembro!$C$34</f>
        <v>39.5</v>
      </c>
      <c r="AF47" s="91">
        <f>MAX(B47:AE47)</f>
        <v>40</v>
      </c>
      <c r="AG47" s="92">
        <f t="shared" si="2"/>
        <v>34.603333333333332</v>
      </c>
      <c r="AI47" t="s">
        <v>33</v>
      </c>
      <c r="AJ47" t="s">
        <v>33</v>
      </c>
    </row>
    <row r="48" spans="1:37" x14ac:dyDescent="0.2">
      <c r="A48" s="50" t="s">
        <v>32</v>
      </c>
      <c r="B48" s="93">
        <f>[43]Setembro!$C$5</f>
        <v>35.6</v>
      </c>
      <c r="C48" s="93">
        <f>[43]Setembro!$C$6</f>
        <v>37.700000000000003</v>
      </c>
      <c r="D48" s="93">
        <f>[43]Setembro!$C$7</f>
        <v>37.700000000000003</v>
      </c>
      <c r="E48" s="93">
        <f>[43]Setembro!$C$8</f>
        <v>37.9</v>
      </c>
      <c r="F48" s="93">
        <f>[43]Setembro!$C$9</f>
        <v>33.1</v>
      </c>
      <c r="G48" s="93">
        <f>[43]Setembro!$C$10</f>
        <v>36.5</v>
      </c>
      <c r="H48" s="93">
        <f>[43]Setembro!$C$11</f>
        <v>38.799999999999997</v>
      </c>
      <c r="I48" s="93">
        <f>[43]Setembro!$C$12</f>
        <v>39</v>
      </c>
      <c r="J48" s="93">
        <f>[43]Setembro!$C$13</f>
        <v>36.700000000000003</v>
      </c>
      <c r="K48" s="93">
        <f>[43]Setembro!$C$14</f>
        <v>37</v>
      </c>
      <c r="L48" s="93">
        <f>[43]Setembro!$C$15</f>
        <v>37.700000000000003</v>
      </c>
      <c r="M48" s="93">
        <f>[43]Setembro!$C$16</f>
        <v>37.799999999999997</v>
      </c>
      <c r="N48" s="93">
        <f>[43]Setembro!$C$17</f>
        <v>38.299999999999997</v>
      </c>
      <c r="O48" s="93">
        <f>[43]Setembro!$C$18</f>
        <v>37.4</v>
      </c>
      <c r="P48" s="93">
        <f>[43]Setembro!$C$19</f>
        <v>35.5</v>
      </c>
      <c r="Q48" s="93">
        <f>[43]Setembro!$C$20</f>
        <v>26</v>
      </c>
      <c r="R48" s="93">
        <f>[43]Setembro!$C$21</f>
        <v>34.200000000000003</v>
      </c>
      <c r="S48" s="93">
        <f>[43]Setembro!$C$22</f>
        <v>39.5</v>
      </c>
      <c r="T48" s="93">
        <f>[43]Setembro!$C$23</f>
        <v>37.4</v>
      </c>
      <c r="U48" s="93">
        <f>[43]Setembro!$C$24</f>
        <v>37.200000000000003</v>
      </c>
      <c r="V48" s="93">
        <f>[43]Setembro!$C$25</f>
        <v>34.799999999999997</v>
      </c>
      <c r="W48" s="93">
        <f>[43]Setembro!$C$26</f>
        <v>38.799999999999997</v>
      </c>
      <c r="X48" s="93">
        <f>[43]Setembro!$C$27</f>
        <v>39.4</v>
      </c>
      <c r="Y48" s="93">
        <f>[43]Setembro!$C$28</f>
        <v>39.299999999999997</v>
      </c>
      <c r="Z48" s="93">
        <f>[43]Setembro!$C$29</f>
        <v>39.700000000000003</v>
      </c>
      <c r="AA48" s="93">
        <f>[43]Setembro!$C$30</f>
        <v>38.5</v>
      </c>
      <c r="AB48" s="93">
        <f>[43]Setembro!$C$31</f>
        <v>29.8</v>
      </c>
      <c r="AC48" s="93">
        <f>[43]Setembro!$C$32</f>
        <v>36</v>
      </c>
      <c r="AD48" s="93">
        <f>[43]Setembro!$C$33</f>
        <v>38.200000000000003</v>
      </c>
      <c r="AE48" s="93">
        <f>[43]Setembro!$C$34</f>
        <v>39.799999999999997</v>
      </c>
      <c r="AF48" s="91">
        <f>MAX(B48:AE48)</f>
        <v>39.799999999999997</v>
      </c>
      <c r="AG48" s="92">
        <f t="shared" si="2"/>
        <v>36.843333333333334</v>
      </c>
      <c r="AH48" s="11" t="s">
        <v>33</v>
      </c>
      <c r="AI48" t="s">
        <v>33</v>
      </c>
      <c r="AJ48" t="s">
        <v>33</v>
      </c>
      <c r="AK48" t="s">
        <v>33</v>
      </c>
    </row>
    <row r="49" spans="1:37" x14ac:dyDescent="0.2">
      <c r="A49" s="50" t="s">
        <v>19</v>
      </c>
      <c r="B49" s="93">
        <f>[44]Setembro!$C$5</f>
        <v>38.4</v>
      </c>
      <c r="C49" s="93">
        <f>[44]Setembro!$C$6</f>
        <v>36.9</v>
      </c>
      <c r="D49" s="93">
        <f>[44]Setembro!$C$7</f>
        <v>39.5</v>
      </c>
      <c r="E49" s="93">
        <f>[44]Setembro!$C$8</f>
        <v>39.9</v>
      </c>
      <c r="F49" s="93">
        <f>[44]Setembro!$C$9</f>
        <v>31.2</v>
      </c>
      <c r="G49" s="93">
        <f>[44]Setembro!$C$10</f>
        <v>34.6</v>
      </c>
      <c r="H49" s="93">
        <f>[44]Setembro!$C$11</f>
        <v>39</v>
      </c>
      <c r="I49" s="93">
        <f>[44]Setembro!$C$12</f>
        <v>38</v>
      </c>
      <c r="J49" s="93">
        <f>[44]Setembro!$C$13</f>
        <v>37.6</v>
      </c>
      <c r="K49" s="93">
        <f>[44]Setembro!$C$14</f>
        <v>37.4</v>
      </c>
      <c r="L49" s="93">
        <f>[44]Setembro!$C$15</f>
        <v>39.5</v>
      </c>
      <c r="M49" s="93">
        <f>[44]Setembro!$C$16</f>
        <v>39.9</v>
      </c>
      <c r="N49" s="93">
        <f>[44]Setembro!$C$17</f>
        <v>40.6</v>
      </c>
      <c r="O49" s="93">
        <f>[44]Setembro!$C$18</f>
        <v>33.6</v>
      </c>
      <c r="P49" s="93">
        <f>[44]Setembro!$C$19</f>
        <v>33.4</v>
      </c>
      <c r="Q49" s="93">
        <f>[44]Setembro!$C$20</f>
        <v>24.3</v>
      </c>
      <c r="R49" s="93">
        <f>[44]Setembro!$C$21</f>
        <v>32.4</v>
      </c>
      <c r="S49" s="93">
        <f>[44]Setembro!$C$22</f>
        <v>34.299999999999997</v>
      </c>
      <c r="T49" s="93">
        <f>[44]Setembro!$C$23</f>
        <v>40.700000000000003</v>
      </c>
      <c r="U49" s="93">
        <f>[44]Setembro!$C$24</f>
        <v>40.700000000000003</v>
      </c>
      <c r="V49" s="93">
        <f>[44]Setembro!$C$25</f>
        <v>30.6</v>
      </c>
      <c r="W49" s="93">
        <f>[44]Setembro!$C$26</f>
        <v>36.9</v>
      </c>
      <c r="X49" s="93">
        <f>[44]Setembro!$C$27</f>
        <v>40</v>
      </c>
      <c r="Y49" s="93">
        <f>[44]Setembro!$C$28</f>
        <v>42</v>
      </c>
      <c r="Z49" s="93">
        <f>[44]Setembro!$C$29</f>
        <v>42.7</v>
      </c>
      <c r="AA49" s="93">
        <f>[44]Setembro!$C$30</f>
        <v>40.1</v>
      </c>
      <c r="AB49" s="93">
        <f>[44]Setembro!$C$31</f>
        <v>28.9</v>
      </c>
      <c r="AC49" s="93">
        <f>[44]Setembro!$C$32</f>
        <v>34.799999999999997</v>
      </c>
      <c r="AD49" s="93">
        <f>[44]Setembro!$C$33</f>
        <v>37.200000000000003</v>
      </c>
      <c r="AE49" s="93">
        <f>[44]Setembro!$C$34</f>
        <v>40.5</v>
      </c>
      <c r="AF49" s="91">
        <f>MAX(B49:AE49)</f>
        <v>42.7</v>
      </c>
      <c r="AG49" s="92">
        <f t="shared" si="2"/>
        <v>36.853333333333339</v>
      </c>
      <c r="AJ49" t="s">
        <v>33</v>
      </c>
    </row>
    <row r="50" spans="1:37" s="5" customFormat="1" ht="17.100000000000001" customHeight="1" x14ac:dyDescent="0.2">
      <c r="A50" s="51" t="s">
        <v>22</v>
      </c>
      <c r="B50" s="94">
        <f t="shared" ref="B50:AF50" si="3">MAX(B5:B49)</f>
        <v>39.700000000000003</v>
      </c>
      <c r="C50" s="94">
        <f t="shared" si="3"/>
        <v>40.200000000000003</v>
      </c>
      <c r="D50" s="94">
        <f t="shared" si="3"/>
        <v>40.5</v>
      </c>
      <c r="E50" s="94">
        <f t="shared" si="3"/>
        <v>40.9</v>
      </c>
      <c r="F50" s="94">
        <f t="shared" si="3"/>
        <v>36.6</v>
      </c>
      <c r="G50" s="94">
        <f t="shared" si="3"/>
        <v>38.799999999999997</v>
      </c>
      <c r="H50" s="94">
        <f t="shared" si="3"/>
        <v>41</v>
      </c>
      <c r="I50" s="94">
        <f t="shared" si="3"/>
        <v>41.6</v>
      </c>
      <c r="J50" s="94">
        <f t="shared" si="3"/>
        <v>41.6</v>
      </c>
      <c r="K50" s="94">
        <f t="shared" si="3"/>
        <v>39.4</v>
      </c>
      <c r="L50" s="94">
        <f t="shared" si="3"/>
        <v>41</v>
      </c>
      <c r="M50" s="94">
        <f t="shared" si="3"/>
        <v>41</v>
      </c>
      <c r="N50" s="94">
        <f t="shared" si="3"/>
        <v>41.3</v>
      </c>
      <c r="O50" s="94">
        <f t="shared" si="3"/>
        <v>37.5</v>
      </c>
      <c r="P50" s="94">
        <f t="shared" si="3"/>
        <v>38.299999999999997</v>
      </c>
      <c r="Q50" s="94">
        <f t="shared" si="3"/>
        <v>29.3</v>
      </c>
      <c r="R50" s="94">
        <f t="shared" si="3"/>
        <v>35</v>
      </c>
      <c r="S50" s="94">
        <f t="shared" si="3"/>
        <v>41.5</v>
      </c>
      <c r="T50" s="94">
        <f t="shared" si="3"/>
        <v>41.8</v>
      </c>
      <c r="U50" s="94">
        <f t="shared" si="3"/>
        <v>41.1</v>
      </c>
      <c r="V50" s="94">
        <f t="shared" si="3"/>
        <v>36.200000000000003</v>
      </c>
      <c r="W50" s="94">
        <f t="shared" si="3"/>
        <v>42.2</v>
      </c>
      <c r="X50" s="94">
        <f t="shared" si="3"/>
        <v>42.8</v>
      </c>
      <c r="Y50" s="94">
        <f t="shared" si="3"/>
        <v>42.2</v>
      </c>
      <c r="Z50" s="94">
        <f t="shared" si="3"/>
        <v>43.1</v>
      </c>
      <c r="AA50" s="94">
        <f t="shared" si="3"/>
        <v>41.6</v>
      </c>
      <c r="AB50" s="94">
        <f t="shared" si="3"/>
        <v>31.8</v>
      </c>
      <c r="AC50" s="94">
        <f t="shared" si="3"/>
        <v>37.9</v>
      </c>
      <c r="AD50" s="94">
        <f t="shared" si="3"/>
        <v>40.700000000000003</v>
      </c>
      <c r="AE50" s="94">
        <f t="shared" si="3"/>
        <v>42.9</v>
      </c>
      <c r="AF50" s="81">
        <f t="shared" si="3"/>
        <v>43.1</v>
      </c>
      <c r="AG50" s="92">
        <f t="shared" si="2"/>
        <v>39.650000000000006</v>
      </c>
      <c r="AJ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46"/>
      <c r="AG51" s="47"/>
      <c r="AI51" t="s">
        <v>33</v>
      </c>
      <c r="AJ51" t="s">
        <v>33</v>
      </c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7"/>
      <c r="U52" s="117"/>
      <c r="V52" s="117"/>
      <c r="W52" s="117"/>
      <c r="X52" s="117"/>
      <c r="Y52" s="96"/>
      <c r="Z52" s="96"/>
      <c r="AA52" s="96"/>
      <c r="AB52" s="96"/>
      <c r="AC52" s="96"/>
      <c r="AD52" s="96"/>
      <c r="AE52" s="96"/>
      <c r="AF52" s="46"/>
      <c r="AG52" s="45"/>
      <c r="AK52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8"/>
      <c r="U53" s="118"/>
      <c r="V53" s="118"/>
      <c r="W53" s="118"/>
      <c r="X53" s="118"/>
      <c r="Y53" s="96"/>
      <c r="Z53" s="96"/>
      <c r="AA53" s="96"/>
      <c r="AB53" s="96"/>
      <c r="AC53" s="96"/>
      <c r="AD53" s="48"/>
      <c r="AE53" s="48"/>
      <c r="AF53" s="46"/>
      <c r="AG53" s="45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6"/>
      <c r="AG54" s="72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6"/>
      <c r="AG55" s="47"/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6"/>
      <c r="AG56" s="47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</row>
    <row r="58" spans="1:37" x14ac:dyDescent="0.2">
      <c r="AG58" s="1"/>
    </row>
    <row r="59" spans="1:37" x14ac:dyDescent="0.2">
      <c r="Z59" s="2" t="s">
        <v>33</v>
      </c>
      <c r="AG59" s="1"/>
    </row>
    <row r="62" spans="1:37" x14ac:dyDescent="0.2">
      <c r="X62" s="2" t="s">
        <v>33</v>
      </c>
      <c r="Z62" s="2" t="s">
        <v>33</v>
      </c>
    </row>
    <row r="63" spans="1:37" x14ac:dyDescent="0.2">
      <c r="L63" s="2" t="s">
        <v>33</v>
      </c>
      <c r="S63" s="2" t="s">
        <v>33</v>
      </c>
    </row>
    <row r="64" spans="1:37" x14ac:dyDescent="0.2">
      <c r="V64" s="2" t="s">
        <v>33</v>
      </c>
      <c r="AH64" t="s">
        <v>33</v>
      </c>
    </row>
    <row r="66" spans="19:32" x14ac:dyDescent="0.2">
      <c r="S66" s="2" t="s">
        <v>33</v>
      </c>
    </row>
    <row r="67" spans="19:32" x14ac:dyDescent="0.2">
      <c r="U67" s="2" t="s">
        <v>33</v>
      </c>
      <c r="AF67" s="7" t="s">
        <v>33</v>
      </c>
    </row>
  </sheetData>
  <mergeCells count="35">
    <mergeCell ref="A1:AG1"/>
    <mergeCell ref="B2:AG2"/>
    <mergeCell ref="E3:E4"/>
    <mergeCell ref="K3:K4"/>
    <mergeCell ref="B3:B4"/>
    <mergeCell ref="A2:A4"/>
    <mergeCell ref="AB3:AB4"/>
    <mergeCell ref="AC3:AC4"/>
    <mergeCell ref="AD3:AD4"/>
    <mergeCell ref="W3:W4"/>
    <mergeCell ref="X3:X4"/>
    <mergeCell ref="Y3:Y4"/>
    <mergeCell ref="Z3:Z4"/>
    <mergeCell ref="C3:C4"/>
    <mergeCell ref="D3:D4"/>
    <mergeCell ref="F3:F4"/>
    <mergeCell ref="G3:G4"/>
    <mergeCell ref="U3:U4"/>
    <mergeCell ref="H3:H4"/>
    <mergeCell ref="J3:J4"/>
    <mergeCell ref="P3:P4"/>
    <mergeCell ref="Q3:Q4"/>
    <mergeCell ref="R3:R4"/>
    <mergeCell ref="T3:T4"/>
    <mergeCell ref="M3:M4"/>
    <mergeCell ref="N3:N4"/>
    <mergeCell ref="S3:S4"/>
    <mergeCell ref="L3:L4"/>
    <mergeCell ref="I3:I4"/>
    <mergeCell ref="O3:O4"/>
    <mergeCell ref="V3:V4"/>
    <mergeCell ref="AE3:AE4"/>
    <mergeCell ref="AA3:AA4"/>
    <mergeCell ref="T53:X53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L22" sqref="AL22"/>
    </sheetView>
  </sheetViews>
  <sheetFormatPr defaultRowHeight="12.75" x14ac:dyDescent="0.2"/>
  <cols>
    <col min="1" max="1" width="23.140625" style="2" customWidth="1"/>
    <col min="2" max="2" width="6.42578125" style="2" customWidth="1"/>
    <col min="3" max="4" width="5.85546875" style="2" customWidth="1"/>
    <col min="5" max="5" width="5.7109375" style="2" customWidth="1"/>
    <col min="6" max="7" width="5.85546875" style="2" customWidth="1"/>
    <col min="8" max="8" width="6" style="2" customWidth="1"/>
    <col min="9" max="9" width="5.7109375" style="2" customWidth="1"/>
    <col min="10" max="10" width="6.140625" style="2" customWidth="1"/>
    <col min="11" max="12" width="5.85546875" style="2" customWidth="1"/>
    <col min="13" max="13" width="5.5703125" style="2" customWidth="1"/>
    <col min="14" max="14" width="5.7109375" style="2" customWidth="1"/>
    <col min="15" max="15" width="6.42578125" style="2" customWidth="1"/>
    <col min="16" max="16" width="5.42578125" style="2" customWidth="1"/>
    <col min="17" max="17" width="5.28515625" style="2" customWidth="1"/>
    <col min="18" max="19" width="5.85546875" style="2" customWidth="1"/>
    <col min="20" max="20" width="5.42578125" style="2" customWidth="1"/>
    <col min="21" max="21" width="6.140625" style="2" customWidth="1"/>
    <col min="22" max="22" width="5.28515625" style="2" customWidth="1"/>
    <col min="23" max="23" width="6.42578125" style="2" customWidth="1"/>
    <col min="24" max="24" width="5.28515625" style="2" customWidth="1"/>
    <col min="25" max="25" width="6.140625" style="2" customWidth="1"/>
    <col min="26" max="27" width="5.7109375" style="2" customWidth="1"/>
    <col min="28" max="28" width="6" style="2" customWidth="1"/>
    <col min="29" max="29" width="5.8554687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11" t="s">
        <v>213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3"/>
    </row>
    <row r="2" spans="1:35" s="4" customFormat="1" ht="20.100000000000001" customHeight="1" x14ac:dyDescent="0.2">
      <c r="A2" s="114" t="s">
        <v>20</v>
      </c>
      <c r="B2" s="122" t="s">
        <v>238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</row>
    <row r="3" spans="1:35" s="5" customFormat="1" ht="20.100000000000001" customHeight="1" x14ac:dyDescent="0.2">
      <c r="A3" s="114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78" t="s">
        <v>26</v>
      </c>
      <c r="AG3" s="79" t="s">
        <v>24</v>
      </c>
    </row>
    <row r="4" spans="1:35" s="5" customFormat="1" ht="20.100000000000001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78" t="s">
        <v>23</v>
      </c>
      <c r="AG4" s="79" t="s">
        <v>23</v>
      </c>
    </row>
    <row r="5" spans="1:35" s="5" customFormat="1" x14ac:dyDescent="0.2">
      <c r="A5" s="50" t="s">
        <v>28</v>
      </c>
      <c r="B5" s="90">
        <f>[1]Setembro!$D$5</f>
        <v>13.6</v>
      </c>
      <c r="C5" s="90">
        <f>[1]Setembro!$D$6</f>
        <v>13.8</v>
      </c>
      <c r="D5" s="90">
        <f>[1]Setembro!$D$7</f>
        <v>13.8</v>
      </c>
      <c r="E5" s="90">
        <f>[1]Setembro!$D$8</f>
        <v>13</v>
      </c>
      <c r="F5" s="90">
        <f>[1]Setembro!$D$9</f>
        <v>17.399999999999999</v>
      </c>
      <c r="G5" s="90">
        <f>[1]Setembro!$D$10</f>
        <v>13.1</v>
      </c>
      <c r="H5" s="90">
        <f>[1]Setembro!$D$11</f>
        <v>15.6</v>
      </c>
      <c r="I5" s="90">
        <f>[1]Setembro!$D$12</f>
        <v>16</v>
      </c>
      <c r="J5" s="90">
        <f>[1]Setembro!$D$13</f>
        <v>15.4</v>
      </c>
      <c r="K5" s="90">
        <f>[1]Setembro!$D$14</f>
        <v>14.6</v>
      </c>
      <c r="L5" s="90">
        <f>[1]Setembro!$D$15</f>
        <v>13.4</v>
      </c>
      <c r="M5" s="90">
        <f>[1]Setembro!$D$16</f>
        <v>16</v>
      </c>
      <c r="N5" s="90">
        <f>[1]Setembro!$D$17</f>
        <v>16.3</v>
      </c>
      <c r="O5" s="90">
        <f>[1]Setembro!$D$18</f>
        <v>19.3</v>
      </c>
      <c r="P5" s="90">
        <f>[1]Setembro!$D$19</f>
        <v>20.9</v>
      </c>
      <c r="Q5" s="90">
        <f>[1]Setembro!$D$20</f>
        <v>18.5</v>
      </c>
      <c r="R5" s="90">
        <f>[1]Setembro!$D$21</f>
        <v>15.4</v>
      </c>
      <c r="S5" s="90">
        <f>[1]Setembro!$D$22</f>
        <v>16.600000000000001</v>
      </c>
      <c r="T5" s="90">
        <f>[1]Setembro!$D$23</f>
        <v>18.100000000000001</v>
      </c>
      <c r="U5" s="90">
        <f>[1]Setembro!$D$24</f>
        <v>20.399999999999999</v>
      </c>
      <c r="V5" s="90">
        <f>[1]Setembro!$D$25</f>
        <v>20.100000000000001</v>
      </c>
      <c r="W5" s="90">
        <f>[1]Setembro!$D$26</f>
        <v>20.8</v>
      </c>
      <c r="X5" s="90">
        <f>[1]Setembro!$D$27</f>
        <v>21.9</v>
      </c>
      <c r="Y5" s="90">
        <f>[1]Setembro!$D$28</f>
        <v>19.899999999999999</v>
      </c>
      <c r="Z5" s="90">
        <f>[1]Setembro!$D$29</f>
        <v>18.100000000000001</v>
      </c>
      <c r="AA5" s="90">
        <f>[1]Setembro!$D$30</f>
        <v>22.3</v>
      </c>
      <c r="AB5" s="90">
        <f>[1]Setembro!$D$31</f>
        <v>21.8</v>
      </c>
      <c r="AC5" s="90">
        <f>[1]Setembro!$D$32</f>
        <v>15.9</v>
      </c>
      <c r="AD5" s="90">
        <f>[1]Setembro!$D$33</f>
        <v>18.5</v>
      </c>
      <c r="AE5" s="90">
        <f>[1]Setembro!$D$34</f>
        <v>18.899999999999999</v>
      </c>
      <c r="AF5" s="81">
        <f t="shared" ref="AF5:AF11" si="1">MIN(B5:AE5)</f>
        <v>13</v>
      </c>
      <c r="AG5" s="92">
        <f t="shared" ref="AG5:AG25" si="2">AVERAGE(B5:AE5)</f>
        <v>17.313333333333336</v>
      </c>
    </row>
    <row r="6" spans="1:35" x14ac:dyDescent="0.2">
      <c r="A6" s="50" t="s">
        <v>0</v>
      </c>
      <c r="B6" s="93">
        <f>[2]Setembro!$D$5</f>
        <v>13.5</v>
      </c>
      <c r="C6" s="93">
        <f>[2]Setembro!$D$6</f>
        <v>10.3</v>
      </c>
      <c r="D6" s="93">
        <f>[2]Setembro!$D$7</f>
        <v>12.2</v>
      </c>
      <c r="E6" s="93">
        <f>[2]Setembro!$D$8</f>
        <v>13.9</v>
      </c>
      <c r="F6" s="93">
        <f>[2]Setembro!$D$9</f>
        <v>13.3</v>
      </c>
      <c r="G6" s="93">
        <f>[2]Setembro!$D$10</f>
        <v>6.2</v>
      </c>
      <c r="H6" s="93">
        <f>[2]Setembro!$D$11</f>
        <v>13.6</v>
      </c>
      <c r="I6" s="93">
        <f>[2]Setembro!$D$12</f>
        <v>15.8</v>
      </c>
      <c r="J6" s="93">
        <f>[2]Setembro!$D$13</f>
        <v>15.8</v>
      </c>
      <c r="K6" s="93">
        <f>[2]Setembro!$D$14</f>
        <v>14.3</v>
      </c>
      <c r="L6" s="93">
        <f>[2]Setembro!$D$15</f>
        <v>15.4</v>
      </c>
      <c r="M6" s="93">
        <f>[2]Setembro!$D$16</f>
        <v>17.600000000000001</v>
      </c>
      <c r="N6" s="93">
        <f>[2]Setembro!$D$17</f>
        <v>15.4</v>
      </c>
      <c r="O6" s="93">
        <f>[2]Setembro!$D$18</f>
        <v>17.3</v>
      </c>
      <c r="P6" s="93">
        <f>[2]Setembro!$D$19</f>
        <v>14.8</v>
      </c>
      <c r="Q6" s="93">
        <f>[2]Setembro!$D$20</f>
        <v>13.3</v>
      </c>
      <c r="R6" s="93">
        <f>[2]Setembro!$D$21</f>
        <v>12.2</v>
      </c>
      <c r="S6" s="93">
        <f>[2]Setembro!$D$22</f>
        <v>15.2</v>
      </c>
      <c r="T6" s="93">
        <f>[2]Setembro!$D$23</f>
        <v>16.100000000000001</v>
      </c>
      <c r="U6" s="93">
        <f>[2]Setembro!$D$24</f>
        <v>19.3</v>
      </c>
      <c r="V6" s="93">
        <f>[2]Setembro!$D$25</f>
        <v>16.8</v>
      </c>
      <c r="W6" s="93">
        <f>[2]Setembro!$D$26</f>
        <v>18.399999999999999</v>
      </c>
      <c r="X6" s="93">
        <f>[2]Setembro!$D$27</f>
        <v>18.8</v>
      </c>
      <c r="Y6" s="93">
        <f>[2]Setembro!$D$28</f>
        <v>18.2</v>
      </c>
      <c r="Z6" s="93">
        <f>[2]Setembro!$D$29</f>
        <v>19.100000000000001</v>
      </c>
      <c r="AA6" s="93">
        <f>[2]Setembro!$D$30</f>
        <v>20.2</v>
      </c>
      <c r="AB6" s="93">
        <f>[2]Setembro!$D$31</f>
        <v>14.7</v>
      </c>
      <c r="AC6" s="93">
        <f>[2]Setembro!$D$32</f>
        <v>11.1</v>
      </c>
      <c r="AD6" s="93">
        <f>[2]Setembro!$D$33</f>
        <v>15</v>
      </c>
      <c r="AE6" s="93">
        <f>[2]Setembro!$D$34</f>
        <v>17.2</v>
      </c>
      <c r="AF6" s="81">
        <f t="shared" si="1"/>
        <v>6.2</v>
      </c>
      <c r="AG6" s="92">
        <f t="shared" si="2"/>
        <v>15.166666666666668</v>
      </c>
    </row>
    <row r="7" spans="1:35" x14ac:dyDescent="0.2">
      <c r="A7" s="50" t="s">
        <v>86</v>
      </c>
      <c r="B7" s="93">
        <f>[3]Setembro!$D$5</f>
        <v>16.600000000000001</v>
      </c>
      <c r="C7" s="93">
        <f>[3]Setembro!$D$6</f>
        <v>13.9</v>
      </c>
      <c r="D7" s="93">
        <f>[3]Setembro!$D$7</f>
        <v>17.7</v>
      </c>
      <c r="E7" s="93">
        <f>[3]Setembro!$D$8</f>
        <v>19.100000000000001</v>
      </c>
      <c r="F7" s="93">
        <f>[3]Setembro!$D$9</f>
        <v>16.3</v>
      </c>
      <c r="G7" s="93">
        <f>[3]Setembro!$D$10</f>
        <v>12</v>
      </c>
      <c r="H7" s="93">
        <f>[3]Setembro!$D$11</f>
        <v>17.899999999999999</v>
      </c>
      <c r="I7" s="93">
        <f>[3]Setembro!$D$12</f>
        <v>20.399999999999999</v>
      </c>
      <c r="J7" s="93">
        <f>[3]Setembro!$D$13</f>
        <v>20.5</v>
      </c>
      <c r="K7" s="93">
        <f>[3]Setembro!$D$14</f>
        <v>20.5</v>
      </c>
      <c r="L7" s="93">
        <f>[3]Setembro!$D$15</f>
        <v>19.2</v>
      </c>
      <c r="M7" s="93">
        <f>[3]Setembro!$D$16</f>
        <v>21.9</v>
      </c>
      <c r="N7" s="93">
        <f>[3]Setembro!$D$17</f>
        <v>21</v>
      </c>
      <c r="O7" s="93">
        <f>[3]Setembro!$D$18</f>
        <v>21.6</v>
      </c>
      <c r="P7" s="93">
        <f>[3]Setembro!$D$19</f>
        <v>18.8</v>
      </c>
      <c r="Q7" s="93">
        <f>[3]Setembro!$D$20</f>
        <v>16.399999999999999</v>
      </c>
      <c r="R7" s="93">
        <f>[3]Setembro!$D$21</f>
        <v>15.6</v>
      </c>
      <c r="S7" s="93">
        <f>[3]Setembro!$D$22</f>
        <v>16.600000000000001</v>
      </c>
      <c r="T7" s="93">
        <f>[3]Setembro!$D$23</f>
        <v>19.8</v>
      </c>
      <c r="U7" s="93">
        <f>[3]Setembro!$D$24</f>
        <v>21.5</v>
      </c>
      <c r="V7" s="93">
        <f>[3]Setembro!$D$25</f>
        <v>18</v>
      </c>
      <c r="W7" s="93">
        <f>[3]Setembro!$D$26</f>
        <v>20.6</v>
      </c>
      <c r="X7" s="93">
        <f>[3]Setembro!$D$27</f>
        <v>22.6</v>
      </c>
      <c r="Y7" s="93">
        <f>[3]Setembro!$D$28</f>
        <v>22.2</v>
      </c>
      <c r="Z7" s="93">
        <f>[3]Setembro!$D$29</f>
        <v>22</v>
      </c>
      <c r="AA7" s="93">
        <f>[3]Setembro!$D$30</f>
        <v>21.4</v>
      </c>
      <c r="AB7" s="93">
        <f>[3]Setembro!$D$31</f>
        <v>17.3</v>
      </c>
      <c r="AC7" s="93">
        <f>[3]Setembro!$D$32</f>
        <v>16.2</v>
      </c>
      <c r="AD7" s="93">
        <f>[3]Setembro!$D$33</f>
        <v>17</v>
      </c>
      <c r="AE7" s="93">
        <f>[3]Setembro!$D$34</f>
        <v>21.4</v>
      </c>
      <c r="AF7" s="81">
        <f t="shared" si="1"/>
        <v>12</v>
      </c>
      <c r="AG7" s="92">
        <f t="shared" si="2"/>
        <v>18.866666666666671</v>
      </c>
    </row>
    <row r="8" spans="1:35" x14ac:dyDescent="0.2">
      <c r="A8" s="50" t="s">
        <v>1</v>
      </c>
      <c r="B8" s="93">
        <f>[4]Setembro!$D$5</f>
        <v>17.2</v>
      </c>
      <c r="C8" s="93">
        <f>[4]Setembro!$D$6</f>
        <v>14.8</v>
      </c>
      <c r="D8" s="93">
        <f>[4]Setembro!$D$7</f>
        <v>16.399999999999999</v>
      </c>
      <c r="E8" s="93">
        <f>[4]Setembro!$D$8</f>
        <v>18.399999999999999</v>
      </c>
      <c r="F8" s="93">
        <f>[4]Setembro!$D$9</f>
        <v>18.5</v>
      </c>
      <c r="G8" s="93">
        <f>[4]Setembro!$D$10</f>
        <v>16.600000000000001</v>
      </c>
      <c r="H8" s="93">
        <f>[4]Setembro!$D$11</f>
        <v>17.3</v>
      </c>
      <c r="I8" s="93">
        <f>[4]Setembro!$D$12</f>
        <v>18.7</v>
      </c>
      <c r="J8" s="93">
        <f>[4]Setembro!$D$13</f>
        <v>17.399999999999999</v>
      </c>
      <c r="K8" s="93">
        <f>[4]Setembro!$D$14</f>
        <v>17</v>
      </c>
      <c r="L8" s="93">
        <f>[4]Setembro!$D$15</f>
        <v>16.600000000000001</v>
      </c>
      <c r="M8" s="93">
        <f>[4]Setembro!$D$16</f>
        <v>19.600000000000001</v>
      </c>
      <c r="N8" s="93">
        <f>[4]Setembro!$D$17</f>
        <v>19.600000000000001</v>
      </c>
      <c r="O8" s="93">
        <f>[4]Setembro!$D$18</f>
        <v>21.1</v>
      </c>
      <c r="P8" s="93">
        <f>[4]Setembro!$D$19</f>
        <v>20.5</v>
      </c>
      <c r="Q8" s="93">
        <f>[4]Setembro!$D$20</f>
        <v>18.2</v>
      </c>
      <c r="R8" s="93">
        <f>[4]Setembro!$D$21</f>
        <v>18</v>
      </c>
      <c r="S8" s="93">
        <f>[4]Setembro!$D$22</f>
        <v>21.7</v>
      </c>
      <c r="T8" s="93">
        <f>[4]Setembro!$D$23</f>
        <v>24.4</v>
      </c>
      <c r="U8" s="93">
        <f>[4]Setembro!$D$24</f>
        <v>26.9</v>
      </c>
      <c r="V8" s="93">
        <f>[4]Setembro!$D$25</f>
        <v>20.6</v>
      </c>
      <c r="W8" s="93">
        <f>[4]Setembro!$D$26</f>
        <v>23.3</v>
      </c>
      <c r="X8" s="93">
        <f>[4]Setembro!$D$27</f>
        <v>22.5</v>
      </c>
      <c r="Y8" s="93">
        <f>[4]Setembro!$D$28</f>
        <v>23</v>
      </c>
      <c r="Z8" s="93">
        <f>[4]Setembro!$D$29</f>
        <v>23.1</v>
      </c>
      <c r="AA8" s="93">
        <f>[4]Setembro!$D$30</f>
        <v>23.2</v>
      </c>
      <c r="AB8" s="93">
        <f>[4]Setembro!$D$31</f>
        <v>19.5</v>
      </c>
      <c r="AC8" s="93">
        <f>[4]Setembro!$D$32</f>
        <v>18.899999999999999</v>
      </c>
      <c r="AD8" s="93">
        <f>[4]Setembro!$D$33</f>
        <v>25</v>
      </c>
      <c r="AE8" s="93">
        <f>[4]Setembro!$D$34</f>
        <v>24.3</v>
      </c>
      <c r="AF8" s="81">
        <f t="shared" si="1"/>
        <v>14.8</v>
      </c>
      <c r="AG8" s="92">
        <f t="shared" si="2"/>
        <v>20.076666666666664</v>
      </c>
    </row>
    <row r="9" spans="1:35" x14ac:dyDescent="0.2">
      <c r="A9" s="50" t="s">
        <v>149</v>
      </c>
      <c r="B9" s="93">
        <f>[5]Setembro!$D$5</f>
        <v>13.1</v>
      </c>
      <c r="C9" s="93">
        <f>[5]Setembro!$D$6</f>
        <v>11.4</v>
      </c>
      <c r="D9" s="93">
        <f>[5]Setembro!$D$7</f>
        <v>19</v>
      </c>
      <c r="E9" s="93">
        <f>[5]Setembro!$D$8</f>
        <v>21.7</v>
      </c>
      <c r="F9" s="93">
        <f>[5]Setembro!$D$9</f>
        <v>11.5</v>
      </c>
      <c r="G9" s="93">
        <f>[5]Setembro!$D$10</f>
        <v>10.9</v>
      </c>
      <c r="H9" s="93">
        <f>[5]Setembro!$D$11</f>
        <v>19.100000000000001</v>
      </c>
      <c r="I9" s="93">
        <f>[5]Setembro!$D$12</f>
        <v>21.5</v>
      </c>
      <c r="J9" s="93">
        <f>[5]Setembro!$D$13</f>
        <v>23.9</v>
      </c>
      <c r="K9" s="93">
        <f>[5]Setembro!$D$14</f>
        <v>22.5</v>
      </c>
      <c r="L9" s="93">
        <f>[5]Setembro!$D$15</f>
        <v>21.2</v>
      </c>
      <c r="M9" s="93">
        <f>[5]Setembro!$D$16</f>
        <v>20.9</v>
      </c>
      <c r="N9" s="93">
        <f>[5]Setembro!$D$17</f>
        <v>20.9</v>
      </c>
      <c r="O9" s="93">
        <f>[5]Setembro!$D$18</f>
        <v>16.399999999999999</v>
      </c>
      <c r="P9" s="93">
        <f>[5]Setembro!$D$19</f>
        <v>14.2</v>
      </c>
      <c r="Q9" s="93">
        <f>[5]Setembro!$D$20</f>
        <v>12.9</v>
      </c>
      <c r="R9" s="93">
        <f>[5]Setembro!$D$21</f>
        <v>14.3</v>
      </c>
      <c r="S9" s="93">
        <f>[5]Setembro!$D$22</f>
        <v>16.8</v>
      </c>
      <c r="T9" s="93">
        <f>[5]Setembro!$D$23</f>
        <v>17.600000000000001</v>
      </c>
      <c r="U9" s="93">
        <f>[5]Setembro!$D$24</f>
        <v>19</v>
      </c>
      <c r="V9" s="93">
        <f>[5]Setembro!$D$25</f>
        <v>16.2</v>
      </c>
      <c r="W9" s="93">
        <f>[5]Setembro!$D$26</f>
        <v>20.5</v>
      </c>
      <c r="X9" s="93">
        <f>[5]Setembro!$D$27</f>
        <v>21.4</v>
      </c>
      <c r="Y9" s="93">
        <f>[5]Setembro!$D$28</f>
        <v>24.5</v>
      </c>
      <c r="Z9" s="93">
        <f>[5]Setembro!$D$29</f>
        <v>26.1</v>
      </c>
      <c r="AA9" s="93">
        <f>[5]Setembro!$D$30</f>
        <v>18.7</v>
      </c>
      <c r="AB9" s="93">
        <f>[5]Setembro!$D$31</f>
        <v>14.6</v>
      </c>
      <c r="AC9" s="93">
        <f>[5]Setembro!$D$32</f>
        <v>13.1</v>
      </c>
      <c r="AD9" s="93">
        <f>[5]Setembro!$D$33</f>
        <v>19.2</v>
      </c>
      <c r="AE9" s="93">
        <f>[5]Setembro!$D$34</f>
        <v>20.100000000000001</v>
      </c>
      <c r="AF9" s="81">
        <f t="shared" si="1"/>
        <v>10.9</v>
      </c>
      <c r="AG9" s="92">
        <f t="shared" si="2"/>
        <v>18.106666666666673</v>
      </c>
    </row>
    <row r="10" spans="1:35" x14ac:dyDescent="0.2">
      <c r="A10" s="50" t="s">
        <v>93</v>
      </c>
      <c r="B10" s="93">
        <f>[6]Setembro!$D$5</f>
        <v>17.3</v>
      </c>
      <c r="C10" s="93">
        <f>[6]Setembro!$D$6</f>
        <v>13.7</v>
      </c>
      <c r="D10" s="93">
        <f>[6]Setembro!$D$7</f>
        <v>16.399999999999999</v>
      </c>
      <c r="E10" s="93">
        <f>[6]Setembro!$D$8</f>
        <v>20.9</v>
      </c>
      <c r="F10" s="93">
        <f>[6]Setembro!$D$9</f>
        <v>17.600000000000001</v>
      </c>
      <c r="G10" s="93">
        <f>[6]Setembro!$D$10</f>
        <v>12.6</v>
      </c>
      <c r="H10" s="93">
        <f>[6]Setembro!$D$11</f>
        <v>15.8</v>
      </c>
      <c r="I10" s="93">
        <f>[6]Setembro!$D$12</f>
        <v>20.7</v>
      </c>
      <c r="J10" s="93">
        <f>[6]Setembro!$D$13</f>
        <v>18.5</v>
      </c>
      <c r="K10" s="93">
        <f>[6]Setembro!$D$14</f>
        <v>16.5</v>
      </c>
      <c r="L10" s="93">
        <f>[6]Setembro!$D$15</f>
        <v>19.7</v>
      </c>
      <c r="M10" s="93">
        <f>[6]Setembro!$D$16</f>
        <v>22.9</v>
      </c>
      <c r="N10" s="93">
        <f>[6]Setembro!$D$17</f>
        <v>19.100000000000001</v>
      </c>
      <c r="O10" s="93">
        <f>[6]Setembro!$D$18</f>
        <v>22.4</v>
      </c>
      <c r="P10" s="93">
        <f>[6]Setembro!$D$19</f>
        <v>19.2</v>
      </c>
      <c r="Q10" s="93">
        <f>[6]Setembro!$D$20</f>
        <v>17.8</v>
      </c>
      <c r="R10" s="93">
        <f>[6]Setembro!$D$21</f>
        <v>15.7</v>
      </c>
      <c r="S10" s="93">
        <f>[6]Setembro!$D$22</f>
        <v>17.399999999999999</v>
      </c>
      <c r="T10" s="93">
        <f>[6]Setembro!$D$23</f>
        <v>19.2</v>
      </c>
      <c r="U10" s="93">
        <f>[6]Setembro!$D$24</f>
        <v>21</v>
      </c>
      <c r="V10" s="93">
        <f>[6]Setembro!$D$25</f>
        <v>17.7</v>
      </c>
      <c r="W10" s="93">
        <f>[6]Setembro!$D$26</f>
        <v>18.8</v>
      </c>
      <c r="X10" s="93">
        <f>[6]Setembro!$D$27</f>
        <v>18.600000000000001</v>
      </c>
      <c r="Y10" s="93">
        <f>[6]Setembro!$D$28</f>
        <v>21.2</v>
      </c>
      <c r="Z10" s="93">
        <f>[6]Setembro!$D$29</f>
        <v>22.1</v>
      </c>
      <c r="AA10" s="93">
        <f>[6]Setembro!$D$30</f>
        <v>23.1</v>
      </c>
      <c r="AB10" s="93">
        <f>[6]Setembro!$D$31</f>
        <v>18.600000000000001</v>
      </c>
      <c r="AC10" s="93">
        <f>[6]Setembro!$D$32</f>
        <v>15.7</v>
      </c>
      <c r="AD10" s="93">
        <f>[6]Setembro!$D$33</f>
        <v>18.899999999999999</v>
      </c>
      <c r="AE10" s="93">
        <f>[6]Setembro!$D$34</f>
        <v>19.3</v>
      </c>
      <c r="AF10" s="81">
        <f t="shared" si="1"/>
        <v>12.6</v>
      </c>
      <c r="AG10" s="92">
        <f t="shared" si="2"/>
        <v>18.613333333333333</v>
      </c>
    </row>
    <row r="11" spans="1:35" x14ac:dyDescent="0.2">
      <c r="A11" s="50" t="s">
        <v>50</v>
      </c>
      <c r="B11" s="93">
        <f>[7]Setembro!$D$5</f>
        <v>17.600000000000001</v>
      </c>
      <c r="C11" s="93">
        <f>[7]Setembro!$D$6</f>
        <v>15</v>
      </c>
      <c r="D11" s="93">
        <f>[7]Setembro!$D$7</f>
        <v>19.100000000000001</v>
      </c>
      <c r="E11" s="93">
        <f>[7]Setembro!$D$8</f>
        <v>21.8</v>
      </c>
      <c r="F11" s="93">
        <f>[7]Setembro!$D$9</f>
        <v>17.2</v>
      </c>
      <c r="G11" s="93">
        <f>[7]Setembro!$D$10</f>
        <v>14.2</v>
      </c>
      <c r="H11" s="93">
        <f>[7]Setembro!$D$11</f>
        <v>18</v>
      </c>
      <c r="I11" s="93">
        <f>[7]Setembro!$D$12</f>
        <v>21.6</v>
      </c>
      <c r="J11" s="93">
        <f>[7]Setembro!$D$13</f>
        <v>23.2</v>
      </c>
      <c r="K11" s="93">
        <f>[7]Setembro!$D$14</f>
        <v>21.5</v>
      </c>
      <c r="L11" s="93">
        <f>[7]Setembro!$D$15</f>
        <v>21.2</v>
      </c>
      <c r="M11" s="93">
        <f>[7]Setembro!$D$16</f>
        <v>23.7</v>
      </c>
      <c r="N11" s="93">
        <f>[7]Setembro!$D$17</f>
        <v>24.4</v>
      </c>
      <c r="O11" s="93">
        <f>[7]Setembro!$D$18</f>
        <v>21</v>
      </c>
      <c r="P11" s="93">
        <f>[7]Setembro!$D$19</f>
        <v>18.2</v>
      </c>
      <c r="Q11" s="93">
        <f>[7]Setembro!$D$20</f>
        <v>18</v>
      </c>
      <c r="R11" s="93">
        <f>[7]Setembro!$D$21</f>
        <v>15.4</v>
      </c>
      <c r="S11" s="93">
        <f>[7]Setembro!$D$22</f>
        <v>15.2</v>
      </c>
      <c r="T11" s="93">
        <f>[7]Setembro!$D$23</f>
        <v>19.100000000000001</v>
      </c>
      <c r="U11" s="93">
        <f>[7]Setembro!$D$24</f>
        <v>19.7</v>
      </c>
      <c r="V11" s="93">
        <f>[7]Setembro!$D$25</f>
        <v>18.899999999999999</v>
      </c>
      <c r="W11" s="93">
        <f>[7]Setembro!$D$26</f>
        <v>21</v>
      </c>
      <c r="X11" s="93">
        <f>[7]Setembro!$D$27</f>
        <v>23.7</v>
      </c>
      <c r="Y11" s="93">
        <f>[7]Setembro!$D$28</f>
        <v>23.2</v>
      </c>
      <c r="Z11" s="93">
        <f>[7]Setembro!$D$29</f>
        <v>22</v>
      </c>
      <c r="AA11" s="93">
        <f>[7]Setembro!$D$30</f>
        <v>20.2</v>
      </c>
      <c r="AB11" s="93">
        <f>[7]Setembro!$D$31</f>
        <v>19.5</v>
      </c>
      <c r="AC11" s="93">
        <f>[7]Setembro!$D$32</f>
        <v>18</v>
      </c>
      <c r="AD11" s="93">
        <f>[7]Setembro!$D$33</f>
        <v>16.2</v>
      </c>
      <c r="AE11" s="93">
        <f>[7]Setembro!$D$34</f>
        <v>21.6</v>
      </c>
      <c r="AF11" s="81">
        <f t="shared" si="1"/>
        <v>14.2</v>
      </c>
      <c r="AG11" s="92">
        <f t="shared" si="2"/>
        <v>19.646666666666665</v>
      </c>
    </row>
    <row r="12" spans="1:35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81" t="s">
        <v>203</v>
      </c>
      <c r="AG12" s="92" t="e">
        <f t="shared" si="2"/>
        <v>#DIV/0!</v>
      </c>
    </row>
    <row r="13" spans="1:35" x14ac:dyDescent="0.2">
      <c r="A13" s="50" t="s">
        <v>96</v>
      </c>
      <c r="B13" s="93">
        <f>[8]Setembro!$D$5</f>
        <v>15.1</v>
      </c>
      <c r="C13" s="93">
        <f>[8]Setembro!$D$6</f>
        <v>12</v>
      </c>
      <c r="D13" s="93">
        <f>[8]Setembro!$D$7</f>
        <v>15.8</v>
      </c>
      <c r="E13" s="93">
        <f>[8]Setembro!$D$8</f>
        <v>19.399999999999999</v>
      </c>
      <c r="F13" s="93">
        <f>[8]Setembro!$D$9</f>
        <v>15.3</v>
      </c>
      <c r="G13" s="93">
        <f>[8]Setembro!$D$10</f>
        <v>12.1</v>
      </c>
      <c r="H13" s="93">
        <f>[8]Setembro!$D$11</f>
        <v>16.2</v>
      </c>
      <c r="I13" s="93">
        <f>[8]Setembro!$D$12</f>
        <v>17.600000000000001</v>
      </c>
      <c r="J13" s="93">
        <f>[8]Setembro!$D$13</f>
        <v>17.600000000000001</v>
      </c>
      <c r="K13" s="93">
        <f>[8]Setembro!$D$14</f>
        <v>17.8</v>
      </c>
      <c r="L13" s="93">
        <f>[8]Setembro!$D$15</f>
        <v>16.600000000000001</v>
      </c>
      <c r="M13" s="93">
        <f>[8]Setembro!$D$16</f>
        <v>20.2</v>
      </c>
      <c r="N13" s="93">
        <f>[8]Setembro!$D$17</f>
        <v>18.899999999999999</v>
      </c>
      <c r="O13" s="93">
        <f>[8]Setembro!$D$18</f>
        <v>18.8</v>
      </c>
      <c r="P13" s="93">
        <f>[8]Setembro!$D$19</f>
        <v>18.3</v>
      </c>
      <c r="Q13" s="93">
        <f>[8]Setembro!$D$20</f>
        <v>16.100000000000001</v>
      </c>
      <c r="R13" s="93">
        <f>[8]Setembro!$D$21</f>
        <v>14.7</v>
      </c>
      <c r="S13" s="93">
        <f>[8]Setembro!$D$22</f>
        <v>18.2</v>
      </c>
      <c r="T13" s="93">
        <f>[8]Setembro!$D$23</f>
        <v>19.7</v>
      </c>
      <c r="U13" s="93">
        <f>[8]Setembro!$D$24</f>
        <v>25.4</v>
      </c>
      <c r="V13" s="93">
        <f>[8]Setembro!$D$25</f>
        <v>19</v>
      </c>
      <c r="W13" s="93">
        <f>[8]Setembro!$D$26</f>
        <v>19.899999999999999</v>
      </c>
      <c r="X13" s="93">
        <f>[8]Setembro!$D$27</f>
        <v>20</v>
      </c>
      <c r="Y13" s="93">
        <f>[8]Setembro!$D$28</f>
        <v>21.4</v>
      </c>
      <c r="Z13" s="93">
        <f>[8]Setembro!$D$29</f>
        <v>22.3</v>
      </c>
      <c r="AA13" s="93">
        <f>[8]Setembro!$D$30</f>
        <v>20.7</v>
      </c>
      <c r="AB13" s="93">
        <f>[8]Setembro!$D$31</f>
        <v>17.5</v>
      </c>
      <c r="AC13" s="93">
        <f>[8]Setembro!$D$32</f>
        <v>15.8</v>
      </c>
      <c r="AD13" s="93">
        <f>[8]Setembro!$D$33</f>
        <v>18.2</v>
      </c>
      <c r="AE13" s="93">
        <f>[8]Setembro!$D$34</f>
        <v>20.2</v>
      </c>
      <c r="AF13" s="81">
        <f>MIN(B13:AE13)</f>
        <v>12</v>
      </c>
      <c r="AG13" s="92">
        <f t="shared" si="2"/>
        <v>18.026666666666664</v>
      </c>
    </row>
    <row r="14" spans="1:35" hidden="1" x14ac:dyDescent="0.2">
      <c r="A14" s="50" t="s">
        <v>100</v>
      </c>
      <c r="B14" s="93" t="str">
        <f>[9]Setembro!$D$5</f>
        <v>*</v>
      </c>
      <c r="C14" s="93" t="str">
        <f>[9]Setembro!$D$6</f>
        <v>*</v>
      </c>
      <c r="D14" s="93" t="str">
        <f>[9]Setembro!$D$7</f>
        <v>*</v>
      </c>
      <c r="E14" s="93" t="str">
        <f>[9]Setembro!$D$8</f>
        <v>*</v>
      </c>
      <c r="F14" s="93" t="str">
        <f>[9]Setembro!$D$9</f>
        <v>*</v>
      </c>
      <c r="G14" s="93" t="str">
        <f>[9]Setembro!$D$10</f>
        <v>*</v>
      </c>
      <c r="H14" s="93" t="str">
        <f>[9]Setembro!$D$11</f>
        <v>*</v>
      </c>
      <c r="I14" s="93" t="str">
        <f>[9]Setembro!$D$12</f>
        <v>*</v>
      </c>
      <c r="J14" s="93" t="str">
        <f>[9]Setembro!$D$13</f>
        <v>*</v>
      </c>
      <c r="K14" s="93" t="str">
        <f>[9]Setembro!$D$14</f>
        <v>*</v>
      </c>
      <c r="L14" s="93" t="str">
        <f>[9]Setembro!$D$15</f>
        <v>*</v>
      </c>
      <c r="M14" s="93" t="str">
        <f>[9]Setembro!$D$16</f>
        <v>*</v>
      </c>
      <c r="N14" s="93" t="str">
        <f>[9]Setembro!$D$17</f>
        <v>*</v>
      </c>
      <c r="O14" s="93" t="str">
        <f>[9]Setembro!$D$18</f>
        <v>*</v>
      </c>
      <c r="P14" s="93" t="str">
        <f>[9]Setembro!$D$19</f>
        <v>*</v>
      </c>
      <c r="Q14" s="93" t="str">
        <f>[9]Setembro!$D$20</f>
        <v>*</v>
      </c>
      <c r="R14" s="93" t="str">
        <f>[9]Setembro!$D$21</f>
        <v>*</v>
      </c>
      <c r="S14" s="93" t="str">
        <f>[9]Setembro!$D$22</f>
        <v>*</v>
      </c>
      <c r="T14" s="93" t="str">
        <f>[9]Setembro!$D$23</f>
        <v>*</v>
      </c>
      <c r="U14" s="93" t="str">
        <f>[9]Setembro!$D$24</f>
        <v>*</v>
      </c>
      <c r="V14" s="93" t="str">
        <f>[9]Setembro!$D$25</f>
        <v>*</v>
      </c>
      <c r="W14" s="93" t="str">
        <f>[9]Setembro!$D$26</f>
        <v>*</v>
      </c>
      <c r="X14" s="93" t="str">
        <f>[9]Setembro!$D$27</f>
        <v>*</v>
      </c>
      <c r="Y14" s="93" t="str">
        <f>[9]Setembro!$D$28</f>
        <v>*</v>
      </c>
      <c r="Z14" s="93" t="str">
        <f>[9]Setembro!$D$29</f>
        <v>*</v>
      </c>
      <c r="AA14" s="93" t="str">
        <f>[9]Setembro!$D$30</f>
        <v>*</v>
      </c>
      <c r="AB14" s="93" t="str">
        <f>[9]Setembro!$D$31</f>
        <v>*</v>
      </c>
      <c r="AC14" s="93" t="str">
        <f>[9]Setembro!$D$32</f>
        <v>*</v>
      </c>
      <c r="AD14" s="93" t="str">
        <f>[9]Setembro!$D$33</f>
        <v>*</v>
      </c>
      <c r="AE14" s="93" t="str">
        <f>[9]Setembro!$D$34</f>
        <v>*</v>
      </c>
      <c r="AF14" s="81" t="s">
        <v>203</v>
      </c>
      <c r="AG14" s="92" t="e">
        <f t="shared" si="2"/>
        <v>#DIV/0!</v>
      </c>
      <c r="AI14" t="s">
        <v>33</v>
      </c>
    </row>
    <row r="15" spans="1:35" x14ac:dyDescent="0.2">
      <c r="A15" s="50" t="s">
        <v>103</v>
      </c>
      <c r="B15" s="93">
        <f>[10]Setembro!$D$5</f>
        <v>15.4</v>
      </c>
      <c r="C15" s="93">
        <f>[10]Setembro!$D$6</f>
        <v>10.4</v>
      </c>
      <c r="D15" s="93">
        <f>[10]Setembro!$D$7</f>
        <v>16</v>
      </c>
      <c r="E15" s="93">
        <f>[10]Setembro!$D$8</f>
        <v>22.7</v>
      </c>
      <c r="F15" s="93">
        <f>[10]Setembro!$D$9</f>
        <v>14.3</v>
      </c>
      <c r="G15" s="93">
        <f>[10]Setembro!$D$10</f>
        <v>10.6</v>
      </c>
      <c r="H15" s="93">
        <f>[10]Setembro!$D$11</f>
        <v>18</v>
      </c>
      <c r="I15" s="93">
        <f>[10]Setembro!$D$12</f>
        <v>18.899999999999999</v>
      </c>
      <c r="J15" s="93">
        <f>[10]Setembro!$D$13</f>
        <v>23.8</v>
      </c>
      <c r="K15" s="93">
        <f>[10]Setembro!$D$14</f>
        <v>23.8</v>
      </c>
      <c r="L15" s="93">
        <f>[10]Setembro!$D$15</f>
        <v>22.4</v>
      </c>
      <c r="M15" s="93">
        <f>[10]Setembro!$D$16</f>
        <v>23.8</v>
      </c>
      <c r="N15" s="93">
        <f>[10]Setembro!$D$17</f>
        <v>17.399999999999999</v>
      </c>
      <c r="O15" s="93">
        <f>[10]Setembro!$D$18</f>
        <v>18</v>
      </c>
      <c r="P15" s="93">
        <f>[10]Setembro!$D$19</f>
        <v>15.2</v>
      </c>
      <c r="Q15" s="93">
        <f>[10]Setembro!$D$20</f>
        <v>14.2</v>
      </c>
      <c r="R15" s="93">
        <f>[10]Setembro!$D$21</f>
        <v>15.9</v>
      </c>
      <c r="S15" s="93">
        <f>[10]Setembro!$D$22</f>
        <v>16.899999999999999</v>
      </c>
      <c r="T15" s="93">
        <f>[10]Setembro!$D$23</f>
        <v>19.100000000000001</v>
      </c>
      <c r="U15" s="93">
        <f>[10]Setembro!$D$24</f>
        <v>19.100000000000001</v>
      </c>
      <c r="V15" s="93">
        <f>[10]Setembro!$D$25</f>
        <v>17.399999999999999</v>
      </c>
      <c r="W15" s="93">
        <f>[10]Setembro!$D$26</f>
        <v>21.2</v>
      </c>
      <c r="X15" s="93">
        <f>[10]Setembro!$D$27</f>
        <v>24.2</v>
      </c>
      <c r="Y15" s="93">
        <f>[10]Setembro!$D$28</f>
        <v>21.6</v>
      </c>
      <c r="Z15" s="93">
        <f>[10]Setembro!$D$29</f>
        <v>26.7</v>
      </c>
      <c r="AA15" s="93">
        <f>[10]Setembro!$D$30</f>
        <v>20.5</v>
      </c>
      <c r="AB15" s="93">
        <f>[10]Setembro!$D$31</f>
        <v>15</v>
      </c>
      <c r="AC15" s="93">
        <f>[10]Setembro!$D$32</f>
        <v>12.7</v>
      </c>
      <c r="AD15" s="93">
        <f>[10]Setembro!$D$33</f>
        <v>18.7</v>
      </c>
      <c r="AE15" s="93">
        <f>[10]Setembro!$D$34</f>
        <v>22.9</v>
      </c>
      <c r="AF15" s="81">
        <f t="shared" ref="AF15:AF44" si="3">MIN(B15:AE15)</f>
        <v>10.4</v>
      </c>
      <c r="AG15" s="92">
        <f t="shared" si="2"/>
        <v>18.560000000000002</v>
      </c>
    </row>
    <row r="16" spans="1:35" x14ac:dyDescent="0.2">
      <c r="A16" s="50" t="s">
        <v>150</v>
      </c>
      <c r="B16" s="93">
        <f>[11]Setembro!$D$5</f>
        <v>14.8</v>
      </c>
      <c r="C16" s="93">
        <f>[11]Setembro!$D$6</f>
        <v>14.5</v>
      </c>
      <c r="D16" s="93">
        <f>[11]Setembro!$D$7</f>
        <v>14.1</v>
      </c>
      <c r="E16" s="93">
        <f>[11]Setembro!$D$8</f>
        <v>15.6</v>
      </c>
      <c r="F16" s="93">
        <f>[11]Setembro!$D$9</f>
        <v>18.100000000000001</v>
      </c>
      <c r="G16" s="93">
        <f>[11]Setembro!$D$10</f>
        <v>12.9</v>
      </c>
      <c r="H16" s="93">
        <f>[11]Setembro!$D$11</f>
        <v>16.600000000000001</v>
      </c>
      <c r="I16" s="93">
        <f>[11]Setembro!$D$12</f>
        <v>18.899999999999999</v>
      </c>
      <c r="J16" s="93">
        <f>[11]Setembro!$D$13</f>
        <v>17.600000000000001</v>
      </c>
      <c r="K16" s="93">
        <f>[11]Setembro!$D$14</f>
        <v>13.6</v>
      </c>
      <c r="L16" s="93">
        <f>[11]Setembro!$D$15</f>
        <v>14.4</v>
      </c>
      <c r="M16" s="93">
        <f>[11]Setembro!$D$16</f>
        <v>15.1</v>
      </c>
      <c r="N16" s="93">
        <f>[11]Setembro!$D$17</f>
        <v>16.8</v>
      </c>
      <c r="O16" s="93">
        <f>[11]Setembro!$D$18</f>
        <v>18.7</v>
      </c>
      <c r="P16" s="93">
        <f>[11]Setembro!$D$19</f>
        <v>20.100000000000001</v>
      </c>
      <c r="Q16" s="93">
        <f>[11]Setembro!$D$20</f>
        <v>18.100000000000001</v>
      </c>
      <c r="R16" s="93">
        <f>[11]Setembro!$D$21</f>
        <v>15.6</v>
      </c>
      <c r="S16" s="93">
        <f>[11]Setembro!$D$22</f>
        <v>21</v>
      </c>
      <c r="T16" s="93">
        <f>[11]Setembro!$D$23</f>
        <v>22.7</v>
      </c>
      <c r="U16" s="93">
        <f>[11]Setembro!$D$24</f>
        <v>20.2</v>
      </c>
      <c r="V16" s="93">
        <f>[11]Setembro!$D$25</f>
        <v>18.7</v>
      </c>
      <c r="W16" s="93">
        <f>[11]Setembro!$D$26</f>
        <v>19.2</v>
      </c>
      <c r="X16" s="93">
        <f>[11]Setembro!$D$27</f>
        <v>20.399999999999999</v>
      </c>
      <c r="Y16" s="93">
        <f>[11]Setembro!$D$28</f>
        <v>24</v>
      </c>
      <c r="Z16" s="93">
        <f>[11]Setembro!$D$29</f>
        <v>22.9</v>
      </c>
      <c r="AA16" s="93">
        <f>[11]Setembro!$D$30</f>
        <v>23.8</v>
      </c>
      <c r="AB16" s="93">
        <f>[11]Setembro!$D$31</f>
        <v>20.2</v>
      </c>
      <c r="AC16" s="93">
        <f>[11]Setembro!$D$32</f>
        <v>16.8</v>
      </c>
      <c r="AD16" s="93">
        <f>[11]Setembro!$D$33</f>
        <v>21.8</v>
      </c>
      <c r="AE16" s="93">
        <f>[11]Setembro!$D$34</f>
        <v>22.8</v>
      </c>
      <c r="AF16" s="81">
        <f t="shared" si="3"/>
        <v>12.9</v>
      </c>
      <c r="AG16" s="92">
        <f t="shared" si="2"/>
        <v>18.333333333333329</v>
      </c>
      <c r="AI16" s="11" t="s">
        <v>33</v>
      </c>
    </row>
    <row r="17" spans="1:38" x14ac:dyDescent="0.2">
      <c r="A17" s="50" t="s">
        <v>2</v>
      </c>
      <c r="B17" s="93">
        <f>[12]Setembro!$D$5</f>
        <v>16.3</v>
      </c>
      <c r="C17" s="93">
        <f>[12]Setembro!$D$6</f>
        <v>16</v>
      </c>
      <c r="D17" s="93">
        <f>[12]Setembro!$D$7</f>
        <v>20.3</v>
      </c>
      <c r="E17" s="93">
        <f>[12]Setembro!$D$8</f>
        <v>21.8</v>
      </c>
      <c r="F17" s="93">
        <f>[12]Setembro!$D$9</f>
        <v>17.100000000000001</v>
      </c>
      <c r="G17" s="93">
        <f>[12]Setembro!$D$10</f>
        <v>16</v>
      </c>
      <c r="H17" s="93">
        <f>[12]Setembro!$D$11</f>
        <v>23.3</v>
      </c>
      <c r="I17" s="93">
        <f>[12]Setembro!$D$12</f>
        <v>24.8</v>
      </c>
      <c r="J17" s="93">
        <f>[12]Setembro!$D$13</f>
        <v>25.3</v>
      </c>
      <c r="K17" s="93">
        <f>[12]Setembro!$D$14</f>
        <v>25.2</v>
      </c>
      <c r="L17" s="93">
        <f>[12]Setembro!$D$15</f>
        <v>21.9</v>
      </c>
      <c r="M17" s="93">
        <f>[12]Setembro!$D$16</f>
        <v>24.2</v>
      </c>
      <c r="N17" s="93">
        <f>[12]Setembro!$D$17</f>
        <v>19.7</v>
      </c>
      <c r="O17" s="93">
        <f>[12]Setembro!$D$18</f>
        <v>21.2</v>
      </c>
      <c r="P17" s="93">
        <f>[12]Setembro!$D$19</f>
        <v>19.3</v>
      </c>
      <c r="Q17" s="93">
        <f>[12]Setembro!$D$20</f>
        <v>16.899999999999999</v>
      </c>
      <c r="R17" s="93">
        <f>[12]Setembro!$D$21</f>
        <v>16.7</v>
      </c>
      <c r="S17" s="93">
        <f>[12]Setembro!$D$22</f>
        <v>21.5</v>
      </c>
      <c r="T17" s="93">
        <f>[12]Setembro!$D$23</f>
        <v>24.8</v>
      </c>
      <c r="U17" s="93">
        <f>[12]Setembro!$D$24</f>
        <v>22.9</v>
      </c>
      <c r="V17" s="93">
        <f>[12]Setembro!$D$25</f>
        <v>17.5</v>
      </c>
      <c r="W17" s="93">
        <f>[12]Setembro!$D$26</f>
        <v>22.1</v>
      </c>
      <c r="X17" s="93">
        <f>[12]Setembro!$D$27</f>
        <v>26.5</v>
      </c>
      <c r="Y17" s="93">
        <f>[12]Setembro!$D$28</f>
        <v>28</v>
      </c>
      <c r="Z17" s="93">
        <f>[12]Setembro!$D$29</f>
        <v>25.5</v>
      </c>
      <c r="AA17" s="93">
        <f>[12]Setembro!$D$30</f>
        <v>22.5</v>
      </c>
      <c r="AB17" s="93">
        <f>[12]Setembro!$D$31</f>
        <v>18</v>
      </c>
      <c r="AC17" s="93">
        <f>[12]Setembro!$D$32</f>
        <v>19.100000000000001</v>
      </c>
      <c r="AD17" s="93">
        <f>[12]Setembro!$D$33</f>
        <v>22.7</v>
      </c>
      <c r="AE17" s="93">
        <f>[12]Setembro!$D$34</f>
        <v>25.8</v>
      </c>
      <c r="AF17" s="81">
        <f t="shared" si="3"/>
        <v>16</v>
      </c>
      <c r="AG17" s="92">
        <f t="shared" si="2"/>
        <v>21.43</v>
      </c>
      <c r="AI17" s="11" t="s">
        <v>33</v>
      </c>
    </row>
    <row r="18" spans="1:38" x14ac:dyDescent="0.2">
      <c r="A18" s="50" t="s">
        <v>3</v>
      </c>
      <c r="B18" s="105">
        <f>[13]Setembro!$D5</f>
        <v>13</v>
      </c>
      <c r="C18" s="105">
        <f>[13]Setembro!$D6</f>
        <v>14.4</v>
      </c>
      <c r="D18" s="105">
        <f>[13]Setembro!$D7</f>
        <v>12.6</v>
      </c>
      <c r="E18" s="105">
        <f>[13]Setembro!$D8</f>
        <v>15</v>
      </c>
      <c r="F18" s="105">
        <f>[13]Setembro!$D9</f>
        <v>17.2</v>
      </c>
      <c r="G18" s="105">
        <f>[13]Setembro!$D10</f>
        <v>15.1</v>
      </c>
      <c r="H18" s="105">
        <f>[13]Setembro!$D11</f>
        <v>17.899999999999999</v>
      </c>
      <c r="I18" s="105">
        <f>[13]Setembro!$D12</f>
        <v>17.899999999999999</v>
      </c>
      <c r="J18" s="105">
        <f>[13]Setembro!$D13</f>
        <v>16.3</v>
      </c>
      <c r="K18" s="105">
        <f>[13]Setembro!$D14</f>
        <v>16.399999999999999</v>
      </c>
      <c r="L18" s="105">
        <f>[13]Setembro!$D15</f>
        <v>15</v>
      </c>
      <c r="M18" s="105">
        <f>[13]Setembro!$D16</f>
        <v>17.600000000000001</v>
      </c>
      <c r="N18" s="105">
        <f>[13]Setembro!$D17</f>
        <v>17.2</v>
      </c>
      <c r="O18" s="105">
        <f>[13]Setembro!$D18</f>
        <v>17.899999999999999</v>
      </c>
      <c r="P18" s="105">
        <f>[13]Setembro!$D19</f>
        <v>19.600000000000001</v>
      </c>
      <c r="Q18" s="105">
        <f>[13]Setembro!$D20</f>
        <v>20.6</v>
      </c>
      <c r="R18" s="105">
        <f>[13]Setembro!$D21</f>
        <v>18.600000000000001</v>
      </c>
      <c r="S18" s="105">
        <f>[13]Setembro!$D22</f>
        <v>18.100000000000001</v>
      </c>
      <c r="T18" s="105">
        <f>[13]Setembro!$D23</f>
        <v>20.399999999999999</v>
      </c>
      <c r="U18" s="105">
        <f>[13]Setembro!$D24</f>
        <v>20.3</v>
      </c>
      <c r="V18" s="105">
        <f>[13]Setembro!$D25</f>
        <v>22</v>
      </c>
      <c r="W18" s="105">
        <f>[13]Setembro!$D26</f>
        <v>19</v>
      </c>
      <c r="X18" s="105">
        <f>[13]Setembro!$D27</f>
        <v>19.899999999999999</v>
      </c>
      <c r="Y18" s="105">
        <f>[13]Setembro!$D28</f>
        <v>19.5</v>
      </c>
      <c r="Z18" s="105">
        <f>[13]Setembro!$D29</f>
        <v>20.3</v>
      </c>
      <c r="AA18" s="105">
        <f>[13]Setembro!$D30</f>
        <v>21.6</v>
      </c>
      <c r="AB18" s="105">
        <f>[13]Setembro!$D31</f>
        <v>22.9</v>
      </c>
      <c r="AC18" s="105">
        <f>[13]Setembro!$D32</f>
        <v>18.3</v>
      </c>
      <c r="AD18" s="105">
        <f>[13]Setembro!$D33</f>
        <v>20.3</v>
      </c>
      <c r="AE18" s="105">
        <f>[13]Setembro!$D34</f>
        <v>21.2</v>
      </c>
      <c r="AF18" s="81">
        <f t="shared" si="3"/>
        <v>12.6</v>
      </c>
      <c r="AG18" s="92">
        <f t="shared" si="2"/>
        <v>18.203333333333333</v>
      </c>
      <c r="AH18" s="11" t="s">
        <v>33</v>
      </c>
      <c r="AI18" s="11" t="s">
        <v>33</v>
      </c>
    </row>
    <row r="19" spans="1:38" x14ac:dyDescent="0.2">
      <c r="A19" s="50" t="s">
        <v>4</v>
      </c>
      <c r="B19" s="93">
        <f>[14]Setembro!$D$5</f>
        <v>20.3</v>
      </c>
      <c r="C19" s="93">
        <f>[14]Setembro!$D$6</f>
        <v>16.600000000000001</v>
      </c>
      <c r="D19" s="93">
        <f>[14]Setembro!$D$7</f>
        <v>19.7</v>
      </c>
      <c r="E19" s="93">
        <f>[14]Setembro!$D$8</f>
        <v>22.3</v>
      </c>
      <c r="F19" s="93">
        <f>[14]Setembro!$D$9</f>
        <v>21.8</v>
      </c>
      <c r="G19" s="93">
        <f>[14]Setembro!$D$10</f>
        <v>15.2</v>
      </c>
      <c r="H19" s="93">
        <f>[14]Setembro!$D$11</f>
        <v>19.3</v>
      </c>
      <c r="I19" s="93">
        <f>[14]Setembro!$D$12</f>
        <v>21</v>
      </c>
      <c r="J19" s="93">
        <f>[14]Setembro!$D$13</f>
        <v>19.899999999999999</v>
      </c>
      <c r="K19" s="93">
        <f>[14]Setembro!$D$14</f>
        <v>19.399999999999999</v>
      </c>
      <c r="L19" s="93">
        <f>[14]Setembro!$D$15</f>
        <v>21.1</v>
      </c>
      <c r="M19" s="93">
        <f>[14]Setembro!$D$16</f>
        <v>19.3</v>
      </c>
      <c r="N19" s="93">
        <f>[14]Setembro!$D$17</f>
        <v>22.4</v>
      </c>
      <c r="O19" s="93">
        <f>[14]Setembro!$D$18</f>
        <v>22.8</v>
      </c>
      <c r="P19" s="93">
        <f>[14]Setembro!$D$19</f>
        <v>19.100000000000001</v>
      </c>
      <c r="Q19" s="93">
        <f>[14]Setembro!$D$20</f>
        <v>16.8</v>
      </c>
      <c r="R19" s="93">
        <f>[14]Setembro!$D$21</f>
        <v>16.899999999999999</v>
      </c>
      <c r="S19" s="93">
        <f>[14]Setembro!$D$22</f>
        <v>18.399999999999999</v>
      </c>
      <c r="T19" s="93">
        <f>[14]Setembro!$D$23</f>
        <v>21.3</v>
      </c>
      <c r="U19" s="93">
        <f>[14]Setembro!$D$24</f>
        <v>23</v>
      </c>
      <c r="V19" s="93">
        <f>[14]Setembro!$D$25</f>
        <v>17.7</v>
      </c>
      <c r="W19" s="93">
        <f>[14]Setembro!$D$26</f>
        <v>21.5</v>
      </c>
      <c r="X19" s="93">
        <f>[14]Setembro!$D$27</f>
        <v>23.9</v>
      </c>
      <c r="Y19" s="93">
        <f>[14]Setembro!$D$28</f>
        <v>25</v>
      </c>
      <c r="Z19" s="93">
        <f>[14]Setembro!$D$29</f>
        <v>23.9</v>
      </c>
      <c r="AA19" s="93">
        <f>[14]Setembro!$D$30</f>
        <v>22</v>
      </c>
      <c r="AB19" s="93">
        <f>[14]Setembro!$D$31</f>
        <v>19.899999999999999</v>
      </c>
      <c r="AC19" s="93">
        <f>[14]Setembro!$D$32</f>
        <v>18</v>
      </c>
      <c r="AD19" s="93">
        <f>[14]Setembro!$D$33</f>
        <v>19.399999999999999</v>
      </c>
      <c r="AE19" s="93">
        <f>[14]Setembro!$D$34</f>
        <v>21.7</v>
      </c>
      <c r="AF19" s="81">
        <f t="shared" si="3"/>
        <v>15.2</v>
      </c>
      <c r="AG19" s="92">
        <f t="shared" si="2"/>
        <v>20.319999999999997</v>
      </c>
    </row>
    <row r="20" spans="1:38" x14ac:dyDescent="0.2">
      <c r="A20" s="50" t="s">
        <v>5</v>
      </c>
      <c r="B20" s="93">
        <f>[15]Setembro!$D$5</f>
        <v>18.899999999999999</v>
      </c>
      <c r="C20" s="93">
        <f>[15]Setembro!$D$6</f>
        <v>14.7</v>
      </c>
      <c r="D20" s="93">
        <f>[15]Setembro!$D$7</f>
        <v>19.600000000000001</v>
      </c>
      <c r="E20" s="93">
        <f>[15]Setembro!$D$8</f>
        <v>23.8</v>
      </c>
      <c r="F20" s="93">
        <f>[15]Setembro!$D$9</f>
        <v>19.3</v>
      </c>
      <c r="G20" s="93">
        <f>[15]Setembro!$D$10</f>
        <v>15.6</v>
      </c>
      <c r="H20" s="93">
        <f>[15]Setembro!$D$11</f>
        <v>19.8</v>
      </c>
      <c r="I20" s="93">
        <f>[15]Setembro!$D$12</f>
        <v>22.9</v>
      </c>
      <c r="J20" s="93">
        <f>[15]Setembro!$D$13</f>
        <v>21.8</v>
      </c>
      <c r="K20" s="93">
        <f>[15]Setembro!$D$14</f>
        <v>27.7</v>
      </c>
      <c r="L20" s="93">
        <f>[15]Setembro!$D$15</f>
        <v>25.5</v>
      </c>
      <c r="M20" s="93">
        <f>[15]Setembro!$D$16</f>
        <v>26.2</v>
      </c>
      <c r="N20" s="93">
        <f>[15]Setembro!$D$17</f>
        <v>22.4</v>
      </c>
      <c r="O20" s="93">
        <f>[15]Setembro!$D$18</f>
        <v>21.6</v>
      </c>
      <c r="P20" s="93">
        <f>[15]Setembro!$D$19</f>
        <v>19.100000000000001</v>
      </c>
      <c r="Q20" s="93">
        <f>[15]Setembro!$D$20</f>
        <v>19.3</v>
      </c>
      <c r="R20" s="93">
        <f>[15]Setembro!$D$21</f>
        <v>18.3</v>
      </c>
      <c r="S20" s="93">
        <f>[15]Setembro!$D$22</f>
        <v>25.1</v>
      </c>
      <c r="T20" s="93">
        <f>[15]Setembro!$D$23</f>
        <v>28.6</v>
      </c>
      <c r="U20" s="93">
        <f>[15]Setembro!$D$24</f>
        <v>27.6</v>
      </c>
      <c r="V20" s="93">
        <f>[15]Setembro!$D$25</f>
        <v>25.7</v>
      </c>
      <c r="W20" s="93">
        <f>[15]Setembro!$D$26</f>
        <v>27.6</v>
      </c>
      <c r="X20" s="93">
        <f>[15]Setembro!$D$27</f>
        <v>28.1</v>
      </c>
      <c r="Y20" s="93">
        <f>[15]Setembro!$D$28</f>
        <v>27.9</v>
      </c>
      <c r="Z20" s="93">
        <f>[15]Setembro!$D$29</f>
        <v>26.8</v>
      </c>
      <c r="AA20" s="93">
        <f>[15]Setembro!$D$30</f>
        <v>25.1</v>
      </c>
      <c r="AB20" s="93">
        <f>[15]Setembro!$D$31</f>
        <v>21.1</v>
      </c>
      <c r="AC20" s="93">
        <f>[15]Setembro!$D$32</f>
        <v>19.5</v>
      </c>
      <c r="AD20" s="93">
        <f>[15]Setembro!$D$33</f>
        <v>23</v>
      </c>
      <c r="AE20" s="93">
        <f>[15]Setembro!$D$34</f>
        <v>25.2</v>
      </c>
      <c r="AF20" s="81">
        <f t="shared" si="3"/>
        <v>14.7</v>
      </c>
      <c r="AG20" s="92">
        <f t="shared" si="2"/>
        <v>22.926666666666673</v>
      </c>
      <c r="AH20" s="11" t="s">
        <v>33</v>
      </c>
      <c r="AK20" t="s">
        <v>33</v>
      </c>
    </row>
    <row r="21" spans="1:38" x14ac:dyDescent="0.2">
      <c r="A21" s="50" t="s">
        <v>31</v>
      </c>
      <c r="B21" s="93">
        <f>[16]Setembro!$D$5</f>
        <v>17.600000000000001</v>
      </c>
      <c r="C21" s="93">
        <f>[16]Setembro!$D$6</f>
        <v>16.600000000000001</v>
      </c>
      <c r="D21" s="93">
        <f>[16]Setembro!$D$7</f>
        <v>19.2</v>
      </c>
      <c r="E21" s="93">
        <f>[16]Setembro!$D$8</f>
        <v>21</v>
      </c>
      <c r="F21" s="93">
        <f>[16]Setembro!$D$9</f>
        <v>20.2</v>
      </c>
      <c r="G21" s="93">
        <f>[16]Setembro!$D$10</f>
        <v>15.2</v>
      </c>
      <c r="H21" s="93">
        <f>[16]Setembro!$D$11</f>
        <v>20.9</v>
      </c>
      <c r="I21" s="93">
        <f>[16]Setembro!$D$12</f>
        <v>20.3</v>
      </c>
      <c r="J21" s="93">
        <f>[16]Setembro!$D$13</f>
        <v>18</v>
      </c>
      <c r="K21" s="93">
        <f>[16]Setembro!$D$14</f>
        <v>18.5</v>
      </c>
      <c r="L21" s="93">
        <f>[16]Setembro!$D$15</f>
        <v>21.4</v>
      </c>
      <c r="M21" s="93">
        <f>[16]Setembro!$D$16</f>
        <v>21</v>
      </c>
      <c r="N21" s="93">
        <f>[16]Setembro!$D$17</f>
        <v>21.7</v>
      </c>
      <c r="O21" s="93">
        <f>[16]Setembro!$D$18</f>
        <v>22.9</v>
      </c>
      <c r="P21" s="93">
        <f>[16]Setembro!$D$19</f>
        <v>19.8</v>
      </c>
      <c r="Q21" s="93">
        <f>[16]Setembro!$D$20</f>
        <v>17.899999999999999</v>
      </c>
      <c r="R21" s="93">
        <f>[16]Setembro!$D$21</f>
        <v>17.600000000000001</v>
      </c>
      <c r="S21" s="93">
        <f>[16]Setembro!$D$22</f>
        <v>20.3</v>
      </c>
      <c r="T21" s="93">
        <f>[16]Setembro!$D$23</f>
        <v>23.1</v>
      </c>
      <c r="U21" s="93">
        <f>[16]Setembro!$D$24</f>
        <v>21.5</v>
      </c>
      <c r="V21" s="93">
        <f>[16]Setembro!$D$25</f>
        <v>17.7</v>
      </c>
      <c r="W21" s="93">
        <f>[16]Setembro!$D$26</f>
        <v>17.899999999999999</v>
      </c>
      <c r="X21" s="93">
        <f>[16]Setembro!$D$27</f>
        <v>21.4</v>
      </c>
      <c r="Y21" s="93">
        <f>[16]Setembro!$D$28</f>
        <v>23.1</v>
      </c>
      <c r="Z21" s="93">
        <f>[16]Setembro!$D$29</f>
        <v>21</v>
      </c>
      <c r="AA21" s="93">
        <f>[16]Setembro!$D$30</f>
        <v>24.1</v>
      </c>
      <c r="AB21" s="93">
        <f>[16]Setembro!$D$31</f>
        <v>19.8</v>
      </c>
      <c r="AC21" s="93">
        <f>[16]Setembro!$D$32</f>
        <v>17.5</v>
      </c>
      <c r="AD21" s="93">
        <f>[16]Setembro!$D$33</f>
        <v>20.399999999999999</v>
      </c>
      <c r="AE21" s="93">
        <f>[16]Setembro!$D$34</f>
        <v>20.9</v>
      </c>
      <c r="AF21" s="81">
        <f t="shared" si="3"/>
        <v>15.2</v>
      </c>
      <c r="AG21" s="92">
        <f t="shared" si="2"/>
        <v>19.949999999999996</v>
      </c>
      <c r="AI21" t="s">
        <v>33</v>
      </c>
    </row>
    <row r="22" spans="1:38" x14ac:dyDescent="0.2">
      <c r="A22" s="50" t="s">
        <v>6</v>
      </c>
      <c r="B22" s="93" t="str">
        <f>[17]Setembro!$D$5</f>
        <v>*</v>
      </c>
      <c r="C22" s="93" t="str">
        <f>[17]Setembro!$D$6</f>
        <v>*</v>
      </c>
      <c r="D22" s="93" t="str">
        <f>[17]Setembro!$D$7</f>
        <v>*</v>
      </c>
      <c r="E22" s="93" t="str">
        <f>[17]Setembro!$D$8</f>
        <v>*</v>
      </c>
      <c r="F22" s="93">
        <f>[17]Setembro!$D$9</f>
        <v>19.3</v>
      </c>
      <c r="G22" s="93">
        <f>[17]Setembro!$D$10</f>
        <v>16.8</v>
      </c>
      <c r="H22" s="93">
        <f>[17]Setembro!$D$11</f>
        <v>17.399999999999999</v>
      </c>
      <c r="I22" s="93">
        <f>[17]Setembro!$D$12</f>
        <v>17.899999999999999</v>
      </c>
      <c r="J22" s="93">
        <f>[17]Setembro!$D$13</f>
        <v>17.600000000000001</v>
      </c>
      <c r="K22" s="93">
        <f>[17]Setembro!$D$14</f>
        <v>15.3</v>
      </c>
      <c r="L22" s="93">
        <f>[17]Setembro!$D$15</f>
        <v>15.7</v>
      </c>
      <c r="M22" s="93">
        <f>[17]Setembro!$D$16</f>
        <v>17.5</v>
      </c>
      <c r="N22" s="93">
        <f>[17]Setembro!$D$17</f>
        <v>18.5</v>
      </c>
      <c r="O22" s="93">
        <f>[17]Setembro!$D$18</f>
        <v>19.899999999999999</v>
      </c>
      <c r="P22" s="93">
        <f>[17]Setembro!$D$19</f>
        <v>23.2</v>
      </c>
      <c r="Q22" s="93">
        <f>[17]Setembro!$D$20</f>
        <v>20.6</v>
      </c>
      <c r="R22" s="93">
        <f>[17]Setembro!$D$21</f>
        <v>18.3</v>
      </c>
      <c r="S22" s="93">
        <f>[17]Setembro!$D$22</f>
        <v>22.1</v>
      </c>
      <c r="T22" s="93">
        <f>[17]Setembro!$D$23</f>
        <v>24.8</v>
      </c>
      <c r="U22" s="93">
        <f>[17]Setembro!$D$24</f>
        <v>22.9</v>
      </c>
      <c r="V22" s="93">
        <f>[17]Setembro!$D$25</f>
        <v>20.2</v>
      </c>
      <c r="W22" s="93">
        <f>[17]Setembro!$D$26</f>
        <v>19.3</v>
      </c>
      <c r="X22" s="93">
        <f>[17]Setembro!$D$27</f>
        <v>21.2</v>
      </c>
      <c r="Y22" s="93">
        <f>[17]Setembro!$D$28</f>
        <v>25.7</v>
      </c>
      <c r="Z22" s="93">
        <f>[17]Setembro!$D$29</f>
        <v>22.7</v>
      </c>
      <c r="AA22" s="93">
        <f>[17]Setembro!$D$30</f>
        <v>24</v>
      </c>
      <c r="AB22" s="93">
        <f>[17]Setembro!$D$31</f>
        <v>23.5</v>
      </c>
      <c r="AC22" s="93">
        <f>[17]Setembro!$D$32</f>
        <v>19.3</v>
      </c>
      <c r="AD22" s="93">
        <f>[17]Setembro!$D$33</f>
        <v>22.6</v>
      </c>
      <c r="AE22" s="93">
        <f>[17]Setembro!$D$34</f>
        <v>25.6</v>
      </c>
      <c r="AF22" s="81">
        <f t="shared" si="3"/>
        <v>15.3</v>
      </c>
      <c r="AG22" s="92">
        <f t="shared" si="2"/>
        <v>20.457692307692305</v>
      </c>
      <c r="AI22" t="s">
        <v>33</v>
      </c>
      <c r="AK22" t="s">
        <v>33</v>
      </c>
    </row>
    <row r="23" spans="1:38" x14ac:dyDescent="0.2">
      <c r="A23" s="50" t="s">
        <v>7</v>
      </c>
      <c r="B23" s="93">
        <f>[18]Setembro!$D$5</f>
        <v>15.2</v>
      </c>
      <c r="C23" s="93">
        <f>[18]Setembro!$D$6</f>
        <v>13</v>
      </c>
      <c r="D23" s="93">
        <f>[18]Setembro!$D$7</f>
        <v>18</v>
      </c>
      <c r="E23" s="93">
        <f>[18]Setembro!$D$8</f>
        <v>22</v>
      </c>
      <c r="F23" s="93">
        <f>[18]Setembro!$D$9</f>
        <v>14.4</v>
      </c>
      <c r="G23" s="93">
        <f>[18]Setembro!$D$10</f>
        <v>11.5</v>
      </c>
      <c r="H23" s="93">
        <f>[18]Setembro!$D$11</f>
        <v>17</v>
      </c>
      <c r="I23" s="93">
        <f>[18]Setembro!$D$12</f>
        <v>20.6</v>
      </c>
      <c r="J23" s="93">
        <f>[18]Setembro!$D$13</f>
        <v>21.6</v>
      </c>
      <c r="K23" s="93">
        <f>[18]Setembro!$D$14</f>
        <v>19.399999999999999</v>
      </c>
      <c r="L23" s="93">
        <f>[18]Setembro!$D$15</f>
        <v>22.3</v>
      </c>
      <c r="M23" s="93">
        <f>[18]Setembro!$D$16</f>
        <v>23.1</v>
      </c>
      <c r="N23" s="93">
        <f>[18]Setembro!$D$17</f>
        <v>19.2</v>
      </c>
      <c r="O23" s="93">
        <f>[18]Setembro!$D$18</f>
        <v>18.8</v>
      </c>
      <c r="P23" s="93">
        <f>[18]Setembro!$D$19</f>
        <v>15.2</v>
      </c>
      <c r="Q23" s="93">
        <f>[18]Setembro!$D$20</f>
        <v>14.1</v>
      </c>
      <c r="R23" s="93">
        <f>[18]Setembro!$D$21</f>
        <v>15.9</v>
      </c>
      <c r="S23" s="93">
        <f>[18]Setembro!$D$22</f>
        <v>17.399999999999999</v>
      </c>
      <c r="T23" s="93">
        <f>[18]Setembro!$D$23</f>
        <v>20.2</v>
      </c>
      <c r="U23" s="93">
        <f>[18]Setembro!$D$24</f>
        <v>20.5</v>
      </c>
      <c r="V23" s="93">
        <f>[18]Setembro!$D$25</f>
        <v>17.7</v>
      </c>
      <c r="W23" s="93">
        <f>[18]Setembro!$D$26</f>
        <v>18.899999999999999</v>
      </c>
      <c r="X23" s="93">
        <f>[18]Setembro!$D$27</f>
        <v>23.9</v>
      </c>
      <c r="Y23" s="93">
        <f>[18]Setembro!$D$28</f>
        <v>21.5</v>
      </c>
      <c r="Z23" s="93">
        <f>[18]Setembro!$D$29</f>
        <v>22.4</v>
      </c>
      <c r="AA23" s="93">
        <f>[18]Setembro!$D$30</f>
        <v>19.899999999999999</v>
      </c>
      <c r="AB23" s="93">
        <f>[18]Setembro!$D$31</f>
        <v>15.3</v>
      </c>
      <c r="AC23" s="93">
        <f>[18]Setembro!$D$32</f>
        <v>15.3</v>
      </c>
      <c r="AD23" s="93">
        <f>[18]Setembro!$D$33</f>
        <v>18.899999999999999</v>
      </c>
      <c r="AE23" s="93">
        <f>[18]Setembro!$D$34</f>
        <v>21</v>
      </c>
      <c r="AF23" s="81">
        <f t="shared" si="3"/>
        <v>11.5</v>
      </c>
      <c r="AG23" s="92">
        <f t="shared" si="2"/>
        <v>18.473333333333326</v>
      </c>
      <c r="AI23" t="s">
        <v>33</v>
      </c>
      <c r="AJ23" t="s">
        <v>33</v>
      </c>
      <c r="AK23" t="s">
        <v>33</v>
      </c>
    </row>
    <row r="24" spans="1:38" x14ac:dyDescent="0.2">
      <c r="A24" s="50" t="s">
        <v>151</v>
      </c>
      <c r="B24" s="93">
        <f>[19]Setembro!$D$5</f>
        <v>16</v>
      </c>
      <c r="C24" s="93">
        <f>[19]Setembro!$D$6</f>
        <v>12.3</v>
      </c>
      <c r="D24" s="93">
        <f>[19]Setembro!$D$7</f>
        <v>13.9</v>
      </c>
      <c r="E24" s="93">
        <f>[19]Setembro!$D$8</f>
        <v>15.2</v>
      </c>
      <c r="F24" s="93">
        <f>[19]Setembro!$D$9</f>
        <v>15.9</v>
      </c>
      <c r="G24" s="93">
        <f>[19]Setembro!$D$10</f>
        <v>9.8000000000000007</v>
      </c>
      <c r="H24" s="93">
        <f>[19]Setembro!$D$11</f>
        <v>15.1</v>
      </c>
      <c r="I24" s="93">
        <f>[19]Setembro!$D$12</f>
        <v>19.600000000000001</v>
      </c>
      <c r="J24" s="93">
        <f>[19]Setembro!$D$13</f>
        <v>18.899999999999999</v>
      </c>
      <c r="K24" s="93">
        <f>[19]Setembro!$D$14</f>
        <v>18</v>
      </c>
      <c r="L24" s="93">
        <f>[19]Setembro!$D$15</f>
        <v>21</v>
      </c>
      <c r="M24" s="93">
        <f>[19]Setembro!$D$16</f>
        <v>18.2</v>
      </c>
      <c r="N24" s="93">
        <f>[19]Setembro!$D$17</f>
        <v>18.600000000000001</v>
      </c>
      <c r="O24" s="93">
        <f>[19]Setembro!$D$18</f>
        <v>20.7</v>
      </c>
      <c r="P24" s="93">
        <f>[19]Setembro!$D$19</f>
        <v>17.100000000000001</v>
      </c>
      <c r="Q24" s="93">
        <f>[19]Setembro!$D$20</f>
        <v>16</v>
      </c>
      <c r="R24" s="93">
        <f>[19]Setembro!$D$21</f>
        <v>16.3</v>
      </c>
      <c r="S24" s="93">
        <f>[19]Setembro!$D$22</f>
        <v>17.399999999999999</v>
      </c>
      <c r="T24" s="93">
        <f>[19]Setembro!$D$23</f>
        <v>19.8</v>
      </c>
      <c r="U24" s="93">
        <f>[19]Setembro!$D$24</f>
        <v>21.2</v>
      </c>
      <c r="V24" s="93">
        <f>[19]Setembro!$D$25</f>
        <v>18.5</v>
      </c>
      <c r="W24" s="93">
        <f>[19]Setembro!$D$26</f>
        <v>19.3</v>
      </c>
      <c r="X24" s="93">
        <f>[19]Setembro!$D$27</f>
        <v>20.9</v>
      </c>
      <c r="Y24" s="93">
        <f>[19]Setembro!$D$28</f>
        <v>21.7</v>
      </c>
      <c r="Z24" s="93">
        <f>[19]Setembro!$D$29</f>
        <v>20.3</v>
      </c>
      <c r="AA24" s="93">
        <f>[19]Setembro!$D$30</f>
        <v>21.8</v>
      </c>
      <c r="AB24" s="93">
        <f>[19]Setembro!$D$31</f>
        <v>16.5</v>
      </c>
      <c r="AC24" s="93">
        <f>[19]Setembro!$D$32</f>
        <v>15</v>
      </c>
      <c r="AD24" s="93">
        <f>[19]Setembro!$D$33</f>
        <v>18.899999999999999</v>
      </c>
      <c r="AE24" s="93">
        <f>[19]Setembro!$D$34</f>
        <v>23.4</v>
      </c>
      <c r="AF24" s="81">
        <f t="shared" si="3"/>
        <v>9.8000000000000007</v>
      </c>
      <c r="AG24" s="92">
        <f t="shared" si="2"/>
        <v>17.91</v>
      </c>
      <c r="AI24" t="s">
        <v>33</v>
      </c>
      <c r="AL24" t="s">
        <v>33</v>
      </c>
    </row>
    <row r="25" spans="1:38" x14ac:dyDescent="0.2">
      <c r="A25" s="50" t="s">
        <v>152</v>
      </c>
      <c r="B25" s="93">
        <f>[20]Setembro!$D5</f>
        <v>15.1</v>
      </c>
      <c r="C25" s="93">
        <f>[20]Setembro!$D6</f>
        <v>10.199999999999999</v>
      </c>
      <c r="D25" s="93">
        <f>[20]Setembro!$D7</f>
        <v>11.4</v>
      </c>
      <c r="E25" s="93">
        <f>[20]Setembro!$D8</f>
        <v>16.2</v>
      </c>
      <c r="F25" s="93">
        <f>[20]Setembro!$D9</f>
        <v>13.6</v>
      </c>
      <c r="G25" s="93">
        <f>[20]Setembro!$D10</f>
        <v>7.2</v>
      </c>
      <c r="H25" s="93">
        <f>[20]Setembro!$D11</f>
        <v>14</v>
      </c>
      <c r="I25" s="93">
        <f>[20]Setembro!$D12</f>
        <v>16.3</v>
      </c>
      <c r="J25" s="93">
        <f>[20]Setembro!$D13</f>
        <v>17.899999999999999</v>
      </c>
      <c r="K25" s="93">
        <f>[20]Setembro!$D14</f>
        <v>15.8</v>
      </c>
      <c r="L25" s="93">
        <f>[20]Setembro!$D15</f>
        <v>17.3</v>
      </c>
      <c r="M25" s="93">
        <f>[20]Setembro!$D16</f>
        <v>18.8</v>
      </c>
      <c r="N25" s="93">
        <f>[20]Setembro!$D17</f>
        <v>16.100000000000001</v>
      </c>
      <c r="O25" s="93">
        <f>[20]Setembro!$D18</f>
        <v>17.600000000000001</v>
      </c>
      <c r="P25" s="93">
        <f>[20]Setembro!$D19</f>
        <v>15.7</v>
      </c>
      <c r="Q25" s="93">
        <f>[20]Setembro!$D20</f>
        <v>14.2</v>
      </c>
      <c r="R25" s="93">
        <f>[20]Setembro!$D21</f>
        <v>14.2</v>
      </c>
      <c r="S25" s="93">
        <f>[20]Setembro!$D22</f>
        <v>16.2</v>
      </c>
      <c r="T25" s="93">
        <f>[20]Setembro!$D23</f>
        <v>19.5</v>
      </c>
      <c r="U25" s="93">
        <f>[20]Setembro!$D24</f>
        <v>18.899999999999999</v>
      </c>
      <c r="V25" s="93">
        <f>[20]Setembro!$D25</f>
        <v>17.8</v>
      </c>
      <c r="W25" s="93">
        <f>[20]Setembro!$D26</f>
        <v>20.2</v>
      </c>
      <c r="X25" s="93">
        <f>[20]Setembro!$D27</f>
        <v>20.8</v>
      </c>
      <c r="Y25" s="93">
        <f>[20]Setembro!$D28</f>
        <v>19.399999999999999</v>
      </c>
      <c r="Z25" s="93">
        <f>[20]Setembro!$D29</f>
        <v>18.7</v>
      </c>
      <c r="AA25" s="93">
        <f>[20]Setembro!$D30</f>
        <v>21.5</v>
      </c>
      <c r="AB25" s="93">
        <f>[20]Setembro!$D31</f>
        <v>15.2</v>
      </c>
      <c r="AC25" s="93">
        <f>[20]Setembro!$D32</f>
        <v>8.6999999999999993</v>
      </c>
      <c r="AD25" s="93">
        <f>[20]Setembro!$D33</f>
        <v>17.100000000000001</v>
      </c>
      <c r="AE25" s="93">
        <f>[20]Setembro!$D34</f>
        <v>16.5</v>
      </c>
      <c r="AF25" s="81">
        <f t="shared" si="3"/>
        <v>7.2</v>
      </c>
      <c r="AG25" s="92">
        <f t="shared" si="2"/>
        <v>16.069999999999997</v>
      </c>
      <c r="AH25" s="11" t="s">
        <v>33</v>
      </c>
      <c r="AI25" t="s">
        <v>33</v>
      </c>
      <c r="AK25" t="s">
        <v>33</v>
      </c>
      <c r="AL25" t="s">
        <v>33</v>
      </c>
    </row>
    <row r="26" spans="1:38" x14ac:dyDescent="0.2">
      <c r="A26" s="50" t="s">
        <v>153</v>
      </c>
      <c r="B26" s="93">
        <f>[21]Setembro!$D$5</f>
        <v>16</v>
      </c>
      <c r="C26" s="93">
        <f>[21]Setembro!$D$6</f>
        <v>12.4</v>
      </c>
      <c r="D26" s="93">
        <f>[21]Setembro!$D$7</f>
        <v>17.3</v>
      </c>
      <c r="E26" s="93">
        <f>[21]Setembro!$D$8</f>
        <v>14.8</v>
      </c>
      <c r="F26" s="93">
        <f>[21]Setembro!$D$9</f>
        <v>15.7</v>
      </c>
      <c r="G26" s="93">
        <f>[21]Setembro!$D$10</f>
        <v>10.7</v>
      </c>
      <c r="H26" s="93">
        <f>[21]Setembro!$D$11</f>
        <v>17.2</v>
      </c>
      <c r="I26" s="93">
        <f>[21]Setembro!$D$12</f>
        <v>19.600000000000001</v>
      </c>
      <c r="J26" s="93">
        <f>[21]Setembro!$D$13</f>
        <v>19.7</v>
      </c>
      <c r="K26" s="93">
        <f>[21]Setembro!$D$14</f>
        <v>18.2</v>
      </c>
      <c r="L26" s="93">
        <f>[21]Setembro!$D$15</f>
        <v>21.4</v>
      </c>
      <c r="M26" s="93">
        <f>[21]Setembro!$D$16</f>
        <v>18.399999999999999</v>
      </c>
      <c r="N26" s="93">
        <f>[21]Setembro!$D$17</f>
        <v>19.899999999999999</v>
      </c>
      <c r="O26" s="93">
        <f>[21]Setembro!$D$18</f>
        <v>19.899999999999999</v>
      </c>
      <c r="P26" s="93">
        <f>[21]Setembro!$D$19</f>
        <v>16.7</v>
      </c>
      <c r="Q26" s="93">
        <f>[21]Setembro!$D$20</f>
        <v>15.1</v>
      </c>
      <c r="R26" s="93">
        <f>[21]Setembro!$D$21</f>
        <v>15.9</v>
      </c>
      <c r="S26" s="93">
        <f>[21]Setembro!$D$22</f>
        <v>17.7</v>
      </c>
      <c r="T26" s="93">
        <f>[21]Setembro!$D$23</f>
        <v>19</v>
      </c>
      <c r="U26" s="93">
        <f>[21]Setembro!$D$24</f>
        <v>21.6</v>
      </c>
      <c r="V26" s="93">
        <f>[21]Setembro!$D$25</f>
        <v>18.7</v>
      </c>
      <c r="W26" s="93">
        <f>[21]Setembro!$D$26</f>
        <v>19.5</v>
      </c>
      <c r="X26" s="93">
        <f>[21]Setembro!$D$27</f>
        <v>22.6</v>
      </c>
      <c r="Y26" s="93">
        <f>[21]Setembro!$D$28</f>
        <v>20.9</v>
      </c>
      <c r="Z26" s="93">
        <f>[21]Setembro!$D$29</f>
        <v>22.3</v>
      </c>
      <c r="AA26" s="93">
        <f>[21]Setembro!$D$30</f>
        <v>21.5</v>
      </c>
      <c r="AB26" s="93">
        <f>[21]Setembro!$D$31</f>
        <v>16.7</v>
      </c>
      <c r="AC26" s="93">
        <f>[21]Setembro!$D$32</f>
        <v>15.7</v>
      </c>
      <c r="AD26" s="93">
        <f>[21]Setembro!$D$33</f>
        <v>19</v>
      </c>
      <c r="AE26" s="93">
        <f>[21]Setembro!$D$34</f>
        <v>19.3</v>
      </c>
      <c r="AF26" s="81">
        <f t="shared" si="3"/>
        <v>10.7</v>
      </c>
      <c r="AG26" s="92">
        <f t="shared" ref="AG26:AG50" si="4">AVERAGE(B26:AE26)</f>
        <v>18.113333333333333</v>
      </c>
      <c r="AI26" t="s">
        <v>33</v>
      </c>
      <c r="AL26" t="s">
        <v>33</v>
      </c>
    </row>
    <row r="27" spans="1:38" x14ac:dyDescent="0.2">
      <c r="A27" s="50" t="s">
        <v>8</v>
      </c>
      <c r="B27" s="93">
        <f>[22]Setembro!$D$5</f>
        <v>15.7</v>
      </c>
      <c r="C27" s="93">
        <f>[22]Setembro!$D$6</f>
        <v>12.8</v>
      </c>
      <c r="D27" s="93">
        <f>[22]Setembro!$D$7</f>
        <v>14.2</v>
      </c>
      <c r="E27" s="93">
        <f>[22]Setembro!$D$8</f>
        <v>19.600000000000001</v>
      </c>
      <c r="F27" s="93">
        <f>[22]Setembro!$D$9</f>
        <v>14.1</v>
      </c>
      <c r="G27" s="93">
        <f>[22]Setembro!$D$10</f>
        <v>9.3000000000000007</v>
      </c>
      <c r="H27" s="93">
        <f>[22]Setembro!$D$11</f>
        <v>16.8</v>
      </c>
      <c r="I27" s="93">
        <f>[22]Setembro!$D$12</f>
        <v>20.6</v>
      </c>
      <c r="J27" s="93">
        <f>[22]Setembro!$D$13</f>
        <v>21.4</v>
      </c>
      <c r="K27" s="93">
        <f>[22]Setembro!$D$14</f>
        <v>21.3</v>
      </c>
      <c r="L27" s="93">
        <f>[22]Setembro!$D$15</f>
        <v>19.2</v>
      </c>
      <c r="M27" s="93">
        <f>[22]Setembro!$D$16</f>
        <v>20.9</v>
      </c>
      <c r="N27" s="93">
        <f>[22]Setembro!$D$17</f>
        <v>17.600000000000001</v>
      </c>
      <c r="O27" s="93">
        <f>[22]Setembro!$D$18</f>
        <v>18.2</v>
      </c>
      <c r="P27" s="93">
        <f>[22]Setembro!$D$19</f>
        <v>15.4</v>
      </c>
      <c r="Q27" s="93">
        <f>[22]Setembro!$D$20</f>
        <v>14.4</v>
      </c>
      <c r="R27" s="93">
        <f>[22]Setembro!$D$21</f>
        <v>14.4</v>
      </c>
      <c r="S27" s="93">
        <f>[22]Setembro!$D$22</f>
        <v>15.3</v>
      </c>
      <c r="T27" s="93">
        <f>[22]Setembro!$D$23</f>
        <v>18.100000000000001</v>
      </c>
      <c r="U27" s="93">
        <f>[22]Setembro!$D$24</f>
        <v>17.899999999999999</v>
      </c>
      <c r="V27" s="93">
        <f>[22]Setembro!$D$25</f>
        <v>17.8</v>
      </c>
      <c r="W27" s="93">
        <f>[22]Setembro!$D$26</f>
        <v>19.899999999999999</v>
      </c>
      <c r="X27" s="93">
        <f>[22]Setembro!$D$27</f>
        <v>21.9</v>
      </c>
      <c r="Y27" s="93">
        <f>[22]Setembro!$D$28</f>
        <v>22</v>
      </c>
      <c r="Z27" s="93">
        <f>[22]Setembro!$D$29</f>
        <v>20.9</v>
      </c>
      <c r="AA27" s="93">
        <f>[22]Setembro!$D$30</f>
        <v>21.6</v>
      </c>
      <c r="AB27" s="93">
        <f>[22]Setembro!$D$31</f>
        <v>16</v>
      </c>
      <c r="AC27" s="93">
        <f>[22]Setembro!$D$32</f>
        <v>13.4</v>
      </c>
      <c r="AD27" s="93">
        <f>[22]Setembro!$D$33</f>
        <v>17.3</v>
      </c>
      <c r="AE27" s="93">
        <f>[22]Setembro!$D$34</f>
        <v>19.8</v>
      </c>
      <c r="AF27" s="81">
        <f t="shared" si="3"/>
        <v>9.3000000000000007</v>
      </c>
      <c r="AG27" s="92">
        <f t="shared" si="4"/>
        <v>17.593333333333327</v>
      </c>
      <c r="AI27" t="s">
        <v>33</v>
      </c>
      <c r="AK27" t="s">
        <v>33</v>
      </c>
    </row>
    <row r="28" spans="1:38" x14ac:dyDescent="0.2">
      <c r="A28" s="50" t="s">
        <v>9</v>
      </c>
      <c r="B28" s="93">
        <f>[23]Setembro!$D5</f>
        <v>15.7</v>
      </c>
      <c r="C28" s="93">
        <f>[23]Setembro!$D6</f>
        <v>14.5</v>
      </c>
      <c r="D28" s="93">
        <f>[23]Setembro!$D7</f>
        <v>19.5</v>
      </c>
      <c r="E28" s="93">
        <f>[23]Setembro!$D8</f>
        <v>21.4</v>
      </c>
      <c r="F28" s="93">
        <f>[23]Setembro!$D9</f>
        <v>15.7</v>
      </c>
      <c r="G28" s="93">
        <f>[23]Setembro!$D10</f>
        <v>13.5</v>
      </c>
      <c r="H28" s="93">
        <f>[23]Setembro!$D11</f>
        <v>18.2</v>
      </c>
      <c r="I28" s="93">
        <f>[23]Setembro!$D12</f>
        <v>23.2</v>
      </c>
      <c r="J28" s="93">
        <f>[23]Setembro!$D13</f>
        <v>23.7</v>
      </c>
      <c r="K28" s="93">
        <f>[23]Setembro!$D14</f>
        <v>22</v>
      </c>
      <c r="L28" s="93">
        <f>[23]Setembro!$D15</f>
        <v>21.9</v>
      </c>
      <c r="M28" s="93">
        <f>[23]Setembro!$D16</f>
        <v>22.3</v>
      </c>
      <c r="N28" s="93">
        <f>[23]Setembro!$D17</f>
        <v>22.3</v>
      </c>
      <c r="O28" s="93">
        <f>[23]Setembro!$D18</f>
        <v>21.2</v>
      </c>
      <c r="P28" s="93">
        <f>[23]Setembro!$D19</f>
        <v>18</v>
      </c>
      <c r="Q28" s="93">
        <f>[23]Setembro!$D20</f>
        <v>15.8</v>
      </c>
      <c r="R28" s="93">
        <f>[23]Setembro!$D21</f>
        <v>15.9</v>
      </c>
      <c r="S28" s="93">
        <f>[23]Setembro!$D22</f>
        <v>16.5</v>
      </c>
      <c r="T28" s="93">
        <f>[23]Setembro!$D23</f>
        <v>19.899999999999999</v>
      </c>
      <c r="U28" s="93">
        <f>[23]Setembro!$D24</f>
        <v>21.1</v>
      </c>
      <c r="V28" s="93">
        <f>[23]Setembro!$D25</f>
        <v>18.3</v>
      </c>
      <c r="W28" s="93">
        <f>[23]Setembro!$D26</f>
        <v>20.399999999999999</v>
      </c>
      <c r="X28" s="93">
        <f>[23]Setembro!$D27</f>
        <v>23.9</v>
      </c>
      <c r="Y28" s="93">
        <f>[23]Setembro!$D28</f>
        <v>23.9</v>
      </c>
      <c r="Z28" s="93">
        <f>[23]Setembro!$D29</f>
        <v>23.9</v>
      </c>
      <c r="AA28" s="93">
        <f>[23]Setembro!$D30</f>
        <v>22.8</v>
      </c>
      <c r="AB28" s="93">
        <f>[23]Setembro!$D31</f>
        <v>16.7</v>
      </c>
      <c r="AC28" s="93">
        <f>[23]Setembro!$D32</f>
        <v>17</v>
      </c>
      <c r="AD28" s="93">
        <f>[23]Setembro!$D33</f>
        <v>17.7</v>
      </c>
      <c r="AE28" s="93">
        <f>[23]Setembro!$D34</f>
        <v>22.5</v>
      </c>
      <c r="AF28" s="81">
        <f t="shared" si="3"/>
        <v>13.5</v>
      </c>
      <c r="AG28" s="92">
        <f t="shared" si="4"/>
        <v>19.646666666666665</v>
      </c>
      <c r="AK28" t="s">
        <v>33</v>
      </c>
      <c r="AL28" t="s">
        <v>33</v>
      </c>
    </row>
    <row r="29" spans="1:38" x14ac:dyDescent="0.2">
      <c r="A29" s="50" t="s">
        <v>30</v>
      </c>
      <c r="B29" s="93">
        <f>[24]Setembro!$D$5</f>
        <v>17.2</v>
      </c>
      <c r="C29" s="93">
        <f>[24]Setembro!$D$6</f>
        <v>11.5</v>
      </c>
      <c r="D29" s="93">
        <f>[24]Setembro!$D$7</f>
        <v>15</v>
      </c>
      <c r="E29" s="93">
        <f>[24]Setembro!$D$8</f>
        <v>18.2</v>
      </c>
      <c r="F29" s="93">
        <f>[24]Setembro!$D$9</f>
        <v>16.2</v>
      </c>
      <c r="G29" s="93">
        <f>[24]Setembro!$D$10</f>
        <v>11.3</v>
      </c>
      <c r="H29" s="93">
        <f>[24]Setembro!$D$11</f>
        <v>15.9</v>
      </c>
      <c r="I29" s="93">
        <f>[24]Setembro!$D$12</f>
        <v>18.7</v>
      </c>
      <c r="J29" s="93">
        <f>[24]Setembro!$D$13</f>
        <v>17</v>
      </c>
      <c r="K29" s="93">
        <f>[24]Setembro!$D$14</f>
        <v>16.3</v>
      </c>
      <c r="L29" s="93">
        <f>[24]Setembro!$D$15</f>
        <v>16.399999999999999</v>
      </c>
      <c r="M29" s="93">
        <f>[24]Setembro!$D$16</f>
        <v>18.5</v>
      </c>
      <c r="N29" s="93">
        <f>[24]Setembro!$D$17</f>
        <v>19.899999999999999</v>
      </c>
      <c r="O29" s="93">
        <f>[24]Setembro!$D$18</f>
        <v>19.5</v>
      </c>
      <c r="P29" s="93">
        <f>[24]Setembro!$D$19</f>
        <v>18.600000000000001</v>
      </c>
      <c r="Q29" s="93">
        <f>[24]Setembro!$D$20</f>
        <v>16.600000000000001</v>
      </c>
      <c r="R29" s="93">
        <f>[24]Setembro!$D$21</f>
        <v>15.1</v>
      </c>
      <c r="S29" s="93">
        <f>[24]Setembro!$D$22</f>
        <v>19.399999999999999</v>
      </c>
      <c r="T29" s="93">
        <f>[24]Setembro!$D$23</f>
        <v>20</v>
      </c>
      <c r="U29" s="93">
        <f>[24]Setembro!$D$24</f>
        <v>26</v>
      </c>
      <c r="V29" s="93">
        <f>[24]Setembro!$D$25</f>
        <v>19.399999999999999</v>
      </c>
      <c r="W29" s="93">
        <f>[24]Setembro!$D$26</f>
        <v>20.7</v>
      </c>
      <c r="X29" s="93">
        <f>[24]Setembro!$D$27</f>
        <v>20.6</v>
      </c>
      <c r="Y29" s="93">
        <f>[24]Setembro!$D$28</f>
        <v>21.5</v>
      </c>
      <c r="Z29" s="93">
        <f>[24]Setembro!$D$29</f>
        <v>22.2</v>
      </c>
      <c r="AA29" s="93">
        <f>[24]Setembro!$D$30</f>
        <v>21.3</v>
      </c>
      <c r="AB29" s="93">
        <f>[24]Setembro!$D$31</f>
        <v>18.8</v>
      </c>
      <c r="AC29" s="93">
        <f>[24]Setembro!$D$32</f>
        <v>15.9</v>
      </c>
      <c r="AD29" s="93">
        <f>[24]Setembro!$D$33</f>
        <v>20.6</v>
      </c>
      <c r="AE29" s="93">
        <f>[24]Setembro!$D$34</f>
        <v>22</v>
      </c>
      <c r="AF29" s="81">
        <f t="shared" si="3"/>
        <v>11.3</v>
      </c>
      <c r="AG29" s="92">
        <f t="shared" si="4"/>
        <v>18.34333333333333</v>
      </c>
      <c r="AL29" t="s">
        <v>33</v>
      </c>
    </row>
    <row r="30" spans="1:38" x14ac:dyDescent="0.2">
      <c r="A30" s="50" t="s">
        <v>10</v>
      </c>
      <c r="B30" s="93">
        <f>[25]Setembro!$D$5</f>
        <v>16.100000000000001</v>
      </c>
      <c r="C30" s="93">
        <f>[25]Setembro!$D$6</f>
        <v>12.6</v>
      </c>
      <c r="D30" s="93">
        <f>[25]Setembro!$D$7</f>
        <v>14.7</v>
      </c>
      <c r="E30" s="93">
        <f>[25]Setembro!$D$8</f>
        <v>17.600000000000001</v>
      </c>
      <c r="F30" s="93">
        <f>[25]Setembro!$D$9</f>
        <v>14.6</v>
      </c>
      <c r="G30" s="93">
        <f>[25]Setembro!$D$10</f>
        <v>10.6</v>
      </c>
      <c r="H30" s="93">
        <f>[25]Setembro!$D$11</f>
        <v>16</v>
      </c>
      <c r="I30" s="93">
        <f>[25]Setembro!$D$12</f>
        <v>19.8</v>
      </c>
      <c r="J30" s="93">
        <f>[25]Setembro!$D$13</f>
        <v>20.9</v>
      </c>
      <c r="K30" s="93">
        <f>[25]Setembro!$D$14</f>
        <v>19.899999999999999</v>
      </c>
      <c r="L30" s="93">
        <f>[25]Setembro!$D$15</f>
        <v>23.5</v>
      </c>
      <c r="M30" s="93">
        <f>[25]Setembro!$D$16</f>
        <v>20.8</v>
      </c>
      <c r="N30" s="93">
        <f>[25]Setembro!$D$17</f>
        <v>18.7</v>
      </c>
      <c r="O30" s="93">
        <f>[25]Setembro!$D$18</f>
        <v>18.7</v>
      </c>
      <c r="P30" s="93">
        <f>[25]Setembro!$D$19</f>
        <v>15.7</v>
      </c>
      <c r="Q30" s="93">
        <f>[25]Setembro!$D$20</f>
        <v>14.5</v>
      </c>
      <c r="R30" s="93">
        <f>[25]Setembro!$D$21</f>
        <v>14.5</v>
      </c>
      <c r="S30" s="93">
        <f>[25]Setembro!$D$22</f>
        <v>16.7</v>
      </c>
      <c r="T30" s="93">
        <f>[25]Setembro!$D$23</f>
        <v>18.8</v>
      </c>
      <c r="U30" s="93">
        <f>[25]Setembro!$D$24</f>
        <v>18.7</v>
      </c>
      <c r="V30" s="93">
        <f>[25]Setembro!$D$25</f>
        <v>17.899999999999999</v>
      </c>
      <c r="W30" s="93">
        <f>[25]Setembro!$D$26</f>
        <v>20</v>
      </c>
      <c r="X30" s="93">
        <f>[25]Setembro!$D$27</f>
        <v>21.3</v>
      </c>
      <c r="Y30" s="93">
        <f>[25]Setembro!$D$28</f>
        <v>21.2</v>
      </c>
      <c r="Z30" s="93">
        <f>[25]Setembro!$D$29</f>
        <v>21.6</v>
      </c>
      <c r="AA30" s="93">
        <f>[25]Setembro!$D$30</f>
        <v>21.4</v>
      </c>
      <c r="AB30" s="93">
        <f>[25]Setembro!$D$31</f>
        <v>15.9</v>
      </c>
      <c r="AC30" s="93">
        <f>[25]Setembro!$D$32</f>
        <v>12.3</v>
      </c>
      <c r="AD30" s="93">
        <f>[25]Setembro!$D$33</f>
        <v>18.399999999999999</v>
      </c>
      <c r="AE30" s="93">
        <f>[25]Setembro!$D$34</f>
        <v>23.4</v>
      </c>
      <c r="AF30" s="81">
        <f t="shared" si="3"/>
        <v>10.6</v>
      </c>
      <c r="AG30" s="92">
        <f t="shared" si="4"/>
        <v>17.893333333333331</v>
      </c>
      <c r="AK30" t="s">
        <v>33</v>
      </c>
    </row>
    <row r="31" spans="1:38" x14ac:dyDescent="0.2">
      <c r="A31" s="50" t="s">
        <v>154</v>
      </c>
      <c r="B31" s="93">
        <f>[26]Setembro!$D5</f>
        <v>14.5</v>
      </c>
      <c r="C31" s="93">
        <f>[26]Setembro!$D6</f>
        <v>12.4</v>
      </c>
      <c r="D31" s="93">
        <f>[26]Setembro!$D7</f>
        <v>14.5</v>
      </c>
      <c r="E31" s="93">
        <f>[26]Setembro!$D8</f>
        <v>16.5</v>
      </c>
      <c r="F31" s="93">
        <f>[26]Setembro!$D9</f>
        <v>13.8</v>
      </c>
      <c r="G31" s="93">
        <f>[26]Setembro!$D10</f>
        <v>9.3000000000000007</v>
      </c>
      <c r="H31" s="93">
        <f>[26]Setembro!$D11</f>
        <v>15.9</v>
      </c>
      <c r="I31" s="93">
        <f>[26]Setembro!$D12</f>
        <v>17.600000000000001</v>
      </c>
      <c r="J31" s="93">
        <f>[26]Setembro!$D13</f>
        <v>19.3</v>
      </c>
      <c r="K31" s="93">
        <f>[26]Setembro!$D14</f>
        <v>16.600000000000001</v>
      </c>
      <c r="L31" s="93">
        <f>[26]Setembro!$D15</f>
        <v>16.3</v>
      </c>
      <c r="M31" s="93">
        <f>[26]Setembro!$D16</f>
        <v>19</v>
      </c>
      <c r="N31" s="93">
        <f>[26]Setembro!$D17</f>
        <v>17.100000000000001</v>
      </c>
      <c r="O31" s="93">
        <f>[26]Setembro!$D18</f>
        <v>17.399999999999999</v>
      </c>
      <c r="P31" s="93">
        <f>[26]Setembro!$D19</f>
        <v>14.9</v>
      </c>
      <c r="Q31" s="93">
        <f>[26]Setembro!$D20</f>
        <v>13.6</v>
      </c>
      <c r="R31" s="93">
        <f>[26]Setembro!$D21</f>
        <v>15.3</v>
      </c>
      <c r="S31" s="93">
        <f>[26]Setembro!$D22</f>
        <v>16.100000000000001</v>
      </c>
      <c r="T31" s="93">
        <f>[26]Setembro!$D23</f>
        <v>18.2</v>
      </c>
      <c r="U31" s="93">
        <f>[26]Setembro!$D24</f>
        <v>18.8</v>
      </c>
      <c r="V31" s="93">
        <f>[26]Setembro!$D25</f>
        <v>17.2</v>
      </c>
      <c r="W31" s="93">
        <f>[26]Setembro!$D26</f>
        <v>17.7</v>
      </c>
      <c r="X31" s="93">
        <f>[26]Setembro!$D27</f>
        <v>21.2</v>
      </c>
      <c r="Y31" s="93">
        <f>[26]Setembro!$D28</f>
        <v>21.1</v>
      </c>
      <c r="Z31" s="93">
        <f>[26]Setembro!$D29</f>
        <v>20.5</v>
      </c>
      <c r="AA31" s="93">
        <f>[26]Setembro!$D30</f>
        <v>20.100000000000001</v>
      </c>
      <c r="AB31" s="93">
        <f>[26]Setembro!$D31</f>
        <v>15.2</v>
      </c>
      <c r="AC31" s="93">
        <f>[26]Setembro!$D32</f>
        <v>14.7</v>
      </c>
      <c r="AD31" s="93">
        <f>[26]Setembro!$D33</f>
        <v>17.600000000000001</v>
      </c>
      <c r="AE31" s="93">
        <f>[26]Setembro!$D34</f>
        <v>18</v>
      </c>
      <c r="AF31" s="81">
        <f t="shared" si="3"/>
        <v>9.3000000000000007</v>
      </c>
      <c r="AG31" s="92">
        <f t="shared" si="4"/>
        <v>16.68</v>
      </c>
      <c r="AH31" s="11" t="s">
        <v>33</v>
      </c>
      <c r="AI31" t="s">
        <v>33</v>
      </c>
      <c r="AK31" t="s">
        <v>33</v>
      </c>
      <c r="AL31" t="s">
        <v>33</v>
      </c>
    </row>
    <row r="32" spans="1:38" x14ac:dyDescent="0.2">
      <c r="A32" s="50" t="s">
        <v>11</v>
      </c>
      <c r="B32" s="93">
        <f>[27]Setembro!$D$5</f>
        <v>16</v>
      </c>
      <c r="C32" s="93">
        <f>[27]Setembro!$D$6</f>
        <v>11</v>
      </c>
      <c r="D32" s="93">
        <f>[27]Setembro!$D$7</f>
        <v>12.1</v>
      </c>
      <c r="E32" s="93">
        <f>[27]Setembro!$D$8</f>
        <v>14</v>
      </c>
      <c r="F32" s="93">
        <f>[27]Setembro!$D$9</f>
        <v>15.8</v>
      </c>
      <c r="G32" s="93">
        <f>[27]Setembro!$D$10</f>
        <v>10.3</v>
      </c>
      <c r="H32" s="93">
        <f>[27]Setembro!$D$11</f>
        <v>13.4</v>
      </c>
      <c r="I32" s="93">
        <f>[27]Setembro!$D$12</f>
        <v>15.1</v>
      </c>
      <c r="J32" s="93">
        <f>[27]Setembro!$D$13</f>
        <v>15</v>
      </c>
      <c r="K32" s="93">
        <f>[27]Setembro!$D$14</f>
        <v>14.6</v>
      </c>
      <c r="L32" s="93">
        <f>[27]Setembro!$D$15</f>
        <v>14.1</v>
      </c>
      <c r="M32" s="93">
        <f>[27]Setembro!$D$16</f>
        <v>15.1</v>
      </c>
      <c r="N32" s="93">
        <f>[27]Setembro!$D$17</f>
        <v>16.399999999999999</v>
      </c>
      <c r="O32" s="93">
        <f>[27]Setembro!$D$18</f>
        <v>20.100000000000001</v>
      </c>
      <c r="P32" s="93">
        <f>[27]Setembro!$D$19</f>
        <v>16.7</v>
      </c>
      <c r="Q32" s="93">
        <f>[27]Setembro!$D$20</f>
        <v>14.7</v>
      </c>
      <c r="R32" s="93">
        <f>[27]Setembro!$D$21</f>
        <v>12.6</v>
      </c>
      <c r="S32" s="93">
        <f>[27]Setembro!$D$22</f>
        <v>16.5</v>
      </c>
      <c r="T32" s="93">
        <f>[27]Setembro!$D$23</f>
        <v>16.5</v>
      </c>
      <c r="U32" s="93">
        <f>[27]Setembro!$D$24</f>
        <v>21.9</v>
      </c>
      <c r="V32" s="93">
        <f>[27]Setembro!$D$25</f>
        <v>16.899999999999999</v>
      </c>
      <c r="W32" s="93">
        <f>[27]Setembro!$D$26</f>
        <v>17.5</v>
      </c>
      <c r="X32" s="93">
        <f>[27]Setembro!$D$27</f>
        <v>17.399999999999999</v>
      </c>
      <c r="Y32" s="93">
        <f>[27]Setembro!$D$28</f>
        <v>18.7</v>
      </c>
      <c r="Z32" s="93">
        <f>[27]Setembro!$D$29</f>
        <v>19.100000000000001</v>
      </c>
      <c r="AA32" s="93">
        <f>[27]Setembro!$D$30</f>
        <v>21.5</v>
      </c>
      <c r="AB32" s="93">
        <f>[27]Setembro!$D$31</f>
        <v>17.2</v>
      </c>
      <c r="AC32" s="93">
        <f>[27]Setembro!$D$32</f>
        <v>14.4</v>
      </c>
      <c r="AD32" s="93">
        <f>[27]Setembro!$D$33</f>
        <v>15.5</v>
      </c>
      <c r="AE32" s="93">
        <f>[27]Setembro!$D$34</f>
        <v>17.3</v>
      </c>
      <c r="AF32" s="81">
        <f t="shared" si="3"/>
        <v>10.3</v>
      </c>
      <c r="AG32" s="92">
        <f t="shared" si="4"/>
        <v>15.91333333333333</v>
      </c>
    </row>
    <row r="33" spans="1:38" s="5" customFormat="1" x14ac:dyDescent="0.2">
      <c r="A33" s="50" t="s">
        <v>12</v>
      </c>
      <c r="B33" s="93">
        <f>[28]Setembro!$D$5</f>
        <v>17.5</v>
      </c>
      <c r="C33" s="93">
        <f>[28]Setembro!$D$6</f>
        <v>15</v>
      </c>
      <c r="D33" s="93">
        <f>[28]Setembro!$D$7</f>
        <v>15.4</v>
      </c>
      <c r="E33" s="93">
        <f>[28]Setembro!$D$8</f>
        <v>18.3</v>
      </c>
      <c r="F33" s="93">
        <f>[28]Setembro!$D$9</f>
        <v>18.3</v>
      </c>
      <c r="G33" s="93">
        <f>[28]Setembro!$D$10</f>
        <v>15.5</v>
      </c>
      <c r="H33" s="93">
        <f>[28]Setembro!$D$11</f>
        <v>18.7</v>
      </c>
      <c r="I33" s="93">
        <f>[28]Setembro!$D$12</f>
        <v>18.399999999999999</v>
      </c>
      <c r="J33" s="93">
        <f>[28]Setembro!$D$13</f>
        <v>17.7</v>
      </c>
      <c r="K33" s="93">
        <f>[28]Setembro!$D$14</f>
        <v>18.100000000000001</v>
      </c>
      <c r="L33" s="93">
        <f>[28]Setembro!$D$15</f>
        <v>16.3</v>
      </c>
      <c r="M33" s="93">
        <f>[28]Setembro!$D$16</f>
        <v>18.5</v>
      </c>
      <c r="N33" s="93">
        <f>[28]Setembro!$D$17</f>
        <v>22</v>
      </c>
      <c r="O33" s="93">
        <f>[28]Setembro!$D$18</f>
        <v>21.3</v>
      </c>
      <c r="P33" s="93">
        <f>[28]Setembro!$D$19</f>
        <v>20.399999999999999</v>
      </c>
      <c r="Q33" s="93">
        <f>[28]Setembro!$D$20</f>
        <v>16.899999999999999</v>
      </c>
      <c r="R33" s="93">
        <f>[28]Setembro!$D$21</f>
        <v>17</v>
      </c>
      <c r="S33" s="93">
        <f>[28]Setembro!$D$22</f>
        <v>21.4</v>
      </c>
      <c r="T33" s="93">
        <f>[28]Setembro!$D$23</f>
        <v>23.2</v>
      </c>
      <c r="U33" s="93">
        <f>[28]Setembro!$D$24</f>
        <v>23.3</v>
      </c>
      <c r="V33" s="93">
        <f>[28]Setembro!$D$25</f>
        <v>21.1</v>
      </c>
      <c r="W33" s="93">
        <f>[28]Setembro!$D$26</f>
        <v>23.3</v>
      </c>
      <c r="X33" s="93">
        <f>[28]Setembro!$D$27</f>
        <v>21.7</v>
      </c>
      <c r="Y33" s="93">
        <f>[28]Setembro!$D$28</f>
        <v>22.7</v>
      </c>
      <c r="Z33" s="93">
        <f>[28]Setembro!$D$29</f>
        <v>23.7</v>
      </c>
      <c r="AA33" s="93">
        <f>[28]Setembro!$D$30</f>
        <v>22.5</v>
      </c>
      <c r="AB33" s="93">
        <f>[28]Setembro!$D$31</f>
        <v>19.899999999999999</v>
      </c>
      <c r="AC33" s="93">
        <f>[28]Setembro!$D$32</f>
        <v>19.3</v>
      </c>
      <c r="AD33" s="93">
        <f>[28]Setembro!$D$33</f>
        <v>22.3</v>
      </c>
      <c r="AE33" s="93">
        <f>[28]Setembro!$D$34</f>
        <v>24.6</v>
      </c>
      <c r="AF33" s="81">
        <f t="shared" si="3"/>
        <v>15</v>
      </c>
      <c r="AG33" s="92">
        <f t="shared" si="4"/>
        <v>19.809999999999995</v>
      </c>
      <c r="AK33" s="5" t="s">
        <v>33</v>
      </c>
    </row>
    <row r="34" spans="1:38" x14ac:dyDescent="0.2">
      <c r="A34" s="50" t="s">
        <v>235</v>
      </c>
      <c r="B34" s="93">
        <f>[29]Setembro!$D$5</f>
        <v>18.399999999999999</v>
      </c>
      <c r="C34" s="93">
        <f>[29]Setembro!$D$6</f>
        <v>13.1</v>
      </c>
      <c r="D34" s="93">
        <f>[29]Setembro!$D$7</f>
        <v>14.8</v>
      </c>
      <c r="E34" s="93">
        <f>[29]Setembro!$D$8</f>
        <v>18.8</v>
      </c>
      <c r="F34" s="93">
        <f>[29]Setembro!$D$9</f>
        <v>20.100000000000001</v>
      </c>
      <c r="G34" s="93">
        <f>[29]Setembro!$D$10</f>
        <v>13.2</v>
      </c>
      <c r="H34" s="93">
        <f>[29]Setembro!$D$11</f>
        <v>15.8</v>
      </c>
      <c r="I34" s="93">
        <f>[29]Setembro!$D$12</f>
        <v>19</v>
      </c>
      <c r="J34" s="93">
        <f>[29]Setembro!$D$13</f>
        <v>16.5</v>
      </c>
      <c r="K34" s="93">
        <f>[29]Setembro!$D$14</f>
        <v>18.100000000000001</v>
      </c>
      <c r="L34" s="93">
        <f>[29]Setembro!$D$15</f>
        <v>18.7</v>
      </c>
      <c r="M34" s="93">
        <f>[29]Setembro!$D$16</f>
        <v>19</v>
      </c>
      <c r="N34" s="93">
        <f>[29]Setembro!$D$17</f>
        <v>18.7</v>
      </c>
      <c r="O34" s="93">
        <f>[29]Setembro!$D$18</f>
        <v>22.3</v>
      </c>
      <c r="P34" s="93">
        <f>[29]Setembro!$D$19</f>
        <v>19.399999999999999</v>
      </c>
      <c r="Q34" s="93">
        <f>[29]Setembro!$D$20</f>
        <v>18.7</v>
      </c>
      <c r="R34" s="93">
        <f>[29]Setembro!$D$21</f>
        <v>15.4</v>
      </c>
      <c r="S34" s="93">
        <f>[29]Setembro!$D$22</f>
        <v>18.899999999999999</v>
      </c>
      <c r="T34" s="93">
        <f>[29]Setembro!$D$23</f>
        <v>21.8</v>
      </c>
      <c r="U34" s="93">
        <f>[29]Setembro!$D$24</f>
        <v>24.9</v>
      </c>
      <c r="V34" s="93">
        <f>[29]Setembro!$D$25</f>
        <v>24.7</v>
      </c>
      <c r="W34" s="93">
        <f>[29]Setembro!$D$26</f>
        <v>24.6</v>
      </c>
      <c r="X34" s="93">
        <f>[29]Setembro!$D$27</f>
        <v>23.1</v>
      </c>
      <c r="Y34" s="93">
        <f>[29]Setembro!$D$28</f>
        <v>23.3</v>
      </c>
      <c r="Z34" s="93">
        <f>[29]Setembro!$D$29</f>
        <v>23.1</v>
      </c>
      <c r="AA34" s="93">
        <f>[29]Setembro!$D$30</f>
        <v>24.6</v>
      </c>
      <c r="AB34" s="93">
        <f>[29]Setembro!$D$31</f>
        <v>20.3</v>
      </c>
      <c r="AC34" s="93">
        <f>[29]Setembro!$D$32</f>
        <v>18</v>
      </c>
      <c r="AD34" s="93">
        <f>[29]Setembro!$D$33</f>
        <v>19</v>
      </c>
      <c r="AE34" s="93">
        <f>[29]Setembro!$D$34</f>
        <v>22.1</v>
      </c>
      <c r="AF34" s="81">
        <f t="shared" si="3"/>
        <v>13.1</v>
      </c>
      <c r="AG34" s="92">
        <f t="shared" si="4"/>
        <v>19.613333333333333</v>
      </c>
      <c r="AI34" t="s">
        <v>33</v>
      </c>
      <c r="AJ34" t="s">
        <v>33</v>
      </c>
    </row>
    <row r="35" spans="1:38" x14ac:dyDescent="0.2">
      <c r="A35" s="50" t="s">
        <v>234</v>
      </c>
      <c r="B35" s="93">
        <f>[30]Setembro!$D$5</f>
        <v>16.100000000000001</v>
      </c>
      <c r="C35" s="93">
        <f>[30]Setembro!$D$6</f>
        <v>11.1</v>
      </c>
      <c r="D35" s="93">
        <f>[30]Setembro!$D$7</f>
        <v>17.2</v>
      </c>
      <c r="E35" s="93">
        <f>[30]Setembro!$D$8</f>
        <v>18.899999999999999</v>
      </c>
      <c r="F35" s="93">
        <f>[30]Setembro!$D$9</f>
        <v>14.3</v>
      </c>
      <c r="G35" s="93">
        <f>[30]Setembro!$D$10</f>
        <v>11.5</v>
      </c>
      <c r="H35" s="93">
        <f>[30]Setembro!$D$11</f>
        <v>17.899999999999999</v>
      </c>
      <c r="I35" s="93">
        <f>[30]Setembro!$D$12</f>
        <v>22.3</v>
      </c>
      <c r="J35" s="93">
        <f>[30]Setembro!$D$13</f>
        <v>21.5</v>
      </c>
      <c r="K35" s="93">
        <f>[30]Setembro!$D$14</f>
        <v>21.6</v>
      </c>
      <c r="L35" s="93">
        <f>[30]Setembro!$D$15</f>
        <v>21.5</v>
      </c>
      <c r="M35" s="93">
        <f>[30]Setembro!$D$16</f>
        <v>19.600000000000001</v>
      </c>
      <c r="N35" s="93">
        <f>[30]Setembro!$D$17</f>
        <v>18.100000000000001</v>
      </c>
      <c r="O35" s="93">
        <f>[30]Setembro!$D$18</f>
        <v>20.100000000000001</v>
      </c>
      <c r="P35" s="93">
        <f>[30]Setembro!$D$19</f>
        <v>18.399999999999999</v>
      </c>
      <c r="Q35" s="93">
        <f>[30]Setembro!$D$20</f>
        <v>16</v>
      </c>
      <c r="R35" s="93">
        <f>[30]Setembro!$D$21</f>
        <v>15.7</v>
      </c>
      <c r="S35" s="93">
        <f>[30]Setembro!$D$22</f>
        <v>17</v>
      </c>
      <c r="T35" s="93">
        <f>[30]Setembro!$D$23</f>
        <v>20.3</v>
      </c>
      <c r="U35" s="93">
        <f>[30]Setembro!$D$24</f>
        <v>21.6</v>
      </c>
      <c r="V35" s="93">
        <f>[30]Setembro!$D$25</f>
        <v>18.399999999999999</v>
      </c>
      <c r="W35" s="93">
        <f>[30]Setembro!$D$26</f>
        <v>19.399999999999999</v>
      </c>
      <c r="X35" s="93">
        <f>[30]Setembro!$D$27</f>
        <v>22.7</v>
      </c>
      <c r="Y35" s="93">
        <f>[30]Setembro!$D$28</f>
        <v>23.4</v>
      </c>
      <c r="Z35" s="93">
        <f>[30]Setembro!$D$29</f>
        <v>23.4</v>
      </c>
      <c r="AA35" s="93">
        <f>[30]Setembro!$D$30</f>
        <v>21.5</v>
      </c>
      <c r="AB35" s="93">
        <f>[30]Setembro!$D$31</f>
        <v>17.8</v>
      </c>
      <c r="AC35" s="93">
        <f>[30]Setembro!$D$32</f>
        <v>13.4</v>
      </c>
      <c r="AD35" s="93">
        <f>[30]Setembro!$D$33</f>
        <v>18.399999999999999</v>
      </c>
      <c r="AE35" s="93">
        <f>[30]Setembro!$D$34</f>
        <v>19.3</v>
      </c>
      <c r="AF35" s="81">
        <f t="shared" si="3"/>
        <v>11.1</v>
      </c>
      <c r="AG35" s="92">
        <f t="shared" si="4"/>
        <v>18.61333333333333</v>
      </c>
      <c r="AJ35" t="s">
        <v>33</v>
      </c>
    </row>
    <row r="36" spans="1:38" x14ac:dyDescent="0.2">
      <c r="A36" s="50" t="s">
        <v>126</v>
      </c>
      <c r="B36" s="93">
        <f>[31]Setembro!$D$5</f>
        <v>16.5</v>
      </c>
      <c r="C36" s="93">
        <f>[31]Setembro!$D$6</f>
        <v>11.9</v>
      </c>
      <c r="D36" s="93">
        <f>[31]Setembro!$D$7</f>
        <v>16.100000000000001</v>
      </c>
      <c r="E36" s="93">
        <f>[31]Setembro!$D$8</f>
        <v>22.7</v>
      </c>
      <c r="F36" s="93">
        <f>[31]Setembro!$D$9</f>
        <v>15.8</v>
      </c>
      <c r="G36" s="93">
        <f>[31]Setembro!$D$10</f>
        <v>12.4</v>
      </c>
      <c r="H36" s="93">
        <f>[31]Setembro!$D$11</f>
        <v>17</v>
      </c>
      <c r="I36" s="93">
        <f>[31]Setembro!$D$12</f>
        <v>18.899999999999999</v>
      </c>
      <c r="J36" s="93">
        <f>[31]Setembro!$D$13</f>
        <v>26.7</v>
      </c>
      <c r="K36" s="93">
        <f>[31]Setembro!$D$14</f>
        <v>20</v>
      </c>
      <c r="L36" s="93">
        <f>[31]Setembro!$D$15</f>
        <v>20</v>
      </c>
      <c r="M36" s="93">
        <f>[31]Setembro!$D$16</f>
        <v>24.2</v>
      </c>
      <c r="N36" s="93">
        <f>[31]Setembro!$D$17</f>
        <v>19</v>
      </c>
      <c r="O36" s="93">
        <f>[31]Setembro!$D$18</f>
        <v>20.2</v>
      </c>
      <c r="P36" s="93">
        <f>[31]Setembro!$D$19</f>
        <v>18.2</v>
      </c>
      <c r="Q36" s="93">
        <f>[31]Setembro!$D$20</f>
        <v>16.2</v>
      </c>
      <c r="R36" s="93">
        <f>[31]Setembro!$D$21</f>
        <v>15.4</v>
      </c>
      <c r="S36" s="93">
        <f>[31]Setembro!$D$22</f>
        <v>16.2</v>
      </c>
      <c r="T36" s="93">
        <f>[31]Setembro!$D$23</f>
        <v>21</v>
      </c>
      <c r="U36" s="93">
        <f>[31]Setembro!$D$24</f>
        <v>20.7</v>
      </c>
      <c r="V36" s="93">
        <f>[31]Setembro!$D$25</f>
        <v>18.600000000000001</v>
      </c>
      <c r="W36" s="93">
        <f>[31]Setembro!$D$26</f>
        <v>19.8</v>
      </c>
      <c r="X36" s="93">
        <f>[31]Setembro!$D$27</f>
        <v>25.8</v>
      </c>
      <c r="Y36" s="93">
        <f>[31]Setembro!$D$28</f>
        <v>23.9</v>
      </c>
      <c r="Z36" s="93">
        <f>[31]Setembro!$D$29</f>
        <v>19.899999999999999</v>
      </c>
      <c r="AA36" s="93">
        <f>[31]Setembro!$D$30</f>
        <v>21.6</v>
      </c>
      <c r="AB36" s="93">
        <f>[31]Setembro!$D$31</f>
        <v>17</v>
      </c>
      <c r="AC36" s="93">
        <f>[31]Setembro!$D$32</f>
        <v>14.6</v>
      </c>
      <c r="AD36" s="93">
        <f>[31]Setembro!$D$33</f>
        <v>17.8</v>
      </c>
      <c r="AE36" s="93">
        <f>[31]Setembro!$D$34</f>
        <v>22.7</v>
      </c>
      <c r="AF36" s="81">
        <f t="shared" si="3"/>
        <v>11.9</v>
      </c>
      <c r="AG36" s="92">
        <f t="shared" si="4"/>
        <v>19.026666666666664</v>
      </c>
      <c r="AI36" t="s">
        <v>33</v>
      </c>
    </row>
    <row r="37" spans="1:38" x14ac:dyDescent="0.2">
      <c r="A37" s="50" t="s">
        <v>13</v>
      </c>
      <c r="B37" s="93">
        <f>[32]Setembro!$D$5</f>
        <v>13.5</v>
      </c>
      <c r="C37" s="93">
        <f>[32]Setembro!$D$6</f>
        <v>15.9</v>
      </c>
      <c r="D37" s="93">
        <f>[32]Setembro!$D$7</f>
        <v>15.6</v>
      </c>
      <c r="E37" s="93">
        <f>[32]Setembro!$D$8</f>
        <v>16.8</v>
      </c>
      <c r="F37" s="93">
        <f>[32]Setembro!$D$9</f>
        <v>18.600000000000001</v>
      </c>
      <c r="G37" s="93">
        <f>[32]Setembro!$D$10</f>
        <v>14.9</v>
      </c>
      <c r="H37" s="93">
        <f>[32]Setembro!$D$11</f>
        <v>18.100000000000001</v>
      </c>
      <c r="I37" s="93">
        <f>[32]Setembro!$D$12</f>
        <v>17.899999999999999</v>
      </c>
      <c r="J37" s="93">
        <f>[32]Setembro!$D$13</f>
        <v>19</v>
      </c>
      <c r="K37" s="93">
        <f>[32]Setembro!$D$14</f>
        <v>18.100000000000001</v>
      </c>
      <c r="L37" s="93">
        <f>[32]Setembro!$D$15</f>
        <v>19.8</v>
      </c>
      <c r="M37" s="93">
        <f>[32]Setembro!$D$16</f>
        <v>19.3</v>
      </c>
      <c r="N37" s="93">
        <f>[32]Setembro!$D$17</f>
        <v>20.3</v>
      </c>
      <c r="O37" s="93">
        <f>[32]Setembro!$D$18</f>
        <v>23.5</v>
      </c>
      <c r="P37" s="93">
        <f>[32]Setembro!$D$19</f>
        <v>19.8</v>
      </c>
      <c r="Q37" s="93">
        <f>[32]Setembro!$D$20</f>
        <v>20.9</v>
      </c>
      <c r="R37" s="93">
        <f>[32]Setembro!$D$21</f>
        <v>16.7</v>
      </c>
      <c r="S37" s="93">
        <f>[32]Setembro!$D$22</f>
        <v>17.7</v>
      </c>
      <c r="T37" s="93">
        <f>[32]Setembro!$D$23</f>
        <v>19.899999999999999</v>
      </c>
      <c r="U37" s="93">
        <f>[32]Setembro!$D$24</f>
        <v>22.8</v>
      </c>
      <c r="V37" s="93">
        <f>[32]Setembro!$D$25</f>
        <v>22.4</v>
      </c>
      <c r="W37" s="93">
        <f>[32]Setembro!$D$26</f>
        <v>20.100000000000001</v>
      </c>
      <c r="X37" s="93">
        <f>[32]Setembro!$D$27</f>
        <v>19.899999999999999</v>
      </c>
      <c r="Y37" s="93">
        <f>[32]Setembro!$D$28</f>
        <v>20.399999999999999</v>
      </c>
      <c r="Z37" s="93">
        <f>[32]Setembro!$D$29</f>
        <v>21.5</v>
      </c>
      <c r="AA37" s="93">
        <f>[32]Setembro!$D$30</f>
        <v>22.9</v>
      </c>
      <c r="AB37" s="93">
        <f>[32]Setembro!$D$31</f>
        <v>23.2</v>
      </c>
      <c r="AC37" s="93">
        <f>[32]Setembro!$D$32</f>
        <v>19</v>
      </c>
      <c r="AD37" s="93">
        <f>[32]Setembro!$D$33</f>
        <v>21.4</v>
      </c>
      <c r="AE37" s="93">
        <f>[32]Setembro!$D$34</f>
        <v>22</v>
      </c>
      <c r="AF37" s="81">
        <f t="shared" si="3"/>
        <v>13.5</v>
      </c>
      <c r="AG37" s="92">
        <f t="shared" si="4"/>
        <v>19.396666666666661</v>
      </c>
    </row>
    <row r="38" spans="1:38" x14ac:dyDescent="0.2">
      <c r="A38" s="50" t="s">
        <v>155</v>
      </c>
      <c r="B38" s="93">
        <f>[33]Setembro!$D5</f>
        <v>14.5</v>
      </c>
      <c r="C38" s="93">
        <f>[33]Setembro!$D6</f>
        <v>16</v>
      </c>
      <c r="D38" s="93">
        <f>[33]Setembro!$D7</f>
        <v>13.4</v>
      </c>
      <c r="E38" s="93">
        <f>[33]Setembro!$D8</f>
        <v>14.5</v>
      </c>
      <c r="F38" s="93">
        <f>[33]Setembro!$D9</f>
        <v>17</v>
      </c>
      <c r="G38" s="93">
        <f>[33]Setembro!$D10</f>
        <v>17.7</v>
      </c>
      <c r="H38" s="93">
        <f>[33]Setembro!$D11</f>
        <v>15.9</v>
      </c>
      <c r="I38" s="93">
        <f>[33]Setembro!$D12</f>
        <v>16.399999999999999</v>
      </c>
      <c r="J38" s="93">
        <f>[33]Setembro!$D13</f>
        <v>15.4</v>
      </c>
      <c r="K38" s="93" t="str">
        <f>[33]Setembro!$D14</f>
        <v>*</v>
      </c>
      <c r="L38" s="93" t="str">
        <f>[33]Setembro!$D15</f>
        <v>*</v>
      </c>
      <c r="M38" s="93">
        <f>[33]Setembro!$D16</f>
        <v>15.7</v>
      </c>
      <c r="N38" s="93">
        <f>[33]Setembro!$D17</f>
        <v>16.600000000000001</v>
      </c>
      <c r="O38" s="93">
        <f>[33]Setembro!$D18</f>
        <v>18.3</v>
      </c>
      <c r="P38" s="93">
        <f>[33]Setembro!$D19</f>
        <v>24.1</v>
      </c>
      <c r="Q38" s="93">
        <f>[33]Setembro!$D20</f>
        <v>23.5</v>
      </c>
      <c r="R38" s="93">
        <f>[33]Setembro!$D21</f>
        <v>20.399999999999999</v>
      </c>
      <c r="S38" s="93">
        <f>[33]Setembro!$D22</f>
        <v>20.7</v>
      </c>
      <c r="T38" s="93">
        <f>[33]Setembro!$D23</f>
        <v>24.2</v>
      </c>
      <c r="U38" s="93">
        <f>[33]Setembro!$D24</f>
        <v>22.1</v>
      </c>
      <c r="V38" s="93">
        <f>[33]Setembro!$D25</f>
        <v>23.3</v>
      </c>
      <c r="W38" s="93">
        <f>[33]Setembro!$D26</f>
        <v>17.3</v>
      </c>
      <c r="X38" s="93">
        <f>[33]Setembro!$D27</f>
        <v>20.5</v>
      </c>
      <c r="Y38" s="93">
        <f>[33]Setembro!$D28</f>
        <v>23.1</v>
      </c>
      <c r="Z38" s="93">
        <f>[33]Setembro!$D29</f>
        <v>21.7</v>
      </c>
      <c r="AA38" s="93">
        <f>[33]Setembro!$D30</f>
        <v>22.5</v>
      </c>
      <c r="AB38" s="93">
        <f>[33]Setembro!$D31</f>
        <v>23.7</v>
      </c>
      <c r="AC38" s="93">
        <f>[33]Setembro!$D32</f>
        <v>19.8</v>
      </c>
      <c r="AD38" s="93">
        <f>[33]Setembro!$D33</f>
        <v>21</v>
      </c>
      <c r="AE38" s="93">
        <f>[33]Setembro!$D34</f>
        <v>25.7</v>
      </c>
      <c r="AF38" s="81">
        <f t="shared" si="3"/>
        <v>13.4</v>
      </c>
      <c r="AG38" s="92">
        <f t="shared" si="4"/>
        <v>19.464285714285715</v>
      </c>
      <c r="AI38" t="s">
        <v>33</v>
      </c>
      <c r="AK38" t="s">
        <v>33</v>
      </c>
    </row>
    <row r="39" spans="1:38" x14ac:dyDescent="0.2">
      <c r="A39" s="50" t="s">
        <v>14</v>
      </c>
      <c r="B39" s="93">
        <f>[34]Setembro!$D$5</f>
        <v>13</v>
      </c>
      <c r="C39" s="93">
        <f>[34]Setembro!$D$6</f>
        <v>12</v>
      </c>
      <c r="D39" s="93">
        <f>[34]Setembro!$D$7</f>
        <v>17.600000000000001</v>
      </c>
      <c r="E39" s="93">
        <f>[34]Setembro!$D$8</f>
        <v>21</v>
      </c>
      <c r="F39" s="93">
        <f>[34]Setembro!$D$9</f>
        <v>11.4</v>
      </c>
      <c r="G39" s="93">
        <f>[34]Setembro!$D$10</f>
        <v>10.6</v>
      </c>
      <c r="H39" s="93">
        <f>[34]Setembro!$D$11</f>
        <v>16.899999999999999</v>
      </c>
      <c r="I39" s="93">
        <f>[34]Setembro!$D$12</f>
        <v>21.6</v>
      </c>
      <c r="J39" s="93">
        <f>[34]Setembro!$D$13</f>
        <v>22.1</v>
      </c>
      <c r="K39" s="93">
        <f>[34]Setembro!$D$14</f>
        <v>20.9</v>
      </c>
      <c r="L39" s="93">
        <f>[34]Setembro!$D$15</f>
        <v>19.899999999999999</v>
      </c>
      <c r="M39" s="93">
        <f>[34]Setembro!$D$16</f>
        <v>22.3</v>
      </c>
      <c r="N39" s="93">
        <f>[34]Setembro!$D$17</f>
        <v>18.100000000000001</v>
      </c>
      <c r="O39" s="93">
        <f>[34]Setembro!$D$18</f>
        <v>16.5</v>
      </c>
      <c r="P39" s="93">
        <f>[34]Setembro!$D$19</f>
        <v>14</v>
      </c>
      <c r="Q39" s="93">
        <f>[34]Setembro!$D$20</f>
        <v>12.5</v>
      </c>
      <c r="R39" s="93">
        <f>[34]Setembro!$D$21</f>
        <v>15.2</v>
      </c>
      <c r="S39" s="93">
        <f>[34]Setembro!$D$22</f>
        <v>15.8</v>
      </c>
      <c r="T39" s="93">
        <f>[34]Setembro!$D$23</f>
        <v>18.399999999999999</v>
      </c>
      <c r="U39" s="93">
        <f>[34]Setembro!$D$24</f>
        <v>19.3</v>
      </c>
      <c r="V39" s="93">
        <f>[34]Setembro!$D$25</f>
        <v>15.5</v>
      </c>
      <c r="W39" s="93">
        <f>[34]Setembro!$D$26</f>
        <v>18.5</v>
      </c>
      <c r="X39" s="93">
        <f>[34]Setembro!$D$27</f>
        <v>20.100000000000001</v>
      </c>
      <c r="Y39" s="93">
        <f>[34]Setembro!$D$28</f>
        <v>23.3</v>
      </c>
      <c r="Z39" s="93">
        <f>[34]Setembro!$D$29</f>
        <v>24.5</v>
      </c>
      <c r="AA39" s="93">
        <f>[34]Setembro!$D$30</f>
        <v>18.899999999999999</v>
      </c>
      <c r="AB39" s="93">
        <f>[34]Setembro!$D$31</f>
        <v>14.4</v>
      </c>
      <c r="AC39" s="93">
        <f>[34]Setembro!$D$32</f>
        <v>15.4</v>
      </c>
      <c r="AD39" s="93">
        <f>[34]Setembro!$D$33</f>
        <v>17.2</v>
      </c>
      <c r="AE39" s="93">
        <f>[34]Setembro!$D$34</f>
        <v>20.100000000000001</v>
      </c>
      <c r="AF39" s="81">
        <f t="shared" si="3"/>
        <v>10.6</v>
      </c>
      <c r="AG39" s="92">
        <f t="shared" si="4"/>
        <v>17.566666666666663</v>
      </c>
      <c r="AH39" s="11" t="s">
        <v>33</v>
      </c>
      <c r="AI39" t="s">
        <v>33</v>
      </c>
      <c r="AK39" t="s">
        <v>33</v>
      </c>
    </row>
    <row r="40" spans="1:38" x14ac:dyDescent="0.2">
      <c r="A40" s="50" t="s">
        <v>15</v>
      </c>
      <c r="B40" s="93">
        <f>[35]Setembro!$D$5</f>
        <v>15</v>
      </c>
      <c r="C40" s="93">
        <f>[35]Setembro!$D$6</f>
        <v>13.2</v>
      </c>
      <c r="D40" s="93">
        <f>[35]Setembro!$D$7</f>
        <v>21.2</v>
      </c>
      <c r="E40" s="93">
        <f>[35]Setembro!$D$8</f>
        <v>24.2</v>
      </c>
      <c r="F40" s="93">
        <f>[35]Setembro!$D$9</f>
        <v>15.4</v>
      </c>
      <c r="G40" s="93">
        <f>[35]Setembro!$D$10</f>
        <v>12.5</v>
      </c>
      <c r="H40" s="93">
        <f>[35]Setembro!$D$11</f>
        <v>22.8</v>
      </c>
      <c r="I40" s="93">
        <f>[35]Setembro!$D$12</f>
        <v>21.7</v>
      </c>
      <c r="J40" s="93">
        <f>[35]Setembro!$D$13</f>
        <v>20</v>
      </c>
      <c r="K40" s="93">
        <f>[35]Setembro!$D$14</f>
        <v>20</v>
      </c>
      <c r="L40" s="93">
        <f>[35]Setembro!$D$15</f>
        <v>24.2</v>
      </c>
      <c r="M40" s="93">
        <f>[35]Setembro!$D$16</f>
        <v>23.6</v>
      </c>
      <c r="N40" s="93">
        <f>[35]Setembro!$D$17</f>
        <v>19.8</v>
      </c>
      <c r="O40" s="93">
        <f>[35]Setembro!$D$18</f>
        <v>19</v>
      </c>
      <c r="P40" s="93">
        <f>[35]Setembro!$D$19</f>
        <v>17.100000000000001</v>
      </c>
      <c r="Q40" s="93">
        <f>[35]Setembro!$D$20</f>
        <v>14.4</v>
      </c>
      <c r="R40" s="93">
        <f>[35]Setembro!$D$21</f>
        <v>16</v>
      </c>
      <c r="S40" s="93">
        <f>[35]Setembro!$D$22</f>
        <v>20</v>
      </c>
      <c r="T40" s="93">
        <f>[35]Setembro!$D$23</f>
        <v>24.2</v>
      </c>
      <c r="U40" s="93">
        <f>[35]Setembro!$D$24</f>
        <v>25.9</v>
      </c>
      <c r="V40" s="93">
        <f>[35]Setembro!$D$25</f>
        <v>21.5</v>
      </c>
      <c r="W40" s="93">
        <f>[35]Setembro!$D$26</f>
        <v>26.1</v>
      </c>
      <c r="X40" s="93">
        <f>[35]Setembro!$D$27</f>
        <v>27.4</v>
      </c>
      <c r="Y40" s="93">
        <f>[35]Setembro!$D$28</f>
        <v>24.7</v>
      </c>
      <c r="Z40" s="93">
        <f>[35]Setembro!$D$29</f>
        <v>26.2</v>
      </c>
      <c r="AA40" s="93">
        <f>[35]Setembro!$D$30</f>
        <v>24.3</v>
      </c>
      <c r="AB40" s="93">
        <f>[35]Setembro!$D$31</f>
        <v>18.7</v>
      </c>
      <c r="AC40" s="93">
        <f>[35]Setembro!$D$32</f>
        <v>16.100000000000001</v>
      </c>
      <c r="AD40" s="93">
        <f>[35]Setembro!$D$33</f>
        <v>18.8</v>
      </c>
      <c r="AE40" s="93">
        <f>[35]Setembro!$D$34</f>
        <v>23.8</v>
      </c>
      <c r="AF40" s="81">
        <f t="shared" si="3"/>
        <v>12.5</v>
      </c>
      <c r="AG40" s="92">
        <f t="shared" si="4"/>
        <v>20.59333333333333</v>
      </c>
      <c r="AI40" t="s">
        <v>33</v>
      </c>
      <c r="AJ40" t="s">
        <v>33</v>
      </c>
    </row>
    <row r="41" spans="1:38" x14ac:dyDescent="0.2">
      <c r="A41" s="50" t="s">
        <v>156</v>
      </c>
      <c r="B41" s="93">
        <f>[36]Setembro!$D$5</f>
        <v>15.4</v>
      </c>
      <c r="C41" s="93">
        <f>[36]Setembro!$D$6</f>
        <v>14</v>
      </c>
      <c r="D41" s="93">
        <f>[36]Setembro!$D$7</f>
        <v>14.3</v>
      </c>
      <c r="E41" s="93">
        <f>[36]Setembro!$D$8</f>
        <v>16.399999999999999</v>
      </c>
      <c r="F41" s="93">
        <f>[36]Setembro!$D$9</f>
        <v>18</v>
      </c>
      <c r="G41" s="93">
        <f>[36]Setembro!$D$10</f>
        <v>12.5</v>
      </c>
      <c r="H41" s="93">
        <f>[36]Setembro!$D$11</f>
        <v>15.9</v>
      </c>
      <c r="I41" s="93">
        <f>[36]Setembro!$D$12</f>
        <v>18.399999999999999</v>
      </c>
      <c r="J41" s="93">
        <f>[36]Setembro!$D$13</f>
        <v>18.600000000000001</v>
      </c>
      <c r="K41" s="93">
        <f>[36]Setembro!$D$14</f>
        <v>15.8</v>
      </c>
      <c r="L41" s="93">
        <f>[36]Setembro!$D$15</f>
        <v>16.100000000000001</v>
      </c>
      <c r="M41" s="93">
        <f>[36]Setembro!$D$16</f>
        <v>17.2</v>
      </c>
      <c r="N41" s="93">
        <f>[36]Setembro!$D$17</f>
        <v>18.399999999999999</v>
      </c>
      <c r="O41" s="93">
        <f>[36]Setembro!$D$18</f>
        <v>19.8</v>
      </c>
      <c r="P41" s="93">
        <f>[36]Setembro!$D$19</f>
        <v>20.100000000000001</v>
      </c>
      <c r="Q41" s="93">
        <f>[36]Setembro!$D$20</f>
        <v>18.3</v>
      </c>
      <c r="R41" s="93">
        <f>[36]Setembro!$D$21</f>
        <v>14.9</v>
      </c>
      <c r="S41" s="93">
        <f>[36]Setembro!$D$22</f>
        <v>17.399999999999999</v>
      </c>
      <c r="T41" s="93">
        <f>[36]Setembro!$D$23</f>
        <v>19.100000000000001</v>
      </c>
      <c r="U41" s="93">
        <f>[36]Setembro!$D$24</f>
        <v>22.2</v>
      </c>
      <c r="V41" s="93">
        <f>[36]Setembro!$D$25</f>
        <v>18.7</v>
      </c>
      <c r="W41" s="93">
        <f>[36]Setembro!$D$26</f>
        <v>19.3</v>
      </c>
      <c r="X41" s="93">
        <f>[36]Setembro!$D$27</f>
        <v>20</v>
      </c>
      <c r="Y41" s="93">
        <f>[36]Setembro!$D$28</f>
        <v>20.9</v>
      </c>
      <c r="Z41" s="93">
        <f>[36]Setembro!$D$29</f>
        <v>20.7</v>
      </c>
      <c r="AA41" s="93">
        <f>[36]Setembro!$D$30</f>
        <v>24.9</v>
      </c>
      <c r="AB41" s="93">
        <f>[36]Setembro!$D$31</f>
        <v>19.3</v>
      </c>
      <c r="AC41" s="93">
        <f>[36]Setembro!$D$32</f>
        <v>17</v>
      </c>
      <c r="AD41" s="93">
        <f>[36]Setembro!$D$33</f>
        <v>20.3</v>
      </c>
      <c r="AE41" s="93">
        <f>[36]Setembro!$D$34</f>
        <v>19.2</v>
      </c>
      <c r="AF41" s="81">
        <f t="shared" si="3"/>
        <v>12.5</v>
      </c>
      <c r="AG41" s="92">
        <f t="shared" si="4"/>
        <v>18.103333333333332</v>
      </c>
      <c r="AK41" t="s">
        <v>33</v>
      </c>
    </row>
    <row r="42" spans="1:38" x14ac:dyDescent="0.2">
      <c r="A42" s="50" t="s">
        <v>16</v>
      </c>
      <c r="B42" s="93">
        <f>[37]Setembro!$D$5</f>
        <v>16.5</v>
      </c>
      <c r="C42" s="93">
        <f>[37]Setembro!$D$6</f>
        <v>9.6</v>
      </c>
      <c r="D42" s="93">
        <f>[37]Setembro!$D$7</f>
        <v>13.8</v>
      </c>
      <c r="E42" s="93">
        <f>[37]Setembro!$D$8</f>
        <v>13.6</v>
      </c>
      <c r="F42" s="93">
        <f>[37]Setembro!$D$9</f>
        <v>16.2</v>
      </c>
      <c r="G42" s="93">
        <f>[37]Setembro!$D$10</f>
        <v>9.3000000000000007</v>
      </c>
      <c r="H42" s="93">
        <f>[37]Setembro!$D$11</f>
        <v>14</v>
      </c>
      <c r="I42" s="93">
        <f>[37]Setembro!$D$12</f>
        <v>14.7</v>
      </c>
      <c r="J42" s="93">
        <f>[37]Setembro!$D$13</f>
        <v>16.3</v>
      </c>
      <c r="K42" s="93">
        <f>[37]Setembro!$D$14</f>
        <v>14.1</v>
      </c>
      <c r="L42" s="93">
        <f>[37]Setembro!$D$15</f>
        <v>20.2</v>
      </c>
      <c r="M42" s="93">
        <f>[37]Setembro!$D$16</f>
        <v>14.9</v>
      </c>
      <c r="N42" s="93">
        <f>[37]Setembro!$D$17</f>
        <v>16.399999999999999</v>
      </c>
      <c r="O42" s="93">
        <f>[37]Setembro!$D$18</f>
        <v>19.600000000000001</v>
      </c>
      <c r="P42" s="93">
        <f>[37]Setembro!$D$19</f>
        <v>17.3</v>
      </c>
      <c r="Q42" s="93">
        <f>[37]Setembro!$D$20</f>
        <v>14.7</v>
      </c>
      <c r="R42" s="93">
        <f>[37]Setembro!$D$21</f>
        <v>14</v>
      </c>
      <c r="S42" s="93">
        <f>[37]Setembro!$D$22</f>
        <v>17.5</v>
      </c>
      <c r="T42" s="93">
        <f>[37]Setembro!$D$23</f>
        <v>19.600000000000001</v>
      </c>
      <c r="U42" s="93">
        <f>[37]Setembro!$D$24</f>
        <v>22.7</v>
      </c>
      <c r="V42" s="93">
        <f>[37]Setembro!$D$25</f>
        <v>17.399999999999999</v>
      </c>
      <c r="W42" s="93">
        <f>[37]Setembro!$D$26</f>
        <v>17.7</v>
      </c>
      <c r="X42" s="93">
        <f>[37]Setembro!$D$27</f>
        <v>21</v>
      </c>
      <c r="Y42" s="93">
        <f>[37]Setembro!$D$28</f>
        <v>18.600000000000001</v>
      </c>
      <c r="Z42" s="93">
        <f>[37]Setembro!$D$29</f>
        <v>17.399999999999999</v>
      </c>
      <c r="AA42" s="93">
        <f>[37]Setembro!$D$30</f>
        <v>21.3</v>
      </c>
      <c r="AB42" s="93">
        <f>[37]Setembro!$D$31</f>
        <v>17.399999999999999</v>
      </c>
      <c r="AC42" s="93">
        <f>[37]Setembro!$D$32</f>
        <v>12.9</v>
      </c>
      <c r="AD42" s="93">
        <f>[37]Setembro!$D$33</f>
        <v>19.100000000000001</v>
      </c>
      <c r="AE42" s="93">
        <f>[37]Setembro!$D$34</f>
        <v>19.3</v>
      </c>
      <c r="AF42" s="81">
        <f t="shared" si="3"/>
        <v>9.3000000000000007</v>
      </c>
      <c r="AG42" s="92">
        <f t="shared" si="4"/>
        <v>16.57</v>
      </c>
      <c r="AI42" t="s">
        <v>33</v>
      </c>
      <c r="AJ42" t="s">
        <v>33</v>
      </c>
      <c r="AK42" t="s">
        <v>33</v>
      </c>
    </row>
    <row r="43" spans="1:38" x14ac:dyDescent="0.2">
      <c r="A43" s="50" t="s">
        <v>139</v>
      </c>
      <c r="B43" s="93">
        <f>[38]Setembro!$D$5</f>
        <v>13.5</v>
      </c>
      <c r="C43" s="93">
        <f>[38]Setembro!$D$6</f>
        <v>10.4</v>
      </c>
      <c r="D43" s="93">
        <f>[38]Setembro!$D$7</f>
        <v>15.4</v>
      </c>
      <c r="E43" s="93">
        <f>[38]Setembro!$D$8</f>
        <v>14.4</v>
      </c>
      <c r="F43" s="93">
        <f>[38]Setembro!$D$9</f>
        <v>16.600000000000001</v>
      </c>
      <c r="G43" s="93">
        <f>[38]Setembro!$D$10</f>
        <v>10.6</v>
      </c>
      <c r="H43" s="93">
        <f>[38]Setembro!$D$11</f>
        <v>15.7</v>
      </c>
      <c r="I43" s="93">
        <f>[38]Setembro!$D$12</f>
        <v>21.3</v>
      </c>
      <c r="J43" s="93">
        <f>[38]Setembro!$D$13</f>
        <v>17.7</v>
      </c>
      <c r="K43" s="93">
        <f>[38]Setembro!$D$14</f>
        <v>16.7</v>
      </c>
      <c r="L43" s="93">
        <f>[38]Setembro!$D$15</f>
        <v>19.2</v>
      </c>
      <c r="M43" s="93">
        <f>[38]Setembro!$D$16</f>
        <v>23.9</v>
      </c>
      <c r="N43" s="93">
        <f>[38]Setembro!$D$17</f>
        <v>15.8</v>
      </c>
      <c r="O43" s="93">
        <f>[38]Setembro!$D$18</f>
        <v>16.899999999999999</v>
      </c>
      <c r="P43" s="93">
        <f>[38]Setembro!$D$19</f>
        <v>18.7</v>
      </c>
      <c r="Q43" s="93">
        <f>[38]Setembro!$D$20</f>
        <v>18.3</v>
      </c>
      <c r="R43" s="93">
        <f>[38]Setembro!$D$21</f>
        <v>14.9</v>
      </c>
      <c r="S43" s="93">
        <f>[38]Setembro!$D$22</f>
        <v>15.9</v>
      </c>
      <c r="T43" s="93">
        <f>[38]Setembro!$D$23</f>
        <v>19.100000000000001</v>
      </c>
      <c r="U43" s="93">
        <f>[38]Setembro!$D$24</f>
        <v>20.8</v>
      </c>
      <c r="V43" s="93">
        <f>[38]Setembro!$D$25</f>
        <v>19.2</v>
      </c>
      <c r="W43" s="93">
        <f>[38]Setembro!$D$26</f>
        <v>20.5</v>
      </c>
      <c r="X43" s="93">
        <f>[38]Setembro!$D$27</f>
        <v>22.2</v>
      </c>
      <c r="Y43" s="93">
        <f>[38]Setembro!$D$28</f>
        <v>22.2</v>
      </c>
      <c r="Z43" s="93">
        <f>[38]Setembro!$D$29</f>
        <v>18.5</v>
      </c>
      <c r="AA43" s="93">
        <f>[38]Setembro!$D$30</f>
        <v>21.4</v>
      </c>
      <c r="AB43" s="93">
        <f>[38]Setembro!$D$31</f>
        <v>19.899999999999999</v>
      </c>
      <c r="AC43" s="93">
        <f>[38]Setembro!$D$32</f>
        <v>12.4</v>
      </c>
      <c r="AD43" s="93">
        <f>[38]Setembro!$D$33</f>
        <v>18</v>
      </c>
      <c r="AE43" s="93">
        <f>[38]Setembro!$D$34</f>
        <v>19.3</v>
      </c>
      <c r="AF43" s="81">
        <f t="shared" si="3"/>
        <v>10.4</v>
      </c>
      <c r="AG43" s="92">
        <f t="shared" si="4"/>
        <v>17.646666666666661</v>
      </c>
      <c r="AI43" t="s">
        <v>33</v>
      </c>
    </row>
    <row r="44" spans="1:38" x14ac:dyDescent="0.2">
      <c r="A44" s="50" t="s">
        <v>17</v>
      </c>
      <c r="B44" s="93">
        <f>[39]Setembro!$D$5</f>
        <v>19</v>
      </c>
      <c r="C44" s="93">
        <f>[39]Setembro!$D$6</f>
        <v>16.600000000000001</v>
      </c>
      <c r="D44" s="93">
        <f>[39]Setembro!$D$7</f>
        <v>15.3</v>
      </c>
      <c r="E44" s="93">
        <f>[39]Setembro!$D$8</f>
        <v>16.7</v>
      </c>
      <c r="F44" s="93">
        <f>[39]Setembro!$D$9</f>
        <v>18.399999999999999</v>
      </c>
      <c r="G44" s="93">
        <f>[39]Setembro!$D$10</f>
        <v>13.9</v>
      </c>
      <c r="H44" s="93">
        <f>[39]Setembro!$D$11</f>
        <v>19.8</v>
      </c>
      <c r="I44" s="93">
        <f>[39]Setembro!$D$12</f>
        <v>20.6</v>
      </c>
      <c r="J44" s="93">
        <f>[39]Setembro!$D$13</f>
        <v>19.5</v>
      </c>
      <c r="K44" s="93">
        <f>[39]Setembro!$D$14</f>
        <v>18.8</v>
      </c>
      <c r="L44" s="93">
        <f>[39]Setembro!$D$15</f>
        <v>19.8</v>
      </c>
      <c r="M44" s="93">
        <f>[39]Setembro!$D$16</f>
        <v>20.2</v>
      </c>
      <c r="N44" s="93">
        <f>[39]Setembro!$D$17</f>
        <v>17.399999999999999</v>
      </c>
      <c r="O44" s="93">
        <f>[39]Setembro!$D$18</f>
        <v>19.399999999999999</v>
      </c>
      <c r="P44" s="93">
        <f>[39]Setembro!$D$19</f>
        <v>20.100000000000001</v>
      </c>
      <c r="Q44" s="93">
        <f>[39]Setembro!$D$20</f>
        <v>17.7</v>
      </c>
      <c r="R44" s="93">
        <f>[39]Setembro!$D$21</f>
        <v>16.600000000000001</v>
      </c>
      <c r="S44" s="93">
        <f>[39]Setembro!$D$22</f>
        <v>19.899999999999999</v>
      </c>
      <c r="T44" s="93">
        <f>[39]Setembro!$D$23</f>
        <v>21.3</v>
      </c>
      <c r="U44" s="93">
        <f>[39]Setembro!$D$24</f>
        <v>21.1</v>
      </c>
      <c r="V44" s="93">
        <f>[39]Setembro!$D$25</f>
        <v>18.600000000000001</v>
      </c>
      <c r="W44" s="93">
        <f>[39]Setembro!$D$26</f>
        <v>20.9</v>
      </c>
      <c r="X44" s="93">
        <f>[39]Setembro!$D$27</f>
        <v>22.1</v>
      </c>
      <c r="Y44" s="93">
        <f>[39]Setembro!$D$28</f>
        <v>25.1</v>
      </c>
      <c r="Z44" s="93">
        <f>[39]Setembro!$D$29</f>
        <v>23.1</v>
      </c>
      <c r="AA44" s="93">
        <f>[39]Setembro!$D$30</f>
        <v>21.9</v>
      </c>
      <c r="AB44" s="93">
        <f>[39]Setembro!$D$31</f>
        <v>18.2</v>
      </c>
      <c r="AC44" s="93">
        <f>[39]Setembro!$D$32</f>
        <v>18.899999999999999</v>
      </c>
      <c r="AD44" s="93">
        <f>[39]Setembro!$D$33</f>
        <v>20.5</v>
      </c>
      <c r="AE44" s="93">
        <f>[39]Setembro!$D$34</f>
        <v>22.9</v>
      </c>
      <c r="AF44" s="81">
        <f t="shared" si="3"/>
        <v>13.9</v>
      </c>
      <c r="AG44" s="92">
        <f t="shared" si="4"/>
        <v>19.47666666666667</v>
      </c>
      <c r="AI44" t="s">
        <v>33</v>
      </c>
      <c r="AK44" t="s">
        <v>33</v>
      </c>
    </row>
    <row r="45" spans="1:38" hidden="1" x14ac:dyDescent="0.2">
      <c r="A45" s="50" t="s">
        <v>144</v>
      </c>
      <c r="B45" s="93" t="str">
        <f>[40]Setembro!$D$5</f>
        <v>*</v>
      </c>
      <c r="C45" s="93" t="str">
        <f>[40]Setembro!$D$6</f>
        <v>*</v>
      </c>
      <c r="D45" s="93" t="str">
        <f>[40]Setembro!$D$7</f>
        <v>*</v>
      </c>
      <c r="E45" s="93" t="str">
        <f>[40]Setembro!$D$8</f>
        <v>*</v>
      </c>
      <c r="F45" s="93" t="str">
        <f>[40]Setembro!$D$9</f>
        <v>*</v>
      </c>
      <c r="G45" s="93" t="str">
        <f>[40]Setembro!$D$10</f>
        <v>*</v>
      </c>
      <c r="H45" s="93" t="str">
        <f>[40]Setembro!$D$11</f>
        <v>*</v>
      </c>
      <c r="I45" s="93" t="str">
        <f>[40]Setembro!$D$12</f>
        <v>*</v>
      </c>
      <c r="J45" s="93" t="str">
        <f>[40]Setembro!$D$13</f>
        <v>*</v>
      </c>
      <c r="K45" s="93" t="str">
        <f>[40]Setembro!$D$14</f>
        <v>*</v>
      </c>
      <c r="L45" s="93" t="str">
        <f>[40]Setembro!$D$15</f>
        <v>*</v>
      </c>
      <c r="M45" s="93" t="str">
        <f>[40]Setembro!$D$16</f>
        <v>*</v>
      </c>
      <c r="N45" s="93" t="str">
        <f>[40]Setembro!$D$17</f>
        <v>*</v>
      </c>
      <c r="O45" s="93" t="str">
        <f>[40]Setembro!$D$18</f>
        <v>*</v>
      </c>
      <c r="P45" s="93" t="str">
        <f>[40]Setembro!$D$19</f>
        <v>*</v>
      </c>
      <c r="Q45" s="93" t="str">
        <f>[40]Setembro!$D$20</f>
        <v>*</v>
      </c>
      <c r="R45" s="93" t="str">
        <f>[40]Setembro!$D$21</f>
        <v>*</v>
      </c>
      <c r="S45" s="93" t="str">
        <f>[40]Setembro!$D$22</f>
        <v>*</v>
      </c>
      <c r="T45" s="93" t="str">
        <f>[40]Setembro!$D$23</f>
        <v>*</v>
      </c>
      <c r="U45" s="93" t="str">
        <f>[40]Setembro!$D$24</f>
        <v>*</v>
      </c>
      <c r="V45" s="93" t="str">
        <f>[40]Setembro!$D$25</f>
        <v>*</v>
      </c>
      <c r="W45" s="93" t="str">
        <f>[40]Setembro!$D$26</f>
        <v>*</v>
      </c>
      <c r="X45" s="93" t="str">
        <f>[40]Setembro!$D$27</f>
        <v>*</v>
      </c>
      <c r="Y45" s="93" t="str">
        <f>[40]Setembro!$D$28</f>
        <v>*</v>
      </c>
      <c r="Z45" s="93" t="str">
        <f>[40]Setembro!$D$29</f>
        <v>*</v>
      </c>
      <c r="AA45" s="93" t="str">
        <f>[40]Setembro!$D$30</f>
        <v>*</v>
      </c>
      <c r="AB45" s="93" t="str">
        <f>[40]Setembro!$D$31</f>
        <v>*</v>
      </c>
      <c r="AC45" s="93" t="str">
        <f>[40]Setembro!$D$32</f>
        <v>*</v>
      </c>
      <c r="AD45" s="93" t="str">
        <f>[40]Setembro!$D$33</f>
        <v>*</v>
      </c>
      <c r="AE45" s="93" t="str">
        <f>[40]Setembro!$D$34</f>
        <v>*</v>
      </c>
      <c r="AF45" s="81" t="s">
        <v>203</v>
      </c>
      <c r="AG45" s="92" t="e">
        <f t="shared" si="4"/>
        <v>#DIV/0!</v>
      </c>
      <c r="AK45" t="s">
        <v>33</v>
      </c>
      <c r="AL45" t="s">
        <v>33</v>
      </c>
    </row>
    <row r="46" spans="1:38" x14ac:dyDescent="0.2">
      <c r="A46" s="50" t="s">
        <v>18</v>
      </c>
      <c r="B46" s="93">
        <f>[41]Setembro!$D$5</f>
        <v>13</v>
      </c>
      <c r="C46" s="93">
        <f>[41]Setembro!$D$6</f>
        <v>11.2</v>
      </c>
      <c r="D46" s="93">
        <f>[41]Setembro!$D$7</f>
        <v>14.3</v>
      </c>
      <c r="E46" s="93">
        <f>[41]Setembro!$D$8</f>
        <v>18.3</v>
      </c>
      <c r="F46" s="93">
        <f>[41]Setembro!$D$9</f>
        <v>11.9</v>
      </c>
      <c r="G46" s="93">
        <f>[41]Setembro!$D$10</f>
        <v>9.6999999999999993</v>
      </c>
      <c r="H46" s="93">
        <f>[41]Setembro!$D$11</f>
        <v>16.5</v>
      </c>
      <c r="I46" s="93">
        <f>[41]Setembro!$D$12</f>
        <v>19.2</v>
      </c>
      <c r="J46" s="93">
        <f>[41]Setembro!$D$13</f>
        <v>20.399999999999999</v>
      </c>
      <c r="K46" s="93">
        <f>[41]Setembro!$D$14</f>
        <v>19.5</v>
      </c>
      <c r="L46" s="93">
        <f>[41]Setembro!$D$15</f>
        <v>19.3</v>
      </c>
      <c r="M46" s="93">
        <f>[41]Setembro!$D$16</f>
        <v>20.6</v>
      </c>
      <c r="N46" s="93">
        <f>[41]Setembro!$D$17</f>
        <v>17.100000000000001</v>
      </c>
      <c r="O46" s="93">
        <f>[41]Setembro!$D$18</f>
        <v>16.100000000000001</v>
      </c>
      <c r="P46" s="93">
        <f>[41]Setembro!$D$19</f>
        <v>14.5</v>
      </c>
      <c r="Q46" s="93">
        <f>[41]Setembro!$D$20</f>
        <v>13.3</v>
      </c>
      <c r="R46" s="93">
        <f>[41]Setembro!$D$21</f>
        <v>13.5</v>
      </c>
      <c r="S46" s="93">
        <f>[41]Setembro!$D$22</f>
        <v>18.600000000000001</v>
      </c>
      <c r="T46" s="93">
        <f>[41]Setembro!$D$23</f>
        <v>17.600000000000001</v>
      </c>
      <c r="U46" s="93">
        <f>[41]Setembro!$D$24</f>
        <v>16.399999999999999</v>
      </c>
      <c r="V46" s="93">
        <f>[41]Setembro!$D$25</f>
        <v>19.399999999999999</v>
      </c>
      <c r="W46" s="93">
        <f>[41]Setembro!$D$26</f>
        <v>19.399999999999999</v>
      </c>
      <c r="X46" s="93">
        <f>[41]Setembro!$D$27</f>
        <v>20.7</v>
      </c>
      <c r="Y46" s="93">
        <f>[41]Setembro!$D$28</f>
        <v>21.8</v>
      </c>
      <c r="Z46" s="93">
        <f>[41]Setembro!$D$29</f>
        <v>22</v>
      </c>
      <c r="AA46" s="93">
        <f>[41]Setembro!$D$30</f>
        <v>20.8</v>
      </c>
      <c r="AB46" s="93">
        <f>[41]Setembro!$D$31</f>
        <v>14.6</v>
      </c>
      <c r="AC46" s="93">
        <f>[41]Setembro!$D$32</f>
        <v>12.2</v>
      </c>
      <c r="AD46" s="93">
        <f>[41]Setembro!$D$33</f>
        <v>18.2</v>
      </c>
      <c r="AE46" s="93">
        <f>[41]Setembro!$D$34</f>
        <v>19.5</v>
      </c>
      <c r="AF46" s="81">
        <f>MIN(B46:AE46)</f>
        <v>9.6999999999999993</v>
      </c>
      <c r="AG46" s="92">
        <f t="shared" si="4"/>
        <v>16.986666666666665</v>
      </c>
      <c r="AH46" s="11" t="s">
        <v>33</v>
      </c>
      <c r="AI46" t="s">
        <v>33</v>
      </c>
    </row>
    <row r="47" spans="1:38" x14ac:dyDescent="0.2">
      <c r="A47" s="50" t="s">
        <v>21</v>
      </c>
      <c r="B47" s="93">
        <f>[42]Setembro!$D$5</f>
        <v>14.5</v>
      </c>
      <c r="C47" s="93">
        <f>[42]Setembro!$D$6</f>
        <v>10</v>
      </c>
      <c r="D47" s="93">
        <f>[42]Setembro!$D$7</f>
        <v>17.8</v>
      </c>
      <c r="E47" s="93">
        <f>[42]Setembro!$D$8</f>
        <v>19.3</v>
      </c>
      <c r="F47" s="93">
        <f>[42]Setembro!$D$9</f>
        <v>15</v>
      </c>
      <c r="G47" s="93">
        <f>[42]Setembro!$D$10</f>
        <v>12.1</v>
      </c>
      <c r="H47" s="93">
        <f>[42]Setembro!$D$11</f>
        <v>17.600000000000001</v>
      </c>
      <c r="I47" s="93">
        <f>[42]Setembro!$D$12</f>
        <v>23.5</v>
      </c>
      <c r="J47" s="93">
        <f>[42]Setembro!$D$13</f>
        <v>22.3</v>
      </c>
      <c r="K47" s="93">
        <f>[42]Setembro!$D$14</f>
        <v>22.7</v>
      </c>
      <c r="L47" s="93">
        <f>[42]Setembro!$D$15</f>
        <v>19.3</v>
      </c>
      <c r="M47" s="93">
        <f>[42]Setembro!$D$16</f>
        <v>24.2</v>
      </c>
      <c r="N47" s="93">
        <f>[42]Setembro!$D$17</f>
        <v>18.600000000000001</v>
      </c>
      <c r="O47" s="93">
        <f>[42]Setembro!$D$18</f>
        <v>19.600000000000001</v>
      </c>
      <c r="P47" s="93">
        <f>[42]Setembro!$D$19</f>
        <v>18.3</v>
      </c>
      <c r="Q47" s="93">
        <f>[42]Setembro!$D$20</f>
        <v>15.8</v>
      </c>
      <c r="R47" s="93">
        <f>[42]Setembro!$D$21</f>
        <v>14.1</v>
      </c>
      <c r="S47" s="93">
        <f>[42]Setembro!$D$22</f>
        <v>17</v>
      </c>
      <c r="T47" s="93">
        <f>[42]Setembro!$D$23</f>
        <v>21.9</v>
      </c>
      <c r="U47" s="93">
        <f>[42]Setembro!$D$24</f>
        <v>23</v>
      </c>
      <c r="V47" s="93">
        <f>[42]Setembro!$D$25</f>
        <v>17.7</v>
      </c>
      <c r="W47" s="93">
        <f>[42]Setembro!$D$26</f>
        <v>20.8</v>
      </c>
      <c r="X47" s="93">
        <f>[42]Setembro!$D$27</f>
        <v>25.3</v>
      </c>
      <c r="Y47" s="93">
        <f>[42]Setembro!$D$28</f>
        <v>24.2</v>
      </c>
      <c r="Z47" s="93">
        <f>[42]Setembro!$D$29</f>
        <v>24.9</v>
      </c>
      <c r="AA47" s="93">
        <f>[42]Setembro!$D$30</f>
        <v>21.8</v>
      </c>
      <c r="AB47" s="93">
        <f>[42]Setembro!$D$31</f>
        <v>18.100000000000001</v>
      </c>
      <c r="AC47" s="93">
        <f>[42]Setembro!$D$32</f>
        <v>14.9</v>
      </c>
      <c r="AD47" s="93">
        <f>[42]Setembro!$D$33</f>
        <v>19.2</v>
      </c>
      <c r="AE47" s="93">
        <f>[42]Setembro!$D$34</f>
        <v>22.6</v>
      </c>
      <c r="AF47" s="81">
        <f>MIN(B47:AE47)</f>
        <v>10</v>
      </c>
      <c r="AG47" s="92">
        <f t="shared" si="4"/>
        <v>19.203333333333333</v>
      </c>
    </row>
    <row r="48" spans="1:38" x14ac:dyDescent="0.2">
      <c r="A48" s="50" t="s">
        <v>32</v>
      </c>
      <c r="B48" s="93">
        <f>[43]Setembro!$D$5</f>
        <v>19.899999999999999</v>
      </c>
      <c r="C48" s="93">
        <f>[43]Setembro!$D$6</f>
        <v>16.8</v>
      </c>
      <c r="D48" s="93">
        <f>[43]Setembro!$D$7</f>
        <v>18.5</v>
      </c>
      <c r="E48" s="93">
        <f>[43]Setembro!$D$8</f>
        <v>22.4</v>
      </c>
      <c r="F48" s="93">
        <f>[43]Setembro!$D$9</f>
        <v>20.100000000000001</v>
      </c>
      <c r="G48" s="93">
        <f>[43]Setembro!$D$10</f>
        <v>16</v>
      </c>
      <c r="H48" s="93">
        <f>[43]Setembro!$D$11</f>
        <v>22</v>
      </c>
      <c r="I48" s="93">
        <f>[43]Setembro!$D$12</f>
        <v>23.2</v>
      </c>
      <c r="J48" s="93">
        <f>[43]Setembro!$D$13</f>
        <v>21.4</v>
      </c>
      <c r="K48" s="93">
        <f>[43]Setembro!$D$14</f>
        <v>20.7</v>
      </c>
      <c r="L48" s="93">
        <f>[43]Setembro!$D$15</f>
        <v>21.9</v>
      </c>
      <c r="M48" s="93">
        <f>[43]Setembro!$D$16</f>
        <v>21.9</v>
      </c>
      <c r="N48" s="93">
        <f>[43]Setembro!$D$17</f>
        <v>22.8</v>
      </c>
      <c r="O48" s="93">
        <f>[43]Setembro!$D$18</f>
        <v>23.8</v>
      </c>
      <c r="P48" s="93">
        <f>[43]Setembro!$D$19</f>
        <v>23.1</v>
      </c>
      <c r="Q48" s="93">
        <f>[43]Setembro!$D$20</f>
        <v>21.3</v>
      </c>
      <c r="R48" s="93">
        <f>[43]Setembro!$D$21</f>
        <v>19.100000000000001</v>
      </c>
      <c r="S48" s="93">
        <f>[43]Setembro!$D$22</f>
        <v>23.1</v>
      </c>
      <c r="T48" s="93">
        <f>[43]Setembro!$D$23</f>
        <v>23.3</v>
      </c>
      <c r="U48" s="93">
        <f>[43]Setembro!$D$24</f>
        <v>25.6</v>
      </c>
      <c r="V48" s="93">
        <f>[43]Setembro!$D$25</f>
        <v>22.8</v>
      </c>
      <c r="W48" s="93">
        <f>[43]Setembro!$D$26</f>
        <v>21.5</v>
      </c>
      <c r="X48" s="93">
        <f>[43]Setembro!$D$27</f>
        <v>26.8</v>
      </c>
      <c r="Y48" s="93">
        <f>[43]Setembro!$D$28</f>
        <v>27.1</v>
      </c>
      <c r="Z48" s="93">
        <f>[43]Setembro!$D$29</f>
        <v>24.4</v>
      </c>
      <c r="AA48" s="93">
        <f>[43]Setembro!$D$30</f>
        <v>26.9</v>
      </c>
      <c r="AB48" s="93">
        <f>[43]Setembro!$D$31</f>
        <v>21.2</v>
      </c>
      <c r="AC48" s="93">
        <f>[43]Setembro!$D$32</f>
        <v>20.2</v>
      </c>
      <c r="AD48" s="93">
        <f>[43]Setembro!$D$33</f>
        <v>22.5</v>
      </c>
      <c r="AE48" s="93">
        <f>[43]Setembro!$D$34</f>
        <v>26.5</v>
      </c>
      <c r="AF48" s="81">
        <f>MIN(B48:AE48)</f>
        <v>16</v>
      </c>
      <c r="AG48" s="92">
        <f t="shared" si="4"/>
        <v>22.226666666666674</v>
      </c>
      <c r="AH48" s="11" t="s">
        <v>33</v>
      </c>
      <c r="AI48" t="s">
        <v>33</v>
      </c>
      <c r="AK48" t="s">
        <v>33</v>
      </c>
    </row>
    <row r="49" spans="1:38" x14ac:dyDescent="0.2">
      <c r="A49" s="50" t="s">
        <v>19</v>
      </c>
      <c r="B49" s="93">
        <f>[44]Setembro!$D$5</f>
        <v>19.100000000000001</v>
      </c>
      <c r="C49" s="93">
        <f>[44]Setembro!$D$6</f>
        <v>17.899999999999999</v>
      </c>
      <c r="D49" s="93">
        <f>[44]Setembro!$D$7</f>
        <v>18.100000000000001</v>
      </c>
      <c r="E49" s="93">
        <f>[44]Setembro!$D$8</f>
        <v>19.2</v>
      </c>
      <c r="F49" s="93">
        <f>[44]Setembro!$D$9</f>
        <v>21</v>
      </c>
      <c r="G49" s="93">
        <f>[44]Setembro!$D$10</f>
        <v>16.2</v>
      </c>
      <c r="H49" s="93">
        <f>[44]Setembro!$D$11</f>
        <v>19.2</v>
      </c>
      <c r="I49" s="93">
        <f>[44]Setembro!$D$12</f>
        <v>21.3</v>
      </c>
      <c r="J49" s="93">
        <f>[44]Setembro!$D$13</f>
        <v>20.6</v>
      </c>
      <c r="K49" s="93">
        <f>[44]Setembro!$D$14</f>
        <v>20</v>
      </c>
      <c r="L49" s="93">
        <f>[44]Setembro!$D$15</f>
        <v>21.6</v>
      </c>
      <c r="M49" s="93">
        <f>[44]Setembro!$D$16</f>
        <v>23.1</v>
      </c>
      <c r="N49" s="93">
        <f>[44]Setembro!$D$17</f>
        <v>22.4</v>
      </c>
      <c r="O49" s="93">
        <f>[44]Setembro!$D$18</f>
        <v>23.8</v>
      </c>
      <c r="P49" s="93">
        <f>[44]Setembro!$D$19</f>
        <v>21.8</v>
      </c>
      <c r="Q49" s="93">
        <f>[44]Setembro!$D$20</f>
        <v>18.600000000000001</v>
      </c>
      <c r="R49" s="93">
        <f>[44]Setembro!$D$21</f>
        <v>16.100000000000001</v>
      </c>
      <c r="S49" s="93">
        <f>[44]Setembro!$D$22</f>
        <v>16.899999999999999</v>
      </c>
      <c r="T49" s="93">
        <f>[44]Setembro!$D$23</f>
        <v>20.2</v>
      </c>
      <c r="U49" s="93">
        <f>[44]Setembro!$D$24</f>
        <v>22.8</v>
      </c>
      <c r="V49" s="93">
        <f>[44]Setembro!$D$25</f>
        <v>19.2</v>
      </c>
      <c r="W49" s="93">
        <f>[44]Setembro!$D$26</f>
        <v>21.1</v>
      </c>
      <c r="X49" s="93">
        <f>[44]Setembro!$D$27</f>
        <v>23.3</v>
      </c>
      <c r="Y49" s="93">
        <f>[44]Setembro!$D$28</f>
        <v>23</v>
      </c>
      <c r="Z49" s="93">
        <f>[44]Setembro!$D$29</f>
        <v>22.8</v>
      </c>
      <c r="AA49" s="93">
        <f>[44]Setembro!$D$30</f>
        <v>24</v>
      </c>
      <c r="AB49" s="93">
        <f>[44]Setembro!$D$31</f>
        <v>22.6</v>
      </c>
      <c r="AC49" s="93">
        <f>[44]Setembro!$D$32</f>
        <v>19.3</v>
      </c>
      <c r="AD49" s="93">
        <f>[44]Setembro!$D$33</f>
        <v>18.399999999999999</v>
      </c>
      <c r="AE49" s="93">
        <f>[44]Setembro!$D$34</f>
        <v>23.2</v>
      </c>
      <c r="AF49" s="81">
        <f>MIN(B49:AE49)</f>
        <v>16.100000000000001</v>
      </c>
      <c r="AG49" s="92">
        <f t="shared" si="4"/>
        <v>20.560000000000002</v>
      </c>
    </row>
    <row r="50" spans="1:38" s="5" customFormat="1" ht="17.100000000000001" customHeight="1" x14ac:dyDescent="0.2">
      <c r="A50" s="51" t="s">
        <v>205</v>
      </c>
      <c r="B50" s="94">
        <f t="shared" ref="B50:AE50" si="5">MIN(B5:B49)</f>
        <v>13</v>
      </c>
      <c r="C50" s="94">
        <f t="shared" si="5"/>
        <v>9.6</v>
      </c>
      <c r="D50" s="94">
        <f t="shared" si="5"/>
        <v>11.4</v>
      </c>
      <c r="E50" s="94">
        <f t="shared" si="5"/>
        <v>13</v>
      </c>
      <c r="F50" s="94">
        <f t="shared" si="5"/>
        <v>11.4</v>
      </c>
      <c r="G50" s="94">
        <f t="shared" si="5"/>
        <v>6.2</v>
      </c>
      <c r="H50" s="94">
        <f t="shared" si="5"/>
        <v>13.4</v>
      </c>
      <c r="I50" s="94">
        <f t="shared" si="5"/>
        <v>14.7</v>
      </c>
      <c r="J50" s="94">
        <f t="shared" si="5"/>
        <v>15</v>
      </c>
      <c r="K50" s="94">
        <f t="shared" si="5"/>
        <v>13.6</v>
      </c>
      <c r="L50" s="94">
        <f t="shared" si="5"/>
        <v>13.4</v>
      </c>
      <c r="M50" s="94">
        <f t="shared" si="5"/>
        <v>14.9</v>
      </c>
      <c r="N50" s="94">
        <f t="shared" si="5"/>
        <v>15.4</v>
      </c>
      <c r="O50" s="94">
        <f t="shared" si="5"/>
        <v>16.100000000000001</v>
      </c>
      <c r="P50" s="94">
        <f t="shared" si="5"/>
        <v>14</v>
      </c>
      <c r="Q50" s="94">
        <f t="shared" si="5"/>
        <v>12.5</v>
      </c>
      <c r="R50" s="94">
        <f t="shared" si="5"/>
        <v>12.2</v>
      </c>
      <c r="S50" s="94">
        <f t="shared" si="5"/>
        <v>15.2</v>
      </c>
      <c r="T50" s="94">
        <f t="shared" si="5"/>
        <v>16.100000000000001</v>
      </c>
      <c r="U50" s="94">
        <f t="shared" si="5"/>
        <v>16.399999999999999</v>
      </c>
      <c r="V50" s="94">
        <f t="shared" si="5"/>
        <v>15.5</v>
      </c>
      <c r="W50" s="94">
        <f t="shared" si="5"/>
        <v>17.3</v>
      </c>
      <c r="X50" s="94">
        <f t="shared" si="5"/>
        <v>17.399999999999999</v>
      </c>
      <c r="Y50" s="94">
        <f t="shared" si="5"/>
        <v>18.2</v>
      </c>
      <c r="Z50" s="94">
        <f t="shared" si="5"/>
        <v>17.399999999999999</v>
      </c>
      <c r="AA50" s="94">
        <f t="shared" si="5"/>
        <v>18.7</v>
      </c>
      <c r="AB50" s="94">
        <f t="shared" si="5"/>
        <v>14.4</v>
      </c>
      <c r="AC50" s="94">
        <f t="shared" si="5"/>
        <v>8.6999999999999993</v>
      </c>
      <c r="AD50" s="94">
        <f t="shared" si="5"/>
        <v>15</v>
      </c>
      <c r="AE50" s="94">
        <f t="shared" si="5"/>
        <v>16.5</v>
      </c>
      <c r="AF50" s="81">
        <f>MIN(AF5:AF49)</f>
        <v>6.2</v>
      </c>
      <c r="AG50" s="92">
        <f t="shared" si="4"/>
        <v>14.219999999999995</v>
      </c>
      <c r="AK50" s="5" t="s">
        <v>33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46"/>
      <c r="AG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7"/>
      <c r="U52" s="117"/>
      <c r="V52" s="117"/>
      <c r="W52" s="117"/>
      <c r="X52" s="117"/>
      <c r="Y52" s="96"/>
      <c r="Z52" s="96"/>
      <c r="AA52" s="96"/>
      <c r="AB52" s="96"/>
      <c r="AC52" s="96"/>
      <c r="AD52" s="96"/>
      <c r="AE52" s="96"/>
      <c r="AF52" s="46"/>
      <c r="AG52" s="45"/>
      <c r="AK52" t="s">
        <v>33</v>
      </c>
      <c r="AL52" t="s">
        <v>33</v>
      </c>
    </row>
    <row r="53" spans="1:38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8"/>
      <c r="U53" s="118"/>
      <c r="V53" s="118"/>
      <c r="W53" s="118"/>
      <c r="X53" s="118"/>
      <c r="Y53" s="96"/>
      <c r="Z53" s="96"/>
      <c r="AA53" s="96"/>
      <c r="AB53" s="96"/>
      <c r="AC53" s="96"/>
      <c r="AD53" s="48"/>
      <c r="AE53" s="48"/>
      <c r="AF53" s="46"/>
      <c r="AG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6"/>
      <c r="AG54" s="72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6"/>
      <c r="AG55" s="47"/>
      <c r="AJ55" t="s">
        <v>33</v>
      </c>
      <c r="AK55" t="s">
        <v>33</v>
      </c>
    </row>
    <row r="56" spans="1:38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6"/>
      <c r="AG56" s="47"/>
      <c r="AK56" t="s">
        <v>33</v>
      </c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  <c r="AK57" t="s">
        <v>33</v>
      </c>
    </row>
    <row r="58" spans="1:38" x14ac:dyDescent="0.2">
      <c r="AI58" t="s">
        <v>33</v>
      </c>
    </row>
    <row r="60" spans="1:38" x14ac:dyDescent="0.2">
      <c r="AD60" s="2" t="s">
        <v>33</v>
      </c>
    </row>
    <row r="62" spans="1:38" x14ac:dyDescent="0.2">
      <c r="AH62" s="11" t="s">
        <v>33</v>
      </c>
      <c r="AI62" t="s">
        <v>33</v>
      </c>
    </row>
    <row r="65" spans="9:34" x14ac:dyDescent="0.2">
      <c r="I65" s="2" t="s">
        <v>33</v>
      </c>
      <c r="Y65" s="2" t="s">
        <v>33</v>
      </c>
      <c r="AB65" s="2" t="s">
        <v>33</v>
      </c>
      <c r="AH65" t="s">
        <v>33</v>
      </c>
    </row>
    <row r="72" spans="9:34" x14ac:dyDescent="0.2">
      <c r="AH72" s="11" t="s">
        <v>33</v>
      </c>
    </row>
  </sheetData>
  <mergeCells count="35">
    <mergeCell ref="Q3:Q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AC3:AC4"/>
    <mergeCell ref="AD3:AD4"/>
    <mergeCell ref="W3:W4"/>
    <mergeCell ref="X3:X4"/>
    <mergeCell ref="T53:X53"/>
    <mergeCell ref="T52:X52"/>
    <mergeCell ref="A1:AG1"/>
    <mergeCell ref="Y3:Y4"/>
    <mergeCell ref="R3:R4"/>
    <mergeCell ref="O3:O4"/>
    <mergeCell ref="P3:P4"/>
    <mergeCell ref="B2:AG2"/>
    <mergeCell ref="AE3:AE4"/>
    <mergeCell ref="A2:A4"/>
    <mergeCell ref="S3:S4"/>
    <mergeCell ref="Z3:Z4"/>
    <mergeCell ref="U3:U4"/>
    <mergeCell ref="I3:I4"/>
    <mergeCell ref="T3:T4"/>
    <mergeCell ref="V3:V4"/>
    <mergeCell ref="AA3:AA4"/>
    <mergeCell ref="AB3:A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showGridLines="0" zoomScale="90" zoomScaleNormal="90" workbookViewId="0">
      <selection activeCell="AI15" sqref="AI15"/>
    </sheetView>
  </sheetViews>
  <sheetFormatPr defaultRowHeight="12.75" x14ac:dyDescent="0.2"/>
  <cols>
    <col min="1" max="1" width="28" style="2" customWidth="1"/>
    <col min="2" max="2" width="7" style="2" bestFit="1" customWidth="1"/>
    <col min="3" max="15" width="5.5703125" style="2" bestFit="1" customWidth="1"/>
    <col min="16" max="16" width="6.85546875" style="2" bestFit="1" customWidth="1"/>
    <col min="17" max="22" width="5.5703125" style="2" bestFit="1" customWidth="1"/>
    <col min="23" max="25" width="6.85546875" style="2" bestFit="1" customWidth="1"/>
    <col min="26" max="26" width="6" style="2" customWidth="1"/>
    <col min="27" max="30" width="6.85546875" style="2" bestFit="1" customWidth="1"/>
    <col min="31" max="31" width="7" style="2" bestFit="1" customWidth="1"/>
    <col min="32" max="32" width="6.85546875" style="7" bestFit="1" customWidth="1"/>
  </cols>
  <sheetData>
    <row r="1" spans="1:36" ht="20.100000000000001" customHeight="1" x14ac:dyDescent="0.2">
      <c r="A1" s="111" t="s">
        <v>214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</row>
    <row r="2" spans="1:36" s="4" customFormat="1" ht="20.100000000000001" customHeight="1" x14ac:dyDescent="0.2">
      <c r="A2" s="114" t="s">
        <v>20</v>
      </c>
      <c r="B2" s="125" t="s">
        <v>238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10"/>
    </row>
    <row r="3" spans="1:36" s="5" customFormat="1" ht="20.100000000000001" customHeight="1" x14ac:dyDescent="0.2">
      <c r="A3" s="114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26" t="s">
        <v>24</v>
      </c>
    </row>
    <row r="4" spans="1:36" s="5" customFormat="1" ht="20.100000000000001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26"/>
    </row>
    <row r="5" spans="1:36" s="5" customFormat="1" x14ac:dyDescent="0.2">
      <c r="A5" s="50" t="s">
        <v>28</v>
      </c>
      <c r="B5" s="90">
        <f>[1]Setembro!$E$5</f>
        <v>52.875</v>
      </c>
      <c r="C5" s="90">
        <f>[1]Setembro!$E$6</f>
        <v>53</v>
      </c>
      <c r="D5" s="90">
        <f>[1]Setembro!$E$7</f>
        <v>51.791666666666664</v>
      </c>
      <c r="E5" s="90">
        <f>[1]Setembro!$E$8</f>
        <v>44.458333333333336</v>
      </c>
      <c r="F5" s="90">
        <f>[1]Setembro!$E$9</f>
        <v>55.916666666666664</v>
      </c>
      <c r="G5" s="90">
        <f>[1]Setembro!$E$10</f>
        <v>66.125</v>
      </c>
      <c r="H5" s="90">
        <f>[1]Setembro!$E$11</f>
        <v>54.916666666666664</v>
      </c>
      <c r="I5" s="90">
        <f>[1]Setembro!$E$12</f>
        <v>41.208333333333336</v>
      </c>
      <c r="J5" s="90">
        <f>[1]Setembro!$E$13</f>
        <v>38.208333333333336</v>
      </c>
      <c r="K5" s="90">
        <f>[1]Setembro!$E$14</f>
        <v>42.208333333333336</v>
      </c>
      <c r="L5" s="90">
        <f>[1]Setembro!$E$15</f>
        <v>39.291666666666664</v>
      </c>
      <c r="M5" s="90">
        <f>[1]Setembro!$E$16</f>
        <v>37.083333333333336</v>
      </c>
      <c r="N5" s="90">
        <f>[1]Setembro!$E$17</f>
        <v>42.583333333333336</v>
      </c>
      <c r="O5" s="90">
        <f>[1]Setembro!$E$18</f>
        <v>54.666666666666664</v>
      </c>
      <c r="P5" s="90">
        <f>[1]Setembro!$E$19</f>
        <v>64.041666666666671</v>
      </c>
      <c r="Q5" s="90">
        <f>[1]Setembro!$E$20</f>
        <v>85.666666666666671</v>
      </c>
      <c r="R5" s="90">
        <f>[1]Setembro!$E$21</f>
        <v>75.791666666666671</v>
      </c>
      <c r="S5" s="90">
        <f>[1]Setembro!$E$22</f>
        <v>60.75</v>
      </c>
      <c r="T5" s="90">
        <f>[1]Setembro!$E$23</f>
        <v>51.958333333333336</v>
      </c>
      <c r="U5" s="90">
        <f>[1]Setembro!$E$24</f>
        <v>42.5</v>
      </c>
      <c r="V5" s="90">
        <f>[1]Setembro!$E$25</f>
        <v>79.333333333333329</v>
      </c>
      <c r="W5" s="90">
        <f>[1]Setembro!$E$26</f>
        <v>67.666666666666671</v>
      </c>
      <c r="X5" s="90">
        <f>[1]Setembro!$E$27</f>
        <v>57.583333333333336</v>
      </c>
      <c r="Y5" s="90">
        <f>[1]Setembro!$E$28</f>
        <v>53.541666666666664</v>
      </c>
      <c r="Z5" s="90">
        <f>[1]Setembro!$E$29</f>
        <v>43.291666666666664</v>
      </c>
      <c r="AA5" s="90">
        <f>[1]Setembro!$E$30</f>
        <v>52.208333333333336</v>
      </c>
      <c r="AB5" s="90">
        <f>[1]Setembro!$E$31</f>
        <v>63.833333333333336</v>
      </c>
      <c r="AC5" s="90">
        <f>[1]Setembro!$E$32</f>
        <v>53.541666666666664</v>
      </c>
      <c r="AD5" s="90">
        <f>[1]Setembro!$E$33</f>
        <v>49.875</v>
      </c>
      <c r="AE5" s="90">
        <f>[1]Setembro!$E$34</f>
        <v>47.916666666666664</v>
      </c>
      <c r="AF5" s="100">
        <f t="shared" ref="AF5:AF13" si="1">AVERAGE(B5:AE5)</f>
        <v>54.127777777777773</v>
      </c>
    </row>
    <row r="6" spans="1:36" x14ac:dyDescent="0.2">
      <c r="A6" s="50" t="s">
        <v>0</v>
      </c>
      <c r="B6" s="93">
        <f>[2]Setembro!$E$5</f>
        <v>67.041666666666671</v>
      </c>
      <c r="C6" s="93">
        <f>[2]Setembro!$E$6</f>
        <v>56.458333333333336</v>
      </c>
      <c r="D6" s="93">
        <f>[2]Setembro!$E$7</f>
        <v>45.5</v>
      </c>
      <c r="E6" s="93">
        <f>[2]Setembro!$E$8</f>
        <v>41.041666666666664</v>
      </c>
      <c r="F6" s="93">
        <f>[2]Setembro!$E$9</f>
        <v>69.5</v>
      </c>
      <c r="G6" s="93">
        <f>[2]Setembro!$E$10</f>
        <v>63</v>
      </c>
      <c r="H6" s="93">
        <f>[2]Setembro!$E$11</f>
        <v>55.958333333333336</v>
      </c>
      <c r="I6" s="93">
        <f>[2]Setembro!$E$12</f>
        <v>42.5</v>
      </c>
      <c r="J6" s="93">
        <f>[2]Setembro!$E$13</f>
        <v>35.125</v>
      </c>
      <c r="K6" s="93">
        <f>[2]Setembro!$E$14</f>
        <v>33.083333333333336</v>
      </c>
      <c r="L6" s="93">
        <f>[2]Setembro!$E$15</f>
        <v>29.25</v>
      </c>
      <c r="M6" s="93">
        <f>[2]Setembro!$E$16</f>
        <v>36.916666666666664</v>
      </c>
      <c r="N6" s="93">
        <f>[2]Setembro!$E$17</f>
        <v>67.478260869565219</v>
      </c>
      <c r="O6" s="93">
        <f>[2]Setembro!$E$18</f>
        <v>78.125</v>
      </c>
      <c r="P6" s="93">
        <f>[2]Setembro!$E$19</f>
        <v>95.5</v>
      </c>
      <c r="Q6" s="93">
        <f>[2]Setembro!$E$20</f>
        <v>65.125</v>
      </c>
      <c r="R6" s="93">
        <f>[2]Setembro!$E$21</f>
        <v>65.086956521739125</v>
      </c>
      <c r="S6" s="93">
        <f>[2]Setembro!$E$22</f>
        <v>62.708333333333336</v>
      </c>
      <c r="T6" s="93">
        <f>[2]Setembro!$E$23</f>
        <v>55.541666666666664</v>
      </c>
      <c r="U6" s="93">
        <f>[2]Setembro!$E$24</f>
        <v>53.833333333333336</v>
      </c>
      <c r="V6" s="93">
        <f>[2]Setembro!$E$25</f>
        <v>78</v>
      </c>
      <c r="W6" s="93">
        <f>[2]Setembro!$E$26</f>
        <v>65.375</v>
      </c>
      <c r="X6" s="93">
        <f>[2]Setembro!$E$27</f>
        <v>57.166666666666664</v>
      </c>
      <c r="Y6" s="93">
        <f>[2]Setembro!$E$28</f>
        <v>47.958333333333336</v>
      </c>
      <c r="Z6" s="93">
        <f>[2]Setembro!$E$29</f>
        <v>37.416666666666664</v>
      </c>
      <c r="AA6" s="93">
        <f>[2]Setembro!$E$30</f>
        <v>69.125</v>
      </c>
      <c r="AB6" s="93">
        <f>[2]Setembro!$E$31</f>
        <v>63.541666666666664</v>
      </c>
      <c r="AC6" s="93">
        <f>[2]Setembro!$E$32</f>
        <v>53.333333333333336</v>
      </c>
      <c r="AD6" s="93">
        <f>[2]Setembro!$E$33</f>
        <v>48.75</v>
      </c>
      <c r="AE6" s="93">
        <f>[2]Setembro!$E$34</f>
        <v>46.125</v>
      </c>
      <c r="AF6" s="100">
        <f t="shared" si="1"/>
        <v>56.185507246376808</v>
      </c>
    </row>
    <row r="7" spans="1:36" x14ac:dyDescent="0.2">
      <c r="A7" s="50" t="s">
        <v>86</v>
      </c>
      <c r="B7" s="93">
        <f>[3]Setembro!$E$5</f>
        <v>58.541666666666664</v>
      </c>
      <c r="C7" s="93">
        <f>[3]Setembro!$E$6</f>
        <v>48.125</v>
      </c>
      <c r="D7" s="93">
        <f>[3]Setembro!$E$7</f>
        <v>39.75</v>
      </c>
      <c r="E7" s="93">
        <f>[3]Setembro!$E$8</f>
        <v>30.416666666666668</v>
      </c>
      <c r="F7" s="93">
        <f>[3]Setembro!$E$9</f>
        <v>71</v>
      </c>
      <c r="G7" s="93">
        <f>[3]Setembro!$E$10</f>
        <v>74.208333333333329</v>
      </c>
      <c r="H7" s="93">
        <f>[3]Setembro!$E$11</f>
        <v>52.916666666666664</v>
      </c>
      <c r="I7" s="93">
        <f>[3]Setembro!$E$12</f>
        <v>35.041666666666664</v>
      </c>
      <c r="J7" s="93">
        <f>[3]Setembro!$E$13</f>
        <v>30.083333333333332</v>
      </c>
      <c r="K7" s="93">
        <f>[3]Setembro!$E$14</f>
        <v>30.958333333333332</v>
      </c>
      <c r="L7" s="93">
        <f>[3]Setembro!$E$15</f>
        <v>26.791666666666668</v>
      </c>
      <c r="M7" s="93">
        <f>[3]Setembro!$E$16</f>
        <v>26.333333333333332</v>
      </c>
      <c r="N7" s="93">
        <f>[3]Setembro!$E$17</f>
        <v>45.043478260869563</v>
      </c>
      <c r="O7" s="93">
        <f>[3]Setembro!$E$18</f>
        <v>63.833333333333336</v>
      </c>
      <c r="P7" s="93">
        <f>[3]Setembro!$E$19</f>
        <v>92.208333333333329</v>
      </c>
      <c r="Q7" s="93">
        <f>[3]Setembro!$E$20</f>
        <v>82.25</v>
      </c>
      <c r="R7" s="93">
        <f>[3]Setembro!$E$21</f>
        <v>67.913043478260875</v>
      </c>
      <c r="S7" s="93">
        <f>[3]Setembro!$E$22</f>
        <v>61.791666666666664</v>
      </c>
      <c r="T7" s="93">
        <f>[3]Setembro!$E$23</f>
        <v>53.958333333333336</v>
      </c>
      <c r="U7" s="93">
        <f>[3]Setembro!$E$24</f>
        <v>54.416666666666664</v>
      </c>
      <c r="V7" s="93">
        <f>[3]Setembro!$E$25</f>
        <v>89.125</v>
      </c>
      <c r="W7" s="93">
        <f>[3]Setembro!$E$26</f>
        <v>76.75</v>
      </c>
      <c r="X7" s="93">
        <f>[3]Setembro!$E$27</f>
        <v>55.791666666666664</v>
      </c>
      <c r="Y7" s="93">
        <f>[3]Setembro!$E$28</f>
        <v>47.958333333333336</v>
      </c>
      <c r="Z7" s="93">
        <f>[3]Setembro!$E$29</f>
        <v>36.666666666666664</v>
      </c>
      <c r="AA7" s="93">
        <f>[3]Setembro!$E$30</f>
        <v>57.208333333333336</v>
      </c>
      <c r="AB7" s="93">
        <f>[3]Setembro!$E$31</f>
        <v>69.708333333333329</v>
      </c>
      <c r="AC7" s="93">
        <f>[3]Setembro!$E$32</f>
        <v>60.291666666666664</v>
      </c>
      <c r="AD7" s="93">
        <f>[3]Setembro!$E$33</f>
        <v>57.583333333333336</v>
      </c>
      <c r="AE7" s="93">
        <f>[3]Setembro!$E$34</f>
        <v>48.625</v>
      </c>
      <c r="AF7" s="100">
        <f t="shared" si="1"/>
        <v>54.842995169082123</v>
      </c>
    </row>
    <row r="8" spans="1:36" x14ac:dyDescent="0.2">
      <c r="A8" s="50" t="s">
        <v>1</v>
      </c>
      <c r="B8" s="93">
        <f>[4]Setembro!$E$5</f>
        <v>57.291666666666664</v>
      </c>
      <c r="C8" s="93">
        <f>[4]Setembro!$E$6</f>
        <v>46.958333333333336</v>
      </c>
      <c r="D8" s="93">
        <f>[4]Setembro!$E$7</f>
        <v>46.666666666666664</v>
      </c>
      <c r="E8" s="93">
        <f>[4]Setembro!$E$8</f>
        <v>42.333333333333336</v>
      </c>
      <c r="F8" s="93">
        <f>[4]Setembro!$E$9</f>
        <v>56.583333333333336</v>
      </c>
      <c r="G8" s="93">
        <f>[4]Setembro!$E$10</f>
        <v>56.791666666666664</v>
      </c>
      <c r="H8" s="93">
        <f>[4]Setembro!$E$11</f>
        <v>50.541666666666664</v>
      </c>
      <c r="I8" s="93">
        <f>[4]Setembro!$E$12</f>
        <v>39.208333333333336</v>
      </c>
      <c r="J8" s="93">
        <f>[4]Setembro!$E$13</f>
        <v>36.333333333333336</v>
      </c>
      <c r="K8" s="93">
        <f>[4]Setembro!$E$14</f>
        <v>41.333333333333336</v>
      </c>
      <c r="L8" s="93">
        <f>[4]Setembro!$E$15</f>
        <v>39.958333333333336</v>
      </c>
      <c r="M8" s="93">
        <f>[4]Setembro!$E$16</f>
        <v>41</v>
      </c>
      <c r="N8" s="93">
        <f>[4]Setembro!$E$17</f>
        <v>47.916666666666664</v>
      </c>
      <c r="O8" s="93">
        <f>[4]Setembro!$E$18</f>
        <v>70.875</v>
      </c>
      <c r="P8" s="93">
        <f>[4]Setembro!$E$19</f>
        <v>90.291666666666671</v>
      </c>
      <c r="Q8" s="93">
        <f>[4]Setembro!$E$20</f>
        <v>73.083333333333329</v>
      </c>
      <c r="R8" s="93">
        <f>[4]Setembro!$E$21</f>
        <v>61.75</v>
      </c>
      <c r="S8" s="93">
        <f>[4]Setembro!$E$22</f>
        <v>46.666666666666664</v>
      </c>
      <c r="T8" s="93">
        <f>[4]Setembro!$E$23</f>
        <v>37.541666666666664</v>
      </c>
      <c r="U8" s="93">
        <f>[4]Setembro!$E$24</f>
        <v>37</v>
      </c>
      <c r="V8" s="93">
        <f>[4]Setembro!$E$25</f>
        <v>57.958333333333336</v>
      </c>
      <c r="W8" s="93">
        <f>[4]Setembro!$E$26</f>
        <v>40.125</v>
      </c>
      <c r="X8" s="93">
        <f>[4]Setembro!$E$27</f>
        <v>36.083333333333336</v>
      </c>
      <c r="Y8" s="93">
        <f>[4]Setembro!$E$28</f>
        <v>39.583333333333336</v>
      </c>
      <c r="Z8" s="93">
        <f>[4]Setembro!$E$29</f>
        <v>46.958333333333336</v>
      </c>
      <c r="AA8" s="93">
        <f>[4]Setembro!$E$30</f>
        <v>66.083333333333329</v>
      </c>
      <c r="AB8" s="93">
        <f>[4]Setembro!$E$31</f>
        <v>62.666666666666664</v>
      </c>
      <c r="AC8" s="93">
        <f>[4]Setembro!$E$32</f>
        <v>45.75</v>
      </c>
      <c r="AD8" s="93">
        <f>[4]Setembro!$E$33</f>
        <v>31.625</v>
      </c>
      <c r="AE8" s="93">
        <f>[4]Setembro!$E$34</f>
        <v>33.458333333333336</v>
      </c>
      <c r="AF8" s="100">
        <f t="shared" si="1"/>
        <v>49.347222222222207</v>
      </c>
    </row>
    <row r="9" spans="1:36" x14ac:dyDescent="0.2">
      <c r="A9" s="50" t="s">
        <v>149</v>
      </c>
      <c r="B9" s="93">
        <f>[5]Setembro!$E$5</f>
        <v>77.416666666666671</v>
      </c>
      <c r="C9" s="93">
        <f>[5]Setembro!$E$6</f>
        <v>54.625</v>
      </c>
      <c r="D9" s="93">
        <f>[5]Setembro!$E$7</f>
        <v>37.375</v>
      </c>
      <c r="E9" s="93">
        <f>[5]Setembro!$E$8</f>
        <v>32.75</v>
      </c>
      <c r="F9" s="93">
        <f>[5]Setembro!$E$9</f>
        <v>79.333333333333329</v>
      </c>
      <c r="G9" s="93">
        <f>[5]Setembro!$E$10</f>
        <v>58.666666666666664</v>
      </c>
      <c r="H9" s="93">
        <f>[5]Setembro!$E$11</f>
        <v>50</v>
      </c>
      <c r="I9" s="93">
        <f>[5]Setembro!$E$12</f>
        <v>33.391304347826086</v>
      </c>
      <c r="J9" s="93">
        <f>[5]Setembro!$E$13</f>
        <v>24.954545454545453</v>
      </c>
      <c r="K9" s="93">
        <f>[5]Setembro!$E$14</f>
        <v>24.652173913043477</v>
      </c>
      <c r="L9" s="93">
        <f>[5]Setembro!$E$15</f>
        <v>23.791666666666668</v>
      </c>
      <c r="M9" s="93">
        <f>[5]Setembro!$E$16</f>
        <v>37.333333333333336</v>
      </c>
      <c r="N9" s="93">
        <f>[5]Setembro!$E$17</f>
        <v>37.333333333333336</v>
      </c>
      <c r="O9" s="93">
        <f>[5]Setembro!$E$18</f>
        <v>88.666666666666671</v>
      </c>
      <c r="P9" s="93">
        <f>[5]Setembro!$E$19</f>
        <v>98.75</v>
      </c>
      <c r="Q9" s="93">
        <f>[5]Setembro!$E$20</f>
        <v>80.458333333333329</v>
      </c>
      <c r="R9" s="93">
        <f>[5]Setembro!$E$21</f>
        <v>67.583333333333329</v>
      </c>
      <c r="S9" s="93">
        <f>[5]Setembro!$E$22</f>
        <v>63.666666666666664</v>
      </c>
      <c r="T9" s="93">
        <f>[5]Setembro!$E$23</f>
        <v>54.583333333333336</v>
      </c>
      <c r="U9" s="93">
        <f>[5]Setembro!$E$24</f>
        <v>51.916666666666664</v>
      </c>
      <c r="V9" s="93">
        <f>[5]Setembro!$E$25</f>
        <v>83.625</v>
      </c>
      <c r="W9" s="93">
        <f>[5]Setembro!$E$26</f>
        <v>60.541666666666664</v>
      </c>
      <c r="X9" s="93">
        <f>[5]Setembro!$E$27</f>
        <v>52.666666666666664</v>
      </c>
      <c r="Y9" s="93">
        <f>[5]Setembro!$E$28</f>
        <v>41.958333333333336</v>
      </c>
      <c r="Z9" s="93">
        <f>[5]Setembro!$E$29</f>
        <v>34.588235294117645</v>
      </c>
      <c r="AA9" s="93">
        <f>[5]Setembro!$E$30</f>
        <v>70.416666666666671</v>
      </c>
      <c r="AB9" s="93">
        <f>[5]Setembro!$E$31</f>
        <v>71.916666666666671</v>
      </c>
      <c r="AC9" s="93">
        <f>[5]Setembro!$E$32</f>
        <v>54.791666666666664</v>
      </c>
      <c r="AD9" s="93">
        <f>[5]Setembro!$E$33</f>
        <v>45.208333333333336</v>
      </c>
      <c r="AE9" s="93">
        <f>[5]Setembro!$E$34</f>
        <v>48.857142857142854</v>
      </c>
      <c r="AF9" s="100">
        <f t="shared" si="1"/>
        <v>54.727280062222533</v>
      </c>
    </row>
    <row r="10" spans="1:36" x14ac:dyDescent="0.2">
      <c r="A10" s="50" t="s">
        <v>93</v>
      </c>
      <c r="B10" s="93">
        <f>[6]Setembro!$E$5</f>
        <v>39</v>
      </c>
      <c r="C10" s="93">
        <f>[6]Setembro!$E$6</f>
        <v>48.958333333333336</v>
      </c>
      <c r="D10" s="93">
        <f>[6]Setembro!$E$7</f>
        <v>31.208333333333332</v>
      </c>
      <c r="E10" s="93">
        <f>[6]Setembro!$E$8</f>
        <v>22.791666666666668</v>
      </c>
      <c r="F10" s="93">
        <f>[6]Setembro!$E$9</f>
        <v>55.958333333333336</v>
      </c>
      <c r="G10" s="93">
        <f>[6]Setembro!$E$10</f>
        <v>68.041666666666671</v>
      </c>
      <c r="H10" s="93">
        <f>[6]Setembro!$E$11</f>
        <v>51.833333333333336</v>
      </c>
      <c r="I10" s="93">
        <f>[6]Setembro!$E$12</f>
        <v>26.791666666666668</v>
      </c>
      <c r="J10" s="93">
        <f>[6]Setembro!$E$13</f>
        <v>25.833333333333332</v>
      </c>
      <c r="K10" s="93">
        <f>[6]Setembro!$E$14</f>
        <v>25.956521739130434</v>
      </c>
      <c r="L10" s="93">
        <f>[6]Setembro!$E$15</f>
        <v>22.666666666666668</v>
      </c>
      <c r="M10" s="93">
        <f>[6]Setembro!$E$16</f>
        <v>23.791666666666668</v>
      </c>
      <c r="N10" s="93">
        <f>[6]Setembro!$E$17</f>
        <v>34.125</v>
      </c>
      <c r="O10" s="93">
        <f>[6]Setembro!$E$18</f>
        <v>48.416666666666664</v>
      </c>
      <c r="P10" s="93">
        <f>[6]Setembro!$E$19</f>
        <v>71.708333333333329</v>
      </c>
      <c r="Q10" s="93">
        <f>[6]Setembro!$E$20</f>
        <v>89.875</v>
      </c>
      <c r="R10" s="93">
        <f>[6]Setembro!$E$21</f>
        <v>79.583333333333329</v>
      </c>
      <c r="S10" s="93">
        <f>[6]Setembro!$E$22</f>
        <v>58.916666666666664</v>
      </c>
      <c r="T10" s="93">
        <f>[6]Setembro!$E$23</f>
        <v>50.208333333333336</v>
      </c>
      <c r="U10" s="93">
        <f>[6]Setembro!$E$24</f>
        <v>47.043478260869563</v>
      </c>
      <c r="V10" s="93">
        <f>[6]Setembro!$E$25</f>
        <v>74.416666666666671</v>
      </c>
      <c r="W10" s="93">
        <f>[6]Setembro!$E$26</f>
        <v>60.625</v>
      </c>
      <c r="X10" s="93">
        <f>[6]Setembro!$E$27</f>
        <v>55.666666666666664</v>
      </c>
      <c r="Y10" s="93">
        <f>[6]Setembro!$E$28</f>
        <v>50.208333333333336</v>
      </c>
      <c r="Z10" s="93">
        <f>[6]Setembro!$E$29</f>
        <v>42.625</v>
      </c>
      <c r="AA10" s="93">
        <f>[6]Setembro!$E$30</f>
        <v>53.695652173913047</v>
      </c>
      <c r="AB10" s="93">
        <f>[6]Setembro!$E$31</f>
        <v>71.541666666666671</v>
      </c>
      <c r="AC10" s="93">
        <f>[6]Setembro!$E$32</f>
        <v>55.833333333333336</v>
      </c>
      <c r="AD10" s="93">
        <f>[6]Setembro!$E$33</f>
        <v>50.304347826086953</v>
      </c>
      <c r="AE10" s="93">
        <f>[6]Setembro!$E$34</f>
        <v>49</v>
      </c>
      <c r="AF10" s="100">
        <f t="shared" si="1"/>
        <v>49.554166666666667</v>
      </c>
    </row>
    <row r="11" spans="1:36" x14ac:dyDescent="0.2">
      <c r="A11" s="50" t="s">
        <v>50</v>
      </c>
      <c r="B11" s="93">
        <f>[7]Setembro!$E$5</f>
        <v>38.166666666666664</v>
      </c>
      <c r="C11" s="93">
        <f>[7]Setembro!$E$6</f>
        <v>45.666666666666664</v>
      </c>
      <c r="D11" s="93">
        <f>[7]Setembro!$E$7</f>
        <v>33.291666666666664</v>
      </c>
      <c r="E11" s="93">
        <f>[7]Setembro!$E$8</f>
        <v>22.166666666666668</v>
      </c>
      <c r="F11" s="93">
        <f>[7]Setembro!$E$9</f>
        <v>55.458333333333336</v>
      </c>
      <c r="G11" s="93">
        <f>[7]Setembro!$E$10</f>
        <v>67</v>
      </c>
      <c r="H11" s="93">
        <f>[7]Setembro!$E$11</f>
        <v>50.166666666666664</v>
      </c>
      <c r="I11" s="93">
        <f>[7]Setembro!$E$12</f>
        <v>27.625</v>
      </c>
      <c r="J11" s="93">
        <f>[7]Setembro!$E$13</f>
        <v>24.416666666666668</v>
      </c>
      <c r="K11" s="93">
        <f>[7]Setembro!$E$14</f>
        <v>24.416666666666668</v>
      </c>
      <c r="L11" s="93">
        <f>[7]Setembro!$E$15</f>
        <v>21.75</v>
      </c>
      <c r="M11" s="93">
        <f>[7]Setembro!$E$16</f>
        <v>20.5</v>
      </c>
      <c r="N11" s="93">
        <f>[7]Setembro!$E$17</f>
        <v>20.708333333333332</v>
      </c>
      <c r="O11" s="93">
        <f>[7]Setembro!$E$18</f>
        <v>42.666666666666664</v>
      </c>
      <c r="P11" s="93">
        <f>[7]Setembro!$E$19</f>
        <v>69.736842105263165</v>
      </c>
      <c r="Q11" s="93">
        <f>[7]Setembro!$E$20</f>
        <v>63.666666666666664</v>
      </c>
      <c r="R11" s="93">
        <f>[7]Setembro!$E$21</f>
        <v>67.272727272727266</v>
      </c>
      <c r="S11" s="93">
        <f>[7]Setembro!$E$22</f>
        <v>59.291666666666664</v>
      </c>
      <c r="T11" s="93">
        <f>[7]Setembro!$E$23</f>
        <v>51.041666666666664</v>
      </c>
      <c r="U11" s="93">
        <f>[7]Setembro!$E$24</f>
        <v>50.5</v>
      </c>
      <c r="V11" s="93">
        <f>[7]Setembro!$E$25</f>
        <v>71.25</v>
      </c>
      <c r="W11" s="93">
        <f>[7]Setembro!$E$26</f>
        <v>62.416666666666664</v>
      </c>
      <c r="X11" s="93">
        <f>[7]Setembro!$E$27</f>
        <v>44.708333333333336</v>
      </c>
      <c r="Y11" s="93">
        <f>[7]Setembro!$E$28</f>
        <v>39.625</v>
      </c>
      <c r="Z11" s="93">
        <f>[7]Setembro!$E$29</f>
        <v>30.291666666666668</v>
      </c>
      <c r="AA11" s="93">
        <f>[7]Setembro!$E$30</f>
        <v>31.136363636363637</v>
      </c>
      <c r="AB11" s="93">
        <f>[6]Setembro!$E$31</f>
        <v>71.541666666666671</v>
      </c>
      <c r="AC11" s="93">
        <f>[7]Setembro!$E$32</f>
        <v>57.875</v>
      </c>
      <c r="AD11" s="93">
        <f>[7]Setembro!$E$33</f>
        <v>53.708333333333336</v>
      </c>
      <c r="AE11" s="93">
        <f>[7]Setembro!$E$34</f>
        <v>46.708333333333336</v>
      </c>
      <c r="AF11" s="100">
        <f t="shared" si="1"/>
        <v>45.492364433811801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100" t="e">
        <f t="shared" si="1"/>
        <v>#DIV/0!</v>
      </c>
    </row>
    <row r="13" spans="1:36" x14ac:dyDescent="0.2">
      <c r="A13" s="50" t="s">
        <v>96</v>
      </c>
      <c r="B13" s="93">
        <f>[8]Setembro!$E$5</f>
        <v>68.208333333333329</v>
      </c>
      <c r="C13" s="93">
        <f>[8]Setembro!$E$6</f>
        <v>57.708333333333336</v>
      </c>
      <c r="D13" s="93">
        <f>[8]Setembro!$E$7</f>
        <v>44.208333333333336</v>
      </c>
      <c r="E13" s="93">
        <f>[8]Setembro!$E$8</f>
        <v>37.041666666666664</v>
      </c>
      <c r="F13" s="93">
        <f>[8]Setembro!$E$9</f>
        <v>67.375</v>
      </c>
      <c r="G13" s="93">
        <f>[8]Setembro!$E$10</f>
        <v>61.916666666666664</v>
      </c>
      <c r="H13" s="93">
        <f>[8]Setembro!$E$11</f>
        <v>50.375</v>
      </c>
      <c r="I13" s="93">
        <f>[8]Setembro!$E$12</f>
        <v>39.166666666666664</v>
      </c>
      <c r="J13" s="93">
        <f>[8]Setembro!$E$13</f>
        <v>39.166666666666664</v>
      </c>
      <c r="K13" s="93">
        <f>[8]Setembro!$E$14</f>
        <v>34.458333333333336</v>
      </c>
      <c r="L13" s="93">
        <f>[8]Setembro!$E$15</f>
        <v>35</v>
      </c>
      <c r="M13" s="93">
        <f>[8]Setembro!$E$16</f>
        <v>29.333333333333332</v>
      </c>
      <c r="N13" s="93">
        <f>[8]Setembro!$E$17</f>
        <v>58.791666666666664</v>
      </c>
      <c r="O13" s="93">
        <f>[8]Setembro!$E$18</f>
        <v>85.041666666666671</v>
      </c>
      <c r="P13" s="93">
        <f>[8]Setembro!$E$19</f>
        <v>99.708333333333329</v>
      </c>
      <c r="Q13" s="93">
        <f>[8]Setembro!$E$20</f>
        <v>82.625</v>
      </c>
      <c r="R13" s="93">
        <f>[8]Setembro!$E$21</f>
        <v>71</v>
      </c>
      <c r="S13" s="93">
        <f>[8]Setembro!$E$22</f>
        <v>64.375</v>
      </c>
      <c r="T13" s="93">
        <f>[8]Setembro!$E$23</f>
        <v>56.875</v>
      </c>
      <c r="U13" s="93">
        <f>[8]Setembro!$E$24</f>
        <v>48.333333333333336</v>
      </c>
      <c r="V13" s="93">
        <f>[8]Setembro!$E$25</f>
        <v>80.958333333333329</v>
      </c>
      <c r="W13" s="93">
        <f>[8]Setembro!$E$26</f>
        <v>64.458333333333329</v>
      </c>
      <c r="X13" s="93">
        <f>[8]Setembro!$E$27</f>
        <v>55.333333333333336</v>
      </c>
      <c r="Y13" s="93">
        <f>[8]Setembro!$E$28</f>
        <v>55.958333333333336</v>
      </c>
      <c r="Z13" s="93">
        <f>[8]Setembro!$E$29</f>
        <v>54.666666666666664</v>
      </c>
      <c r="AA13" s="93">
        <f>[8]Setembro!$E$30</f>
        <v>76.166666666666671</v>
      </c>
      <c r="AB13" s="93">
        <f>[8]Setembro!$E$31</f>
        <v>73.708333333333329</v>
      </c>
      <c r="AC13" s="93">
        <f>[8]Setembro!$E$32</f>
        <v>64.083333333333329</v>
      </c>
      <c r="AD13" s="93">
        <f>[8]Setembro!$E$33</f>
        <v>57.458333333333336</v>
      </c>
      <c r="AE13" s="93">
        <f>[8]Setembro!$E$34</f>
        <v>56.208333333333336</v>
      </c>
      <c r="AF13" s="100">
        <f t="shared" si="1"/>
        <v>58.990277777777763</v>
      </c>
    </row>
    <row r="14" spans="1:36" hidden="1" x14ac:dyDescent="0.2">
      <c r="A14" s="50" t="s">
        <v>100</v>
      </c>
      <c r="B14" s="93" t="str">
        <f>[9]Setembro!$E$5</f>
        <v>*</v>
      </c>
      <c r="C14" s="93" t="str">
        <f>[9]Setembro!$E$6</f>
        <v>*</v>
      </c>
      <c r="D14" s="93" t="str">
        <f>[9]Setembro!$E$7</f>
        <v>*</v>
      </c>
      <c r="E14" s="93" t="str">
        <f>[9]Setembro!$E$8</f>
        <v>*</v>
      </c>
      <c r="F14" s="93" t="str">
        <f>[9]Setembro!$E$9</f>
        <v>*</v>
      </c>
      <c r="G14" s="93" t="str">
        <f>[9]Setembro!$E$10</f>
        <v>*</v>
      </c>
      <c r="H14" s="93" t="str">
        <f>[9]Setembro!$E$11</f>
        <v>*</v>
      </c>
      <c r="I14" s="93" t="str">
        <f>[9]Setembro!$E$12</f>
        <v>*</v>
      </c>
      <c r="J14" s="93" t="str">
        <f>[9]Setembro!$E$13</f>
        <v>*</v>
      </c>
      <c r="K14" s="93" t="str">
        <f>[9]Setembro!$E$14</f>
        <v>*</v>
      </c>
      <c r="L14" s="93" t="str">
        <f>[9]Setembro!$E$15</f>
        <v>*</v>
      </c>
      <c r="M14" s="93" t="str">
        <f>[9]Setembro!$E$16</f>
        <v>*</v>
      </c>
      <c r="N14" s="93" t="str">
        <f>[9]Setembro!$E$17</f>
        <v>*</v>
      </c>
      <c r="O14" s="93" t="str">
        <f>[9]Setembro!$E$18</f>
        <v>*</v>
      </c>
      <c r="P14" s="93" t="str">
        <f>[9]Setembro!$E$19</f>
        <v>*</v>
      </c>
      <c r="Q14" s="93" t="str">
        <f>[9]Setembro!$E$20</f>
        <v>*</v>
      </c>
      <c r="R14" s="93" t="str">
        <f>[9]Setembro!$E$21</f>
        <v>*</v>
      </c>
      <c r="S14" s="93" t="str">
        <f>[9]Setembro!$E$22</f>
        <v>*</v>
      </c>
      <c r="T14" s="93" t="str">
        <f>[9]Setembro!$E$23</f>
        <v>*</v>
      </c>
      <c r="U14" s="93" t="str">
        <f>[9]Setembro!$E$24</f>
        <v>*</v>
      </c>
      <c r="V14" s="93" t="str">
        <f>[9]Setembro!$E$25</f>
        <v>*</v>
      </c>
      <c r="W14" s="93" t="str">
        <f>[9]Setembro!$E$26</f>
        <v>*</v>
      </c>
      <c r="X14" s="93" t="str">
        <f>[9]Setembro!$E$27</f>
        <v>*</v>
      </c>
      <c r="Y14" s="93" t="str">
        <f>[9]Setembro!$E$28</f>
        <v>*</v>
      </c>
      <c r="Z14" s="93" t="str">
        <f>[9]Setembro!$E$29</f>
        <v>*</v>
      </c>
      <c r="AA14" s="93" t="str">
        <f>[9]Setembro!$E$30</f>
        <v>*</v>
      </c>
      <c r="AB14" s="93" t="str">
        <f>[9]Setembro!$E$31</f>
        <v>*</v>
      </c>
      <c r="AC14" s="93" t="str">
        <f>[9]Setembro!$E$32</f>
        <v>*</v>
      </c>
      <c r="AD14" s="93" t="str">
        <f>[9]Setembro!$E$33</f>
        <v>*</v>
      </c>
      <c r="AE14" s="93" t="str">
        <f>[9]Setembro!$E$34</f>
        <v>*</v>
      </c>
      <c r="AF14" s="100" t="s">
        <v>203</v>
      </c>
      <c r="AJ14" t="s">
        <v>33</v>
      </c>
    </row>
    <row r="15" spans="1:36" x14ac:dyDescent="0.2">
      <c r="A15" s="50" t="s">
        <v>103</v>
      </c>
      <c r="B15" s="93">
        <f>[10]Setembro!$E$5</f>
        <v>69.5</v>
      </c>
      <c r="C15" s="93">
        <f>[10]Setembro!$E$6</f>
        <v>58.458333333333336</v>
      </c>
      <c r="D15" s="93">
        <f>[10]Setembro!$E$7</f>
        <v>41.125</v>
      </c>
      <c r="E15" s="93">
        <f>[10]Setembro!$E$8</f>
        <v>27.708333333333332</v>
      </c>
      <c r="F15" s="93">
        <f>[10]Setembro!$E$9</f>
        <v>75.25</v>
      </c>
      <c r="G15" s="93">
        <f>[10]Setembro!$E$10</f>
        <v>68.083333333333329</v>
      </c>
      <c r="H15" s="93">
        <f>[10]Setembro!$E$11</f>
        <v>52.25</v>
      </c>
      <c r="I15" s="93">
        <f>[10]Setembro!$E$12</f>
        <v>35.833333333333336</v>
      </c>
      <c r="J15" s="93">
        <f>[10]Setembro!$E$13</f>
        <v>24.416666666666668</v>
      </c>
      <c r="K15" s="93">
        <f>[10]Setembro!$E$14</f>
        <v>25.75</v>
      </c>
      <c r="L15" s="93">
        <f>[10]Setembro!$E$15</f>
        <v>24.583333333333332</v>
      </c>
      <c r="M15" s="93">
        <f>[10]Setembro!$E$16</f>
        <v>27.875</v>
      </c>
      <c r="N15" s="93">
        <f>[10]Setembro!$E$17</f>
        <v>62.541666666666664</v>
      </c>
      <c r="O15" s="93">
        <f>[10]Setembro!$E$18</f>
        <v>78.666666666666671</v>
      </c>
      <c r="P15" s="93">
        <f>[10]Setembro!$E$19</f>
        <v>97.75</v>
      </c>
      <c r="Q15" s="93">
        <f>[10]Setembro!$E$20</f>
        <v>81.166666666666671</v>
      </c>
      <c r="R15" s="93">
        <f>[10]Setembro!$E$21</f>
        <v>70.708333333333329</v>
      </c>
      <c r="S15" s="93">
        <f>[10]Setembro!$E$22</f>
        <v>60.75</v>
      </c>
      <c r="T15" s="93">
        <f>[10]Setembro!$E$23</f>
        <v>53.625</v>
      </c>
      <c r="U15" s="93">
        <f>[10]Setembro!$E$24</f>
        <v>61.416666666666664</v>
      </c>
      <c r="V15" s="93">
        <f>[10]Setembro!$E$25</f>
        <v>86.625</v>
      </c>
      <c r="W15" s="93">
        <f>[10]Setembro!$E$26</f>
        <v>64.458333333333329</v>
      </c>
      <c r="X15" s="93">
        <f>[10]Setembro!$E$27</f>
        <v>51.75</v>
      </c>
      <c r="Y15" s="93">
        <f>[10]Setembro!$E$28</f>
        <v>41.75</v>
      </c>
      <c r="Z15" s="93">
        <f>[10]Setembro!$E$29</f>
        <v>28.5</v>
      </c>
      <c r="AA15" s="93">
        <f>[10]Setembro!$E$30</f>
        <v>61.083333333333336</v>
      </c>
      <c r="AB15" s="93">
        <f>[10]Setembro!$E$31</f>
        <v>70.458333333333329</v>
      </c>
      <c r="AC15" s="93">
        <f>[10]Setembro!$E$32</f>
        <v>58.166666666666664</v>
      </c>
      <c r="AD15" s="93">
        <f>[10]Setembro!$E$33</f>
        <v>48.916666666666664</v>
      </c>
      <c r="AE15" s="93">
        <f>[10]Setembro!$E$34</f>
        <v>43.458333333333336</v>
      </c>
      <c r="AF15" s="100">
        <f t="shared" ref="AF15:AF44" si="2">AVERAGE(B15:AE15)</f>
        <v>55.087499999999991</v>
      </c>
      <c r="AJ15" t="s">
        <v>33</v>
      </c>
    </row>
    <row r="16" spans="1:36" x14ac:dyDescent="0.2">
      <c r="A16" s="50" t="s">
        <v>150</v>
      </c>
      <c r="B16" s="93">
        <f>[11]Setembro!$E$5</f>
        <v>35.75</v>
      </c>
      <c r="C16" s="93">
        <f>[11]Setembro!$E$6</f>
        <v>48.708333333333336</v>
      </c>
      <c r="D16" s="93">
        <f>[11]Setembro!$E$7</f>
        <v>36.75</v>
      </c>
      <c r="E16" s="93">
        <f>[11]Setembro!$E$8</f>
        <v>32.833333333333336</v>
      </c>
      <c r="F16" s="93">
        <f>[11]Setembro!$E$9</f>
        <v>52.608695652173914</v>
      </c>
      <c r="G16" s="93">
        <f>[11]Setembro!$E$10</f>
        <v>46.93333333333333</v>
      </c>
      <c r="H16" s="93">
        <f>[11]Setembro!$E$11</f>
        <v>47.913043478260867</v>
      </c>
      <c r="I16" s="93">
        <f>[11]Setembro!$E$12</f>
        <v>23.863636363636363</v>
      </c>
      <c r="J16" s="93">
        <f>[11]Setembro!$E$13</f>
        <v>24.181818181818183</v>
      </c>
      <c r="K16" s="93">
        <f>[11]Setembro!$E$14</f>
        <v>30.291666666666668</v>
      </c>
      <c r="L16" s="93">
        <f>[11]Setembro!$E$15</f>
        <v>33.958333333333336</v>
      </c>
      <c r="M16" s="93">
        <f>[11]Setembro!$E$16</f>
        <v>34.956521739130437</v>
      </c>
      <c r="N16" s="93">
        <f>[11]Setembro!$E$17</f>
        <v>37.666666666666664</v>
      </c>
      <c r="O16" s="93">
        <f>[11]Setembro!$E$18</f>
        <v>51.916666666666664</v>
      </c>
      <c r="P16" s="93">
        <f>[11]Setembro!$E$19</f>
        <v>63.041666666666664</v>
      </c>
      <c r="Q16" s="93">
        <f>[11]Setembro!$E$20</f>
        <v>87.15</v>
      </c>
      <c r="R16" s="93">
        <f>[11]Setembro!$E$21</f>
        <v>77.476190476190482</v>
      </c>
      <c r="S16" s="93">
        <f>[11]Setembro!$E$22</f>
        <v>45.913043478260867</v>
      </c>
      <c r="T16" s="93">
        <f>[11]Setembro!$E$23</f>
        <v>39.363636363636367</v>
      </c>
      <c r="U16" s="93">
        <f>[11]Setembro!$E$24</f>
        <v>54.083333333333336</v>
      </c>
      <c r="V16" s="93">
        <f>[11]Setembro!$E$25</f>
        <v>72.833333333333329</v>
      </c>
      <c r="W16" s="93">
        <f>[11]Setembro!$E$26</f>
        <v>61.81818181818182</v>
      </c>
      <c r="X16" s="93">
        <f>[11]Setembro!$E$27</f>
        <v>45.68181818181818</v>
      </c>
      <c r="Y16" s="93">
        <f>[11]Setembro!$E$28</f>
        <v>37.782608695652172</v>
      </c>
      <c r="Z16" s="93">
        <f>[11]Setembro!$E$29</f>
        <v>45</v>
      </c>
      <c r="AA16" s="93">
        <f>[11]Setembro!$E$30</f>
        <v>52.75</v>
      </c>
      <c r="AB16" s="93">
        <f>[11]Setembro!$E$31</f>
        <v>78.434782608695656</v>
      </c>
      <c r="AC16" s="93">
        <f>[11]Setembro!$E$32</f>
        <v>60.869565217391305</v>
      </c>
      <c r="AD16" s="93">
        <f>[11]Setembro!$E$33</f>
        <v>42.952380952380949</v>
      </c>
      <c r="AE16" s="93">
        <f>[11]Setembro!$E$34</f>
        <v>37.739130434782609</v>
      </c>
      <c r="AF16" s="100">
        <f t="shared" si="2"/>
        <v>48.040724010289232</v>
      </c>
    </row>
    <row r="17" spans="1:36" x14ac:dyDescent="0.2">
      <c r="A17" s="50" t="s">
        <v>2</v>
      </c>
      <c r="B17" s="93">
        <f>[12]Setembro!$E$5</f>
        <v>45.791666666666664</v>
      </c>
      <c r="C17" s="93">
        <f>[12]Setembro!$E$6</f>
        <v>39.875</v>
      </c>
      <c r="D17" s="93">
        <f>[12]Setembro!$E$7</f>
        <v>23.666666666666668</v>
      </c>
      <c r="E17" s="93">
        <f>[12]Setembro!$E$8</f>
        <v>21.291666666666668</v>
      </c>
      <c r="F17" s="93">
        <f>[12]Setembro!$E$9</f>
        <v>58</v>
      </c>
      <c r="G17" s="93">
        <f>[12]Setembro!$E$10</f>
        <v>57.041666666666664</v>
      </c>
      <c r="H17" s="93">
        <f>[12]Setembro!$E$11</f>
        <v>34.708333333333336</v>
      </c>
      <c r="I17" s="93">
        <f>[12]Setembro!$E$12</f>
        <v>19.666666666666668</v>
      </c>
      <c r="J17" s="93">
        <f>[12]Setembro!$E$13</f>
        <v>16.916666666666668</v>
      </c>
      <c r="K17" s="93">
        <f>[12]Setembro!$E$14</f>
        <v>17</v>
      </c>
      <c r="L17" s="93">
        <f>[12]Setembro!$E$15</f>
        <v>19.208333333333332</v>
      </c>
      <c r="M17" s="93">
        <f>[12]Setembro!$E$16</f>
        <v>21.958333333333332</v>
      </c>
      <c r="N17" s="93">
        <f>[12]Setembro!$E$17</f>
        <v>33.5</v>
      </c>
      <c r="O17" s="93">
        <f>[12]Setembro!$E$18</f>
        <v>50.833333333333336</v>
      </c>
      <c r="P17" s="93">
        <f>[12]Setembro!$E$19</f>
        <v>74.375</v>
      </c>
      <c r="Q17" s="93">
        <f>[12]Setembro!$E$20</f>
        <v>80.25</v>
      </c>
      <c r="R17" s="93">
        <f>[12]Setembro!$E$21</f>
        <v>63.291666666666664</v>
      </c>
      <c r="S17" s="93">
        <f>[12]Setembro!$E$22</f>
        <v>42.041666666666664</v>
      </c>
      <c r="T17" s="93">
        <f>[12]Setembro!$E$23</f>
        <v>35.125</v>
      </c>
      <c r="U17" s="93">
        <f>[12]Setembro!$E$24</f>
        <v>36.875</v>
      </c>
      <c r="V17" s="93">
        <f>[12]Setembro!$E$25</f>
        <v>67.666666666666671</v>
      </c>
      <c r="W17" s="93">
        <f>[12]Setembro!$E$26</f>
        <v>42.833333333333336</v>
      </c>
      <c r="X17" s="93">
        <f>[12]Setembro!$E$27</f>
        <v>29.875</v>
      </c>
      <c r="Y17" s="93">
        <f>[12]Setembro!$E$28</f>
        <v>28.166666666666668</v>
      </c>
      <c r="Z17" s="93">
        <f>[12]Setembro!$E$29</f>
        <v>31.125</v>
      </c>
      <c r="AA17" s="93">
        <f>[12]Setembro!$E$30</f>
        <v>50.625</v>
      </c>
      <c r="AB17" s="93">
        <f>[12]Setembro!$E$31</f>
        <v>64.125</v>
      </c>
      <c r="AC17" s="93">
        <f>[12]Setembro!$E$32</f>
        <v>37.875</v>
      </c>
      <c r="AD17" s="93">
        <f>[12]Setembro!$E$33</f>
        <v>36.333333333333336</v>
      </c>
      <c r="AE17" s="93">
        <f>[12]Setembro!$E$34</f>
        <v>34.666666666666664</v>
      </c>
      <c r="AF17" s="100">
        <f t="shared" si="2"/>
        <v>40.49027777777777</v>
      </c>
      <c r="AH17" s="11" t="s">
        <v>33</v>
      </c>
    </row>
    <row r="18" spans="1:36" x14ac:dyDescent="0.2">
      <c r="A18" s="50" t="s">
        <v>3</v>
      </c>
      <c r="B18" s="93">
        <f>[13]Setembro!$E5</f>
        <v>32.416666666666664</v>
      </c>
      <c r="C18" s="93">
        <f>[13]Setembro!$E6</f>
        <v>35.708333333333336</v>
      </c>
      <c r="D18" s="93">
        <f>[13]Setembro!$E7</f>
        <v>31</v>
      </c>
      <c r="E18" s="93">
        <f>[13]Setembro!$E8</f>
        <v>29.5</v>
      </c>
      <c r="F18" s="93">
        <f>[13]Setembro!$E9</f>
        <v>33.375</v>
      </c>
      <c r="G18" s="93">
        <f>[13]Setembro!$E10</f>
        <v>50.958333333333336</v>
      </c>
      <c r="H18" s="93">
        <f>[13]Setembro!$E11</f>
        <v>33.875</v>
      </c>
      <c r="I18" s="93">
        <f>[13]Setembro!$E12</f>
        <v>33.875</v>
      </c>
      <c r="J18" s="93">
        <f>[13]Setembro!$E13</f>
        <v>26</v>
      </c>
      <c r="K18" s="93">
        <f>[13]Setembro!$E14</f>
        <v>29.125</v>
      </c>
      <c r="L18" s="93">
        <f>[13]Setembro!$E15</f>
        <v>29.666666666666668</v>
      </c>
      <c r="M18" s="93">
        <f>[13]Setembro!$E16</f>
        <v>26.875</v>
      </c>
      <c r="N18" s="93">
        <f>[13]Setembro!$E17</f>
        <v>29.875</v>
      </c>
      <c r="O18" s="93">
        <f>[13]Setembro!$E18</f>
        <v>35.875</v>
      </c>
      <c r="P18" s="93">
        <f>[13]Setembro!$E19</f>
        <v>43.708333333333336</v>
      </c>
      <c r="Q18" s="93">
        <f>[13]Setembro!$E20</f>
        <v>63.208333333333336</v>
      </c>
      <c r="R18" s="93">
        <f>[13]Setembro!$E21</f>
        <v>67.125</v>
      </c>
      <c r="S18" s="93">
        <f>[13]Setembro!$E22</f>
        <v>45.75</v>
      </c>
      <c r="T18" s="93">
        <f>[13]Setembro!$E23</f>
        <v>38.5</v>
      </c>
      <c r="U18" s="93">
        <f>[13]Setembro!$E24</f>
        <v>44.708333333333336</v>
      </c>
      <c r="V18" s="93">
        <f>[13]Setembro!$E25</f>
        <v>52.75</v>
      </c>
      <c r="W18" s="93">
        <f>[13]Setembro!$E26</f>
        <v>48.208333333333336</v>
      </c>
      <c r="X18" s="93">
        <f>[13]Setembro!$E27</f>
        <v>38.416666666666664</v>
      </c>
      <c r="Y18" s="93">
        <f>[13]Setembro!$E28</f>
        <v>28.833333333333332</v>
      </c>
      <c r="Z18" s="93">
        <f>[13]Setembro!$E29</f>
        <v>27.833333333333332</v>
      </c>
      <c r="AA18" s="93">
        <f>[13]Setembro!$E30</f>
        <v>33.25</v>
      </c>
      <c r="AB18" s="93">
        <f>[13]Setembro!$E31</f>
        <v>61.5</v>
      </c>
      <c r="AC18" s="93">
        <f>[13]Setembro!$E32</f>
        <v>57.875</v>
      </c>
      <c r="AD18" s="93">
        <f>[13]Setembro!$E33</f>
        <v>39.25</v>
      </c>
      <c r="AE18" s="93">
        <f>[13]Setembro!$E34</f>
        <v>33.958333333333336</v>
      </c>
      <c r="AF18" s="100">
        <f t="shared" si="2"/>
        <v>39.433333333333344</v>
      </c>
      <c r="AG18" s="11" t="s">
        <v>33</v>
      </c>
      <c r="AH18" s="11" t="s">
        <v>33</v>
      </c>
    </row>
    <row r="19" spans="1:36" x14ac:dyDescent="0.2">
      <c r="A19" s="50" t="s">
        <v>4</v>
      </c>
      <c r="B19" s="93">
        <f>[14]Setembro!$E$5</f>
        <v>21.5</v>
      </c>
      <c r="C19" s="93">
        <f>[14]Setembro!$E$6</f>
        <v>30.208333333333332</v>
      </c>
      <c r="D19" s="93">
        <f>[14]Setembro!$E$7</f>
        <v>17.086956521739129</v>
      </c>
      <c r="E19" s="93">
        <f>[14]Setembro!$E$8</f>
        <v>16.666666666666668</v>
      </c>
      <c r="F19" s="93">
        <f>[14]Setembro!$E$9</f>
        <v>27</v>
      </c>
      <c r="G19" s="93">
        <f>[14]Setembro!$E$10</f>
        <v>52.68181818181818</v>
      </c>
      <c r="H19" s="93">
        <f>[14]Setembro!$E$11</f>
        <v>23</v>
      </c>
      <c r="I19" s="93">
        <f>[14]Setembro!$E$12</f>
        <v>21.875</v>
      </c>
      <c r="J19" s="93">
        <f>[14]Setembro!$E$13</f>
        <v>22.318181818181817</v>
      </c>
      <c r="K19" s="93">
        <f>[14]Setembro!$E$14</f>
        <v>20.347826086956523</v>
      </c>
      <c r="L19" s="93">
        <f>[14]Setembro!$E$15</f>
        <v>20.083333333333332</v>
      </c>
      <c r="M19" s="93">
        <f>[14]Setembro!$E$16</f>
        <v>21.333333333333332</v>
      </c>
      <c r="N19" s="93">
        <f>[14]Setembro!$E$17</f>
        <v>21.652173913043477</v>
      </c>
      <c r="O19" s="93">
        <f>[14]Setembro!$E$18</f>
        <v>30.521739130434781</v>
      </c>
      <c r="P19" s="93">
        <f>[14]Setembro!$E$19</f>
        <v>50.541666666666664</v>
      </c>
      <c r="Q19" s="93">
        <f>[14]Setembro!$E$20</f>
        <v>78.166666666666671</v>
      </c>
      <c r="R19" s="93">
        <f>[14]Setembro!$E$21</f>
        <v>71.826086956521735</v>
      </c>
      <c r="S19" s="93">
        <f>[14]Setembro!$E$22</f>
        <v>42.291666666666664</v>
      </c>
      <c r="T19" s="93">
        <f>[14]Setembro!$E$23</f>
        <v>34.478260869565219</v>
      </c>
      <c r="U19" s="93">
        <f>[14]Setembro!$E$24</f>
        <v>36.636363636363633</v>
      </c>
      <c r="V19" s="93">
        <f>[14]Setembro!$E$25</f>
        <v>68.681818181818187</v>
      </c>
      <c r="W19" s="93">
        <f>[14]Setembro!$E$26</f>
        <v>43.166666666666664</v>
      </c>
      <c r="X19" s="93">
        <f>[14]Setembro!$E$27</f>
        <v>26.681818181818183</v>
      </c>
      <c r="Y19" s="93">
        <f>[14]Setembro!$E$28</f>
        <v>21.478260869565219</v>
      </c>
      <c r="Z19" s="93">
        <f>[14]Setembro!$E$29</f>
        <v>25.304347826086957</v>
      </c>
      <c r="AA19" s="93">
        <f>[14]Setembro!$E$30</f>
        <v>32.333333333333336</v>
      </c>
      <c r="AB19" s="93">
        <f>[14]Setembro!$E$31</f>
        <v>76.227272727272734</v>
      </c>
      <c r="AC19" s="93">
        <f>[14]Setembro!$E$32</f>
        <v>52.571428571428569</v>
      </c>
      <c r="AD19" s="93">
        <f>[14]Setembro!$E$33</f>
        <v>40.826086956521742</v>
      </c>
      <c r="AE19" s="93">
        <f>[14]Setembro!$E$34</f>
        <v>32.478260869565219</v>
      </c>
      <c r="AF19" s="100">
        <f t="shared" si="2"/>
        <v>35.998845598845605</v>
      </c>
      <c r="AH19" t="s">
        <v>33</v>
      </c>
    </row>
    <row r="20" spans="1:36" x14ac:dyDescent="0.2">
      <c r="A20" s="50" t="s">
        <v>5</v>
      </c>
      <c r="B20" s="93">
        <f>[15]Setembro!$E$5</f>
        <v>45.291666666666664</v>
      </c>
      <c r="C20" s="93">
        <f>[15]Setembro!$E$6</f>
        <v>34.583333333333336</v>
      </c>
      <c r="D20" s="93">
        <f>[15]Setembro!$E$7</f>
        <v>32</v>
      </c>
      <c r="E20" s="93">
        <f>[15]Setembro!$E$8</f>
        <v>26.333333333333332</v>
      </c>
      <c r="F20" s="93">
        <f>[15]Setembro!$E$9</f>
        <v>45.833333333333336</v>
      </c>
      <c r="G20" s="93">
        <f>[15]Setembro!$E$10</f>
        <v>52.166666666666664</v>
      </c>
      <c r="H20" s="93">
        <f>[15]Setembro!$E$11</f>
        <v>37.375</v>
      </c>
      <c r="I20" s="93">
        <f>[15]Setembro!$E$12</f>
        <v>23.875</v>
      </c>
      <c r="J20" s="93">
        <f>[15]Setembro!$E$13</f>
        <v>18.375</v>
      </c>
      <c r="K20" s="93">
        <f>[15]Setembro!$E$14</f>
        <v>18.25</v>
      </c>
      <c r="L20" s="93">
        <f>[15]Setembro!$E$15</f>
        <v>22.666666666666668</v>
      </c>
      <c r="M20" s="93">
        <f>[15]Setembro!$E$16</f>
        <v>31.75</v>
      </c>
      <c r="N20" s="93">
        <f>[15]Setembro!$E$17</f>
        <v>47.958333333333336</v>
      </c>
      <c r="O20" s="93">
        <f>[15]Setembro!$E$18</f>
        <v>65.958333333333329</v>
      </c>
      <c r="P20" s="93">
        <f>[15]Setembro!$E$19</f>
        <v>84.041666666666671</v>
      </c>
      <c r="Q20" s="93">
        <f>[15]Setembro!$E$20</f>
        <v>77.083333333333329</v>
      </c>
      <c r="R20" s="93">
        <f>[15]Setembro!$E$21</f>
        <v>65.333333333333329</v>
      </c>
      <c r="S20" s="93">
        <f>[15]Setembro!$E$22</f>
        <v>42.333333333333336</v>
      </c>
      <c r="T20" s="93">
        <f>[15]Setembro!$E$23</f>
        <v>35.416666666666664</v>
      </c>
      <c r="U20" s="93">
        <f>[15]Setembro!$E$24</f>
        <v>38.083333333333336</v>
      </c>
      <c r="V20" s="93">
        <f>[15]Setembro!$E$25</f>
        <v>40.708333333333336</v>
      </c>
      <c r="W20" s="93">
        <f>[15]Setembro!$E$26</f>
        <v>32.375</v>
      </c>
      <c r="X20" s="93">
        <f>[15]Setembro!$E$27</f>
        <v>31.791666666666668</v>
      </c>
      <c r="Y20" s="93">
        <f>[15]Setembro!$E$28</f>
        <v>36.541666666666664</v>
      </c>
      <c r="Z20" s="93">
        <f>[15]Setembro!$E$29</f>
        <v>36.083333333333336</v>
      </c>
      <c r="AA20" s="93">
        <f>[15]Setembro!$E$30</f>
        <v>47.333333333333336</v>
      </c>
      <c r="AB20" s="93">
        <f>[15]Setembro!$E$31</f>
        <v>55.291666666666664</v>
      </c>
      <c r="AC20" s="93">
        <f>[15]Setembro!$E$32</f>
        <v>51.458333333333336</v>
      </c>
      <c r="AD20" s="93">
        <f>[15]Setembro!$E$33</f>
        <v>36.708333333333336</v>
      </c>
      <c r="AE20" s="93">
        <f>[15]Setembro!$E$34</f>
        <v>34.416666666666664</v>
      </c>
      <c r="AF20" s="100">
        <f t="shared" si="2"/>
        <v>41.580555555555556</v>
      </c>
      <c r="AG20" s="11" t="s">
        <v>33</v>
      </c>
    </row>
    <row r="21" spans="1:36" x14ac:dyDescent="0.2">
      <c r="A21" s="50" t="s">
        <v>31</v>
      </c>
      <c r="B21" s="93">
        <f>[16]Setembro!$E$5</f>
        <v>24.625</v>
      </c>
      <c r="C21" s="93">
        <f>[16]Setembro!$E$6</f>
        <v>30.875</v>
      </c>
      <c r="D21" s="93">
        <f>[16]Setembro!$E$7</f>
        <v>19.208333333333332</v>
      </c>
      <c r="E21" s="93">
        <f>[16]Setembro!$E$8</f>
        <v>18.458333333333332</v>
      </c>
      <c r="F21" s="93">
        <f>[16]Setembro!$E$9</f>
        <v>25.291666666666668</v>
      </c>
      <c r="G21" s="93">
        <f>[16]Setembro!$E$10</f>
        <v>50.583333333333336</v>
      </c>
      <c r="H21" s="93">
        <f>[16]Setembro!$E$11</f>
        <v>25.791666666666668</v>
      </c>
      <c r="I21" s="93">
        <f>[16]Setembro!$E$12</f>
        <v>22.416666666666668</v>
      </c>
      <c r="J21" s="93">
        <f>[16]Setembro!$E$13</f>
        <v>23.041666666666668</v>
      </c>
      <c r="K21" s="93">
        <f>[16]Setembro!$E$14</f>
        <v>20.916666666666668</v>
      </c>
      <c r="L21" s="93">
        <f>[16]Setembro!$E$15</f>
        <v>20.666666666666668</v>
      </c>
      <c r="M21" s="93">
        <f>[16]Setembro!$E$16</f>
        <v>22.708333333333332</v>
      </c>
      <c r="N21" s="93">
        <f>[16]Setembro!$E$17</f>
        <v>23.625</v>
      </c>
      <c r="O21" s="93">
        <f>[16]Setembro!$E$18</f>
        <v>31.041666666666668</v>
      </c>
      <c r="P21" s="93">
        <f>[16]Setembro!$E$19</f>
        <v>47.666666666666664</v>
      </c>
      <c r="Q21" s="93">
        <f>[16]Setembro!$E$20</f>
        <v>70.916666666666671</v>
      </c>
      <c r="R21" s="93">
        <f>[16]Setembro!$E$21</f>
        <v>66.5</v>
      </c>
      <c r="S21" s="93">
        <f>[16]Setembro!$E$22</f>
        <v>42.791666666666664</v>
      </c>
      <c r="T21" s="93">
        <f>[16]Setembro!$E$23</f>
        <v>33.833333333333336</v>
      </c>
      <c r="U21" s="93">
        <f>[16]Setembro!$E$24</f>
        <v>39.291666666666664</v>
      </c>
      <c r="V21" s="93">
        <f>[16]Setembro!$E$25</f>
        <v>70.291666666666671</v>
      </c>
      <c r="W21" s="93">
        <f>[16]Setembro!$E$26</f>
        <v>45.375</v>
      </c>
      <c r="X21" s="93">
        <f>[16]Setembro!$E$27</f>
        <v>28.458333333333332</v>
      </c>
      <c r="Y21" s="93">
        <f>[16]Setembro!$E$28</f>
        <v>26.083333333333332</v>
      </c>
      <c r="Z21" s="93">
        <f>[16]Setembro!$E$29</f>
        <v>34.458333333333336</v>
      </c>
      <c r="AA21" s="93">
        <f>[16]Setembro!$E$30</f>
        <v>36.333333333333336</v>
      </c>
      <c r="AB21" s="93">
        <f>[16]Setembro!$E$31</f>
        <v>68</v>
      </c>
      <c r="AC21" s="93">
        <f>[16]Setembro!$E$32</f>
        <v>55.25</v>
      </c>
      <c r="AD21" s="93">
        <f>[16]Setembro!$E$33</f>
        <v>44.208333333333336</v>
      </c>
      <c r="AE21" s="93">
        <f>[16]Setembro!$E$34</f>
        <v>31.541666666666668</v>
      </c>
      <c r="AF21" s="100">
        <f t="shared" si="2"/>
        <v>36.674999999999997</v>
      </c>
      <c r="AH21" t="s">
        <v>33</v>
      </c>
      <c r="AI21" t="s">
        <v>33</v>
      </c>
    </row>
    <row r="22" spans="1:36" x14ac:dyDescent="0.2">
      <c r="A22" s="50" t="s">
        <v>6</v>
      </c>
      <c r="B22" s="93" t="str">
        <f>[17]Setembro!$E$5</f>
        <v>*</v>
      </c>
      <c r="C22" s="93" t="str">
        <f>[17]Setembro!$E$6</f>
        <v>*</v>
      </c>
      <c r="D22" s="93" t="str">
        <f>[17]Setembro!$E$7</f>
        <v>*</v>
      </c>
      <c r="E22" s="93" t="str">
        <f>[17]Setembro!$E$8</f>
        <v>*</v>
      </c>
      <c r="F22" s="93">
        <f>[17]Setembro!$E$9</f>
        <v>40.68181818181818</v>
      </c>
      <c r="G22" s="93">
        <f>[17]Setembro!$E$10</f>
        <v>49.238095238095241</v>
      </c>
      <c r="H22" s="93">
        <f>[17]Setembro!$E$11</f>
        <v>38.130434782608695</v>
      </c>
      <c r="I22" s="93">
        <f>[17]Setembro!$E$12</f>
        <v>27.523809523809526</v>
      </c>
      <c r="J22" s="93">
        <f>[17]Setembro!$E$13</f>
        <v>24.363636363636363</v>
      </c>
      <c r="K22" s="93">
        <f>[17]Setembro!$E$14</f>
        <v>29.565217391304348</v>
      </c>
      <c r="L22" s="93">
        <f>[17]Setembro!$E$15</f>
        <v>28.333333333333332</v>
      </c>
      <c r="M22" s="93">
        <f>[17]Setembro!$E$16</f>
        <v>26.478260869565219</v>
      </c>
      <c r="N22" s="93">
        <f>[17]Setembro!$E$17</f>
        <v>31.041666666666668</v>
      </c>
      <c r="O22" s="93">
        <f>[17]Setembro!$E$18</f>
        <v>39.458333333333336</v>
      </c>
      <c r="P22" s="93">
        <f>[17]Setembro!$E$19</f>
        <v>47.875</v>
      </c>
      <c r="Q22" s="93">
        <f>[17]Setembro!$E$20</f>
        <v>64.5</v>
      </c>
      <c r="R22" s="93">
        <f>[17]Setembro!$E$21</f>
        <v>57.5</v>
      </c>
      <c r="S22" s="93">
        <f>[17]Setembro!$E$22</f>
        <v>41.217391304347828</v>
      </c>
      <c r="T22" s="93">
        <f>[17]Setembro!$E$23</f>
        <v>34.19047619047619</v>
      </c>
      <c r="U22" s="93">
        <f>[17]Setembro!$E$24</f>
        <v>40.260869565217391</v>
      </c>
      <c r="V22" s="93">
        <f>[17]Setembro!$E$25</f>
        <v>58.409090909090907</v>
      </c>
      <c r="W22" s="93">
        <f>[17]Setembro!$E$26</f>
        <v>47.5</v>
      </c>
      <c r="X22" s="93">
        <f>[17]Setembro!$E$27</f>
        <v>34.826086956521742</v>
      </c>
      <c r="Y22" s="93">
        <f>[17]Setembro!$E$28</f>
        <v>29.333333333333332</v>
      </c>
      <c r="Z22" s="93">
        <f>[17]Setembro!$E$29</f>
        <v>39.590909090909093</v>
      </c>
      <c r="AA22" s="93">
        <f>[17]Setembro!$E$30</f>
        <v>46.458333333333336</v>
      </c>
      <c r="AB22" s="93">
        <f>[17]Setembro!$E$31</f>
        <v>61.391304347826086</v>
      </c>
      <c r="AC22" s="93">
        <f>[17]Setembro!$E$32</f>
        <v>44.19047619047619</v>
      </c>
      <c r="AD22" s="93">
        <f>[17]Setembro!$E$33</f>
        <v>36.782608695652172</v>
      </c>
      <c r="AE22" s="93">
        <f>[17]Setembro!$E$34</f>
        <v>32.608695652173914</v>
      </c>
      <c r="AF22" s="100">
        <f t="shared" si="2"/>
        <v>40.440353125135736</v>
      </c>
      <c r="AJ22" t="s">
        <v>33</v>
      </c>
    </row>
    <row r="23" spans="1:36" x14ac:dyDescent="0.2">
      <c r="A23" s="50" t="s">
        <v>7</v>
      </c>
      <c r="B23" s="93">
        <f>[18]Setembro!$E$5</f>
        <v>65.083333333333329</v>
      </c>
      <c r="C23" s="93">
        <f>[18]Setembro!$E$6</f>
        <v>51.75</v>
      </c>
      <c r="D23" s="93">
        <f>[18]Setembro!$E$7</f>
        <v>35</v>
      </c>
      <c r="E23" s="93">
        <f>[18]Setembro!$E$8</f>
        <v>25</v>
      </c>
      <c r="F23" s="93">
        <f>[18]Setembro!$E$9</f>
        <v>72.791666666666671</v>
      </c>
      <c r="G23" s="93">
        <f>[18]Setembro!$E$10</f>
        <v>63</v>
      </c>
      <c r="H23" s="93">
        <f>[18]Setembro!$E$11</f>
        <v>50.208333333333336</v>
      </c>
      <c r="I23" s="93">
        <f>[18]Setembro!$E$12</f>
        <v>31.25</v>
      </c>
      <c r="J23" s="93">
        <f>[18]Setembro!$E$13</f>
        <v>24</v>
      </c>
      <c r="K23" s="93">
        <f>[18]Setembro!$E$14</f>
        <v>23.458333333333332</v>
      </c>
      <c r="L23" s="93">
        <f>[18]Setembro!$E$15</f>
        <v>22.916666666666668</v>
      </c>
      <c r="M23" s="93">
        <f>[18]Setembro!$E$16</f>
        <v>26.875</v>
      </c>
      <c r="N23" s="93">
        <f>[18]Setembro!$E$17</f>
        <v>52.875</v>
      </c>
      <c r="O23" s="93">
        <f>[18]Setembro!$E$18</f>
        <v>71.708333333333329</v>
      </c>
      <c r="P23" s="93">
        <f>[18]Setembro!$E$19</f>
        <v>96.291666666666671</v>
      </c>
      <c r="Q23" s="93">
        <f>[18]Setembro!$E$20</f>
        <v>81.166666666666671</v>
      </c>
      <c r="R23" s="93">
        <f>[18]Setembro!$E$21</f>
        <v>65.75</v>
      </c>
      <c r="S23" s="93">
        <f>[18]Setembro!$E$22</f>
        <v>59.041666666666664</v>
      </c>
      <c r="T23" s="93">
        <f>[18]Setembro!$E$23</f>
        <v>49.708333333333336</v>
      </c>
      <c r="U23" s="93">
        <f>[18]Setembro!$E$24</f>
        <v>54.208333333333336</v>
      </c>
      <c r="V23" s="93">
        <f>[18]Setembro!$E$25</f>
        <v>84.791666666666671</v>
      </c>
      <c r="W23" s="93">
        <f>[18]Setembro!$E$26</f>
        <v>64</v>
      </c>
      <c r="X23" s="93">
        <f>[18]Setembro!$E$27</f>
        <v>50.125</v>
      </c>
      <c r="Y23" s="93">
        <f>[18]Setembro!$E$28</f>
        <v>40.041666666666664</v>
      </c>
      <c r="Z23" s="93">
        <f>[18]Setembro!$E$29</f>
        <v>29.916666666666668</v>
      </c>
      <c r="AA23" s="93">
        <f>[18]Setembro!$E$30</f>
        <v>58.041666666666664</v>
      </c>
      <c r="AB23" s="93">
        <f>[18]Setembro!$E$31</f>
        <v>68.75</v>
      </c>
      <c r="AC23" s="93">
        <f>[18]Setembro!$E$32</f>
        <v>50.458333333333336</v>
      </c>
      <c r="AD23" s="93">
        <f>[18]Setembro!$E$33</f>
        <v>46</v>
      </c>
      <c r="AE23" s="93">
        <f>[18]Setembro!$E$34</f>
        <v>42.375</v>
      </c>
      <c r="AF23" s="100">
        <f t="shared" si="2"/>
        <v>51.886111111111113</v>
      </c>
    </row>
    <row r="24" spans="1:36" x14ac:dyDescent="0.2">
      <c r="A24" s="50" t="s">
        <v>151</v>
      </c>
      <c r="B24" s="93">
        <f>[19]Setembro!$E$5</f>
        <v>62.916666666666664</v>
      </c>
      <c r="C24" s="93">
        <f>[19]Setembro!$E$6</f>
        <v>57.125</v>
      </c>
      <c r="D24" s="93">
        <f>[19]Setembro!$E$7</f>
        <v>45.782608695652172</v>
      </c>
      <c r="E24" s="93">
        <f>[19]Setembro!$E$8</f>
        <v>33.875</v>
      </c>
      <c r="F24" s="93">
        <f>[19]Setembro!$E$9</f>
        <v>74.041666666666671</v>
      </c>
      <c r="G24" s="93">
        <f>[19]Setembro!$E$10</f>
        <v>75.666666666666671</v>
      </c>
      <c r="H24" s="93">
        <f>[19]Setembro!$E$11</f>
        <v>55.791666666666664</v>
      </c>
      <c r="I24" s="93">
        <f>[19]Setembro!$E$12</f>
        <v>37.583333333333336</v>
      </c>
      <c r="J24" s="93">
        <f>[19]Setembro!$E$13</f>
        <v>30.875</v>
      </c>
      <c r="K24" s="93">
        <f>[19]Setembro!$E$14</f>
        <v>31.083333333333332</v>
      </c>
      <c r="L24" s="93">
        <f>[19]Setembro!$E$15</f>
        <v>27.625</v>
      </c>
      <c r="M24" s="93">
        <f>[19]Setembro!$E$16</f>
        <v>31.625</v>
      </c>
      <c r="N24" s="93">
        <f>[19]Setembro!$E$17</f>
        <v>53.083333333333336</v>
      </c>
      <c r="O24" s="93">
        <f>[19]Setembro!$E$18</f>
        <v>68.541666666666671</v>
      </c>
      <c r="P24" s="93">
        <f>[19]Setembro!$E$19</f>
        <v>97.166666666666671</v>
      </c>
      <c r="Q24" s="93">
        <f>[19]Setembro!$E$20</f>
        <v>79.375</v>
      </c>
      <c r="R24" s="93">
        <f>[19]Setembro!$E$21</f>
        <v>70.708333333333329</v>
      </c>
      <c r="S24" s="93">
        <f>[19]Setembro!$E$22</f>
        <v>60.041666666666664</v>
      </c>
      <c r="T24" s="93">
        <f>[19]Setembro!$E$23</f>
        <v>54.958333333333336</v>
      </c>
      <c r="U24" s="93">
        <f>[19]Setembro!$E$24</f>
        <v>59.541666666666664</v>
      </c>
      <c r="V24" s="93">
        <f>[19]Setembro!$E$25</f>
        <v>85.416666666666671</v>
      </c>
      <c r="W24" s="93">
        <f>[19]Setembro!$E$26</f>
        <v>72.333333333333329</v>
      </c>
      <c r="X24" s="93">
        <f>[19]Setembro!$E$27</f>
        <v>57.75</v>
      </c>
      <c r="Y24" s="93">
        <f>[19]Setembro!$E$28</f>
        <v>49.875</v>
      </c>
      <c r="Z24" s="93">
        <f>[19]Setembro!$E$29</f>
        <v>39.25</v>
      </c>
      <c r="AA24" s="93">
        <f>[19]Setembro!$E$30</f>
        <v>64.541666666666671</v>
      </c>
      <c r="AB24" s="93">
        <f>[19]Setembro!$E$31</f>
        <v>65</v>
      </c>
      <c r="AC24" s="93">
        <f>[19]Setembro!$E$32</f>
        <v>55.666666666666664</v>
      </c>
      <c r="AD24" s="93">
        <f>[19]Setembro!$E$33</f>
        <v>51.458333333333336</v>
      </c>
      <c r="AE24" s="93">
        <f>[19]Setembro!$E$34</f>
        <v>42.458333333333336</v>
      </c>
      <c r="AF24" s="100">
        <f t="shared" si="2"/>
        <v>56.371920289855076</v>
      </c>
      <c r="AH24" t="s">
        <v>33</v>
      </c>
      <c r="AJ24" t="s">
        <v>33</v>
      </c>
    </row>
    <row r="25" spans="1:36" x14ac:dyDescent="0.2">
      <c r="A25" s="50" t="s">
        <v>152</v>
      </c>
      <c r="B25" s="93">
        <f>[20]Setembro!$E5</f>
        <v>68.25</v>
      </c>
      <c r="C25" s="93">
        <f>[20]Setembro!$E6</f>
        <v>61.791666666666664</v>
      </c>
      <c r="D25" s="93">
        <f>[20]Setembro!$E7</f>
        <v>50.75</v>
      </c>
      <c r="E25" s="93">
        <f>[20]Setembro!$E8</f>
        <v>39.666666666666664</v>
      </c>
      <c r="F25" s="93">
        <f>[20]Setembro!$E9</f>
        <v>77.75</v>
      </c>
      <c r="G25" s="93">
        <f>[20]Setembro!$E10</f>
        <v>72.708333333333329</v>
      </c>
      <c r="H25" s="93">
        <f>[20]Setembro!$E11</f>
        <v>59.166666666666664</v>
      </c>
      <c r="I25" s="93">
        <f>[20]Setembro!$E12</f>
        <v>42.5</v>
      </c>
      <c r="J25" s="93">
        <f>[20]Setembro!$E13</f>
        <v>36</v>
      </c>
      <c r="K25" s="93">
        <f>[20]Setembro!$E14</f>
        <v>33.521739130434781</v>
      </c>
      <c r="L25" s="93">
        <f>[20]Setembro!$E15</f>
        <v>32.291666666666664</v>
      </c>
      <c r="M25" s="93">
        <f>[20]Setembro!$E16</f>
        <v>36.041666666666664</v>
      </c>
      <c r="N25" s="93">
        <f>[20]Setembro!$E17</f>
        <v>71.833333333333329</v>
      </c>
      <c r="O25" s="93">
        <f>[20]Setembro!$E18</f>
        <v>83.75</v>
      </c>
      <c r="P25" s="93">
        <f>[20]Setembro!$E19</f>
        <v>93.304347826086953</v>
      </c>
      <c r="Q25" s="93">
        <f>[20]Setembro!$E20</f>
        <v>77.625</v>
      </c>
      <c r="R25" s="93">
        <f>[20]Setembro!$E21</f>
        <v>68.958333333333329</v>
      </c>
      <c r="S25" s="93">
        <f>[20]Setembro!$E22</f>
        <v>58.833333333333336</v>
      </c>
      <c r="T25" s="93">
        <f>[20]Setembro!$E23</f>
        <v>57.375</v>
      </c>
      <c r="U25" s="93">
        <f>[20]Setembro!$E24</f>
        <v>64.958333333333329</v>
      </c>
      <c r="V25" s="93">
        <f>[20]Setembro!$E25</f>
        <v>79.458333333333329</v>
      </c>
      <c r="W25" s="93">
        <f>[20]Setembro!$E26</f>
        <v>71.875</v>
      </c>
      <c r="X25" s="93">
        <f>[20]Setembro!$E27</f>
        <v>52.541666666666664</v>
      </c>
      <c r="Y25" s="93">
        <f>[20]Setembro!$E28</f>
        <v>51.958333333333336</v>
      </c>
      <c r="Z25" s="93">
        <f>[20]Setembro!$E29</f>
        <v>41.791666666666664</v>
      </c>
      <c r="AA25" s="93">
        <f>[20]Setembro!$E30</f>
        <v>61.458333333333336</v>
      </c>
      <c r="AB25" s="93">
        <f>[20]Setembro!$E31</f>
        <v>67.666666666666671</v>
      </c>
      <c r="AC25" s="93">
        <f>[20]Setembro!$E32</f>
        <v>64.791666666666671</v>
      </c>
      <c r="AD25" s="93">
        <f>[20]Setembro!$E33</f>
        <v>56.875</v>
      </c>
      <c r="AE25" s="93">
        <f>[20]Setembro!$E34</f>
        <v>49.958333333333336</v>
      </c>
      <c r="AF25" s="100">
        <f t="shared" si="2"/>
        <v>59.515036231884061</v>
      </c>
      <c r="AG25" s="11" t="s">
        <v>33</v>
      </c>
      <c r="AJ25" t="s">
        <v>33</v>
      </c>
    </row>
    <row r="26" spans="1:36" x14ac:dyDescent="0.2">
      <c r="A26" s="50" t="s">
        <v>153</v>
      </c>
      <c r="B26" s="93">
        <f>[21]Setembro!$E$5</f>
        <v>63.086956521739133</v>
      </c>
      <c r="C26" s="93">
        <f>[21]Setembro!$E$6</f>
        <v>51.375</v>
      </c>
      <c r="D26" s="93">
        <f>[21]Setembro!$E$7</f>
        <v>40.375</v>
      </c>
      <c r="E26" s="93">
        <f>[21]Setembro!$E$8</f>
        <v>34.875</v>
      </c>
      <c r="F26" s="93">
        <f>[21]Setembro!$E$9</f>
        <v>71.166666666666671</v>
      </c>
      <c r="G26" s="93">
        <f>[21]Setembro!$E$10</f>
        <v>71.166666666666671</v>
      </c>
      <c r="H26" s="93">
        <f>[21]Setembro!$E$11</f>
        <v>52.708333333333336</v>
      </c>
      <c r="I26" s="93">
        <f>[21]Setembro!$E$12</f>
        <v>36.608695652173914</v>
      </c>
      <c r="J26" s="93">
        <f>[21]Setembro!$E$13</f>
        <v>29.5</v>
      </c>
      <c r="K26" s="93">
        <f>[21]Setembro!$E$14</f>
        <v>30.5</v>
      </c>
      <c r="L26" s="93">
        <f>[21]Setembro!$E$15</f>
        <v>26.875</v>
      </c>
      <c r="M26" s="93">
        <f>[21]Setembro!$E$16</f>
        <v>32.708333333333336</v>
      </c>
      <c r="N26" s="93">
        <f>[21]Setembro!$E$17</f>
        <v>52.391304347826086</v>
      </c>
      <c r="O26" s="93">
        <f>[21]Setembro!$E$18</f>
        <v>69.333333333333329</v>
      </c>
      <c r="P26" s="93">
        <f>[21]Setembro!$E$19</f>
        <v>99.666666666666671</v>
      </c>
      <c r="Q26" s="93">
        <f>[21]Setembro!$E$20</f>
        <v>80.583333333333329</v>
      </c>
      <c r="R26" s="93">
        <f>[21]Setembro!$E$21</f>
        <v>68</v>
      </c>
      <c r="S26" s="93">
        <f>[21]Setembro!$E$22</f>
        <v>61.166666666666664</v>
      </c>
      <c r="T26" s="93">
        <f>[21]Setembro!$E$23</f>
        <v>53.416666666666664</v>
      </c>
      <c r="U26" s="93">
        <f>[21]Setembro!$E$24</f>
        <v>54.291666666666664</v>
      </c>
      <c r="V26" s="93">
        <f>[21]Setembro!$E$25</f>
        <v>86.958333333333329</v>
      </c>
      <c r="W26" s="93">
        <f>[21]Setembro!$E$26</f>
        <v>70.625</v>
      </c>
      <c r="X26" s="93">
        <f>[21]Setembro!$E$27</f>
        <v>55.75</v>
      </c>
      <c r="Y26" s="93">
        <f>[21]Setembro!$E$28</f>
        <v>46.5</v>
      </c>
      <c r="Z26" s="93">
        <f>[21]Setembro!$E$29</f>
        <v>37.75</v>
      </c>
      <c r="AA26" s="93">
        <f>[21]Setembro!$E$30</f>
        <v>64.625</v>
      </c>
      <c r="AB26" s="93">
        <f>[21]Setembro!$E$31</f>
        <v>65.541666666666671</v>
      </c>
      <c r="AC26" s="93">
        <f>[21]Setembro!$E$32</f>
        <v>46.125</v>
      </c>
      <c r="AD26" s="93">
        <f>[21]Setembro!$E$33</f>
        <v>50.791666666666664</v>
      </c>
      <c r="AE26" s="93">
        <f>[21]Setembro!$E$34</f>
        <v>48.086956521739133</v>
      </c>
      <c r="AF26" s="100">
        <f t="shared" si="2"/>
        <v>55.084963768115955</v>
      </c>
      <c r="AI26" t="s">
        <v>33</v>
      </c>
      <c r="AJ26" t="s">
        <v>33</v>
      </c>
    </row>
    <row r="27" spans="1:36" x14ac:dyDescent="0.2">
      <c r="A27" s="50" t="s">
        <v>8</v>
      </c>
      <c r="B27" s="93">
        <f>[22]Setembro!$E$5</f>
        <v>68.458333333333329</v>
      </c>
      <c r="C27" s="93">
        <f>[22]Setembro!$E$6</f>
        <v>57.916666666666664</v>
      </c>
      <c r="D27" s="93">
        <f>[22]Setembro!$E$7</f>
        <v>43.25</v>
      </c>
      <c r="E27" s="93">
        <f>[22]Setembro!$E$8</f>
        <v>35.791666666666664</v>
      </c>
      <c r="F27" s="93">
        <f>[22]Setembro!$E$9</f>
        <v>74.055555555555557</v>
      </c>
      <c r="G27" s="93">
        <f>[22]Setembro!$E$10</f>
        <v>73.086956521739125</v>
      </c>
      <c r="H27" s="93">
        <f>[22]Setembro!$E$11</f>
        <v>58.666666666666664</v>
      </c>
      <c r="I27" s="93">
        <f>[22]Setembro!$E$12</f>
        <v>38.541666666666664</v>
      </c>
      <c r="J27" s="93">
        <f>[22]Setembro!$E$13</f>
        <v>30.25</v>
      </c>
      <c r="K27" s="93">
        <f>[22]Setembro!$E$14</f>
        <v>30.166666666666668</v>
      </c>
      <c r="L27" s="93">
        <f>[22]Setembro!$E$15</f>
        <v>29.125</v>
      </c>
      <c r="M27" s="93">
        <f>[22]Setembro!$E$16</f>
        <v>28.416666666666668</v>
      </c>
      <c r="N27" s="93">
        <f>[22]Setembro!$E$17</f>
        <v>63</v>
      </c>
      <c r="O27" s="93">
        <f>[22]Setembro!$E$18</f>
        <v>80.285714285714292</v>
      </c>
      <c r="P27" s="93">
        <f>[22]Setembro!$E$19</f>
        <v>92.4</v>
      </c>
      <c r="Q27" s="93">
        <f>[22]Setembro!$E$20</f>
        <v>62.166666666666664</v>
      </c>
      <c r="R27" s="93">
        <f>[22]Setembro!$E$21</f>
        <v>67.25</v>
      </c>
      <c r="S27" s="93">
        <f>[22]Setembro!$E$22</f>
        <v>62.083333333333336</v>
      </c>
      <c r="T27" s="93">
        <f>[22]Setembro!$E$23</f>
        <v>62.375</v>
      </c>
      <c r="U27" s="93">
        <f>[22]Setembro!$E$24</f>
        <v>63.526315789473685</v>
      </c>
      <c r="V27" s="93">
        <f>[22]Setembro!$E$25</f>
        <v>78</v>
      </c>
      <c r="W27" s="93">
        <f>[22]Setembro!$E$26</f>
        <v>72.21052631578948</v>
      </c>
      <c r="X27" s="93">
        <f>[22]Setembro!$E$27</f>
        <v>58.916666666666664</v>
      </c>
      <c r="Y27" s="93">
        <f>[22]Setembro!$E$28</f>
        <v>48.458333333333336</v>
      </c>
      <c r="Z27" s="93">
        <f>[22]Setembro!$E$29</f>
        <v>37.833333333333336</v>
      </c>
      <c r="AA27" s="93">
        <f>[22]Setembro!$E$30</f>
        <v>53.913043478260867</v>
      </c>
      <c r="AB27" s="93">
        <f>[22]Setembro!$E$31</f>
        <v>71.375</v>
      </c>
      <c r="AC27" s="93">
        <f>[22]Setembro!$E$32</f>
        <v>60.954545454545453</v>
      </c>
      <c r="AD27" s="93">
        <f>[22]Setembro!$E$33</f>
        <v>57.333333333333336</v>
      </c>
      <c r="AE27" s="93">
        <f>[22]Setembro!$E$34</f>
        <v>49.625</v>
      </c>
      <c r="AF27" s="100">
        <f t="shared" si="2"/>
        <v>56.981088580035951</v>
      </c>
    </row>
    <row r="28" spans="1:36" x14ac:dyDescent="0.2">
      <c r="A28" s="50" t="s">
        <v>9</v>
      </c>
      <c r="B28" s="93">
        <f>[23]Setembro!$E5</f>
        <v>56.791666666666664</v>
      </c>
      <c r="C28" s="93">
        <f>[23]Setembro!$E6</f>
        <v>46.708333333333336</v>
      </c>
      <c r="D28" s="93">
        <f>[23]Setembro!$E7</f>
        <v>36.458333333333336</v>
      </c>
      <c r="E28" s="93">
        <f>[23]Setembro!$E8</f>
        <v>23.791666666666668</v>
      </c>
      <c r="F28" s="93">
        <f>[23]Setembro!$E9</f>
        <v>69.333333333333329</v>
      </c>
      <c r="G28" s="93">
        <f>[23]Setembro!$E10</f>
        <v>68.375</v>
      </c>
      <c r="H28" s="93">
        <f>[23]Setembro!$E11</f>
        <v>50.208333333333336</v>
      </c>
      <c r="I28" s="93">
        <f>[23]Setembro!$E12</f>
        <v>30.791666666666668</v>
      </c>
      <c r="J28" s="93">
        <f>[23]Setembro!$E13</f>
        <v>24.333333333333332</v>
      </c>
      <c r="K28" s="93">
        <f>[23]Setembro!$E14</f>
        <v>26</v>
      </c>
      <c r="L28" s="93">
        <f>[23]Setembro!$E15</f>
        <v>22.5</v>
      </c>
      <c r="M28" s="93">
        <f>[23]Setembro!$E16</f>
        <v>23.166666666666668</v>
      </c>
      <c r="N28" s="93">
        <f>[23]Setembro!$E17</f>
        <v>42.041666666666664</v>
      </c>
      <c r="O28" s="93">
        <f>[23]Setembro!$E18</f>
        <v>61.125</v>
      </c>
      <c r="P28" s="93">
        <f>[23]Setembro!$E19</f>
        <v>89.708333333333329</v>
      </c>
      <c r="Q28" s="93">
        <f>[23]Setembro!$E20</f>
        <v>78.833333333333329</v>
      </c>
      <c r="R28" s="93">
        <f>[23]Setembro!$E21</f>
        <v>66.625</v>
      </c>
      <c r="S28" s="93">
        <f>[23]Setembro!$E22</f>
        <v>58.875</v>
      </c>
      <c r="T28" s="93">
        <f>[23]Setembro!$E23</f>
        <v>50.458333333333336</v>
      </c>
      <c r="U28" s="93">
        <f>[23]Setembro!$E24</f>
        <v>49.833333333333336</v>
      </c>
      <c r="V28" s="93">
        <f>[23]Setembro!$E25</f>
        <v>82.708333333333329</v>
      </c>
      <c r="W28" s="93">
        <f>[23]Setembro!$E26</f>
        <v>72.791666666666671</v>
      </c>
      <c r="X28" s="93">
        <f>[23]Setembro!$E27</f>
        <v>49.833333333333336</v>
      </c>
      <c r="Y28" s="93">
        <f>[23]Setembro!$E28</f>
        <v>40.958333333333336</v>
      </c>
      <c r="Z28" s="93">
        <f>[23]Setembro!$E29</f>
        <v>28.260869565217391</v>
      </c>
      <c r="AA28" s="93">
        <f>[23]Setembro!$E30</f>
        <v>47.666666666666664</v>
      </c>
      <c r="AB28" s="93">
        <f>[23]Setembro!$E31</f>
        <v>65.208333333333329</v>
      </c>
      <c r="AC28" s="93">
        <f>[23]Setembro!$E32</f>
        <v>55.5</v>
      </c>
      <c r="AD28" s="93">
        <f>[23]Setembro!$E33</f>
        <v>51.666666666666664</v>
      </c>
      <c r="AE28" s="93">
        <f>[23]Setembro!$E34</f>
        <v>43.541666666666664</v>
      </c>
      <c r="AF28" s="100">
        <f t="shared" si="2"/>
        <v>50.469806763285035</v>
      </c>
      <c r="AI28" t="s">
        <v>33</v>
      </c>
      <c r="AJ28" t="s">
        <v>33</v>
      </c>
    </row>
    <row r="29" spans="1:36" x14ac:dyDescent="0.2">
      <c r="A29" s="50" t="s">
        <v>30</v>
      </c>
      <c r="B29" s="93">
        <f>[24]Setembro!$E$5</f>
        <v>57.541666666666664</v>
      </c>
      <c r="C29" s="93">
        <f>[24]Setembro!$E$6</f>
        <v>46.875</v>
      </c>
      <c r="D29" s="93">
        <f>[24]Setembro!$E$7</f>
        <v>42.416666666666664</v>
      </c>
      <c r="E29" s="93">
        <f>[24]Setembro!$E$8</f>
        <v>35.875</v>
      </c>
      <c r="F29" s="93">
        <f>[24]Setembro!$E$9</f>
        <v>54.958333333333336</v>
      </c>
      <c r="G29" s="93">
        <f>[24]Setembro!$E$10</f>
        <v>51.75</v>
      </c>
      <c r="H29" s="93">
        <f>[24]Setembro!$E$11</f>
        <v>44.333333333333336</v>
      </c>
      <c r="I29" s="93">
        <f>[24]Setembro!$E$12</f>
        <v>32.791666666666664</v>
      </c>
      <c r="J29" s="93">
        <f>[24]Setembro!$E$13</f>
        <v>33.375</v>
      </c>
      <c r="K29" s="93">
        <f>[24]Setembro!$E$14</f>
        <v>32.833333333333336</v>
      </c>
      <c r="L29" s="93">
        <f>[24]Setembro!$E$15</f>
        <v>33.166666666666664</v>
      </c>
      <c r="M29" s="93">
        <f>[24]Setembro!$E$16</f>
        <v>35.291666666666664</v>
      </c>
      <c r="N29" s="93">
        <f>[24]Setembro!$E$17</f>
        <v>50.041666666666664</v>
      </c>
      <c r="O29" s="93">
        <f>[24]Setembro!$E$18</f>
        <v>70.333333333333329</v>
      </c>
      <c r="P29" s="93">
        <f>[23]Setembro!$E20</f>
        <v>78.833333333333329</v>
      </c>
      <c r="Q29" s="93">
        <f>[24]Setembro!$E$20</f>
        <v>51.916666666666664</v>
      </c>
      <c r="R29" s="93">
        <f>[24]Setembro!$E$21</f>
        <v>61.125</v>
      </c>
      <c r="S29" s="93">
        <f>[24]Setembro!$E$22</f>
        <v>48.166666666666664</v>
      </c>
      <c r="T29" s="93">
        <f>[24]Setembro!$E$23</f>
        <v>43.25</v>
      </c>
      <c r="U29" s="93">
        <f>[24]Setembro!$E$24</f>
        <v>40.125</v>
      </c>
      <c r="V29" s="93">
        <f>[24]Setembro!$E$25</f>
        <v>72.5</v>
      </c>
      <c r="W29" s="93">
        <f>[24]Setembro!$E$26</f>
        <v>54.625</v>
      </c>
      <c r="X29" s="93">
        <f>[24]Setembro!$E$27</f>
        <v>51.583333333333336</v>
      </c>
      <c r="Y29" s="93">
        <f>[24]Setembro!$E$28</f>
        <v>52.833333333333336</v>
      </c>
      <c r="Z29" s="93">
        <f>[24]Setembro!$E$29</f>
        <v>52.291666666666664</v>
      </c>
      <c r="AA29" s="93">
        <f>[24]Setembro!$E$30</f>
        <v>70.849999999999994</v>
      </c>
      <c r="AB29" s="93">
        <f>[24]Setembro!$E$31</f>
        <v>63.166666666666664</v>
      </c>
      <c r="AC29" s="93">
        <f>[24]Setembro!$E$32</f>
        <v>52.260869565217391</v>
      </c>
      <c r="AD29" s="93">
        <f>[24]Setembro!$E$33</f>
        <v>43.375</v>
      </c>
      <c r="AE29" s="93">
        <f>[24]Setembro!$E$34</f>
        <v>41.5</v>
      </c>
      <c r="AF29" s="100">
        <f t="shared" si="2"/>
        <v>49.999528985507247</v>
      </c>
      <c r="AJ29" t="s">
        <v>33</v>
      </c>
    </row>
    <row r="30" spans="1:36" x14ac:dyDescent="0.2">
      <c r="A30" s="50" t="s">
        <v>10</v>
      </c>
      <c r="B30" s="93">
        <f>[25]Setembro!$E$5</f>
        <v>65.916666666666671</v>
      </c>
      <c r="C30" s="93">
        <f>[25]Setembro!$E$6</f>
        <v>56.291666666666664</v>
      </c>
      <c r="D30" s="93">
        <f>[25]Setembro!$E$7</f>
        <v>44.5</v>
      </c>
      <c r="E30" s="93">
        <f>[25]Setembro!$E$8</f>
        <v>31.291666666666668</v>
      </c>
      <c r="F30" s="93">
        <f>[25]Setembro!$E$9</f>
        <v>72.958333333333329</v>
      </c>
      <c r="G30" s="93">
        <f>[25]Setembro!$E$10</f>
        <v>69.208333333333329</v>
      </c>
      <c r="H30" s="93">
        <f>[25]Setembro!$E$11</f>
        <v>56.125</v>
      </c>
      <c r="I30" s="93">
        <f>[25]Setembro!$E$12</f>
        <v>35.875</v>
      </c>
      <c r="J30" s="93">
        <f>[25]Setembro!$E$13</f>
        <v>24.916666666666668</v>
      </c>
      <c r="K30" s="93">
        <f>[25]Setembro!$E$14</f>
        <v>27.291666666666668</v>
      </c>
      <c r="L30" s="93">
        <f>[25]Setembro!$E$15</f>
        <v>22.5</v>
      </c>
      <c r="M30" s="93">
        <f>[25]Setembro!$E$16</f>
        <v>28.416666666666668</v>
      </c>
      <c r="N30" s="93">
        <f>[25]Setembro!$E$17</f>
        <v>61.041666666666664</v>
      </c>
      <c r="O30" s="93">
        <f>[25]Setembro!$E$18</f>
        <v>75.541666666666671</v>
      </c>
      <c r="P30" s="93">
        <f>[25]Setembro!$E$19</f>
        <v>95.583333333333329</v>
      </c>
      <c r="Q30" s="93">
        <f>[25]Setembro!$E$20</f>
        <v>79.5</v>
      </c>
      <c r="R30" s="93">
        <f>[25]Setembro!$E$21</f>
        <v>69.833333333333329</v>
      </c>
      <c r="S30" s="93">
        <f>[25]Setembro!$E$22</f>
        <v>59.833333333333336</v>
      </c>
      <c r="T30" s="93">
        <f>[25]Setembro!$E$23</f>
        <v>54.125</v>
      </c>
      <c r="U30" s="93">
        <f>[25]Setembro!$E$24</f>
        <v>59.583333333333336</v>
      </c>
      <c r="V30" s="93">
        <f>[25]Setembro!$E$25</f>
        <v>80.916666666666671</v>
      </c>
      <c r="W30" s="93">
        <f>[25]Setembro!$E$26</f>
        <v>66.125</v>
      </c>
      <c r="X30" s="93">
        <f>[25]Setembro!$E$27</f>
        <v>54.5</v>
      </c>
      <c r="Y30" s="93">
        <f>[25]Setembro!$E$28</f>
        <v>48.833333333333336</v>
      </c>
      <c r="Z30" s="93">
        <f>[25]Setembro!$E$29</f>
        <v>35.375</v>
      </c>
      <c r="AA30" s="93">
        <f>[25]Setembro!$E$30</f>
        <v>59.458333333333336</v>
      </c>
      <c r="AB30" s="93">
        <f>[25]Setembro!$E$31</f>
        <v>67.291666666666671</v>
      </c>
      <c r="AC30" s="93">
        <f>[25]Setembro!$E$32</f>
        <v>58.25</v>
      </c>
      <c r="AD30" s="93">
        <f>[25]Setembro!$E$33</f>
        <v>51.75</v>
      </c>
      <c r="AE30" s="93">
        <f>[25]Setembro!$E$34</f>
        <v>42.25</v>
      </c>
      <c r="AF30" s="100">
        <f t="shared" si="2"/>
        <v>55.169444444444444</v>
      </c>
      <c r="AI30" t="s">
        <v>33</v>
      </c>
      <c r="AJ30" t="s">
        <v>33</v>
      </c>
    </row>
    <row r="31" spans="1:36" x14ac:dyDescent="0.2">
      <c r="A31" s="50" t="s">
        <v>154</v>
      </c>
      <c r="B31" s="93">
        <f>[26]Setembro!$E5</f>
        <v>69.75</v>
      </c>
      <c r="C31" s="93">
        <f>[26]Setembro!$E6</f>
        <v>53.708333333333336</v>
      </c>
      <c r="D31" s="93">
        <f>[26]Setembro!$E7</f>
        <v>46.375</v>
      </c>
      <c r="E31" s="93">
        <f>[26]Setembro!$E8</f>
        <v>36.458333333333336</v>
      </c>
      <c r="F31" s="93">
        <f>[26]Setembro!$E9</f>
        <v>73.416666666666671</v>
      </c>
      <c r="G31" s="93">
        <f>[26]Setembro!$E10</f>
        <v>63.541666666666664</v>
      </c>
      <c r="H31" s="93">
        <f>[26]Setembro!$E11</f>
        <v>55.458333333333336</v>
      </c>
      <c r="I31" s="93">
        <f>[26]Setembro!$E12</f>
        <v>40.041666666666664</v>
      </c>
      <c r="J31" s="93">
        <f>[26]Setembro!$E13</f>
        <v>29.75</v>
      </c>
      <c r="K31" s="93">
        <f>[26]Setembro!$E14</f>
        <v>30.458333333333332</v>
      </c>
      <c r="L31" s="93">
        <f>[26]Setembro!$E15</f>
        <v>32.25</v>
      </c>
      <c r="M31" s="93">
        <f>[26]Setembro!$E16</f>
        <v>38.125</v>
      </c>
      <c r="N31" s="93">
        <f>[26]Setembro!$E17</f>
        <v>63.875</v>
      </c>
      <c r="O31" s="93">
        <f>[26]Setembro!$E18</f>
        <v>77.458333333333329</v>
      </c>
      <c r="P31" s="93">
        <f>[26]Setembro!$E19</f>
        <v>95.333333333333329</v>
      </c>
      <c r="Q31" s="93">
        <f>[26]Setembro!$E20</f>
        <v>80.375</v>
      </c>
      <c r="R31" s="93">
        <f>[26]Setembro!$E21</f>
        <v>70.208333333333329</v>
      </c>
      <c r="S31" s="93">
        <f>[26]Setembro!$E22</f>
        <v>63.208333333333336</v>
      </c>
      <c r="T31" s="93">
        <f>[26]Setembro!$E23</f>
        <v>56.125</v>
      </c>
      <c r="U31" s="93">
        <f>[26]Setembro!$E24</f>
        <v>62.916666666666664</v>
      </c>
      <c r="V31" s="93">
        <f>[26]Setembro!$E25</f>
        <v>85.583333333333329</v>
      </c>
      <c r="W31" s="93">
        <f>[26]Setembro!$E26</f>
        <v>69.583333333333329</v>
      </c>
      <c r="X31" s="93">
        <f>[26]Setembro!$E27</f>
        <v>56.666666666666664</v>
      </c>
      <c r="Y31" s="93">
        <f>[26]Setembro!$E28</f>
        <v>47.333333333333336</v>
      </c>
      <c r="Z31" s="93">
        <f>[26]Setembro!$E29</f>
        <v>38.208333333333336</v>
      </c>
      <c r="AA31" s="93">
        <f>[26]Setembro!$E30</f>
        <v>71.125</v>
      </c>
      <c r="AB31" s="93">
        <f>[26]Setembro!$E31</f>
        <v>68.75</v>
      </c>
      <c r="AC31" s="93">
        <f>[26]Setembro!$E32</f>
        <v>53.75</v>
      </c>
      <c r="AD31" s="93">
        <f>[26]Setembro!$E33</f>
        <v>51.833333333333336</v>
      </c>
      <c r="AE31" s="93">
        <f>[26]Setembro!$E34</f>
        <v>48.083333333333336</v>
      </c>
      <c r="AF31" s="100">
        <f t="shared" si="2"/>
        <v>57.658333333333331</v>
      </c>
      <c r="AG31" s="11" t="s">
        <v>33</v>
      </c>
      <c r="AI31" t="s">
        <v>33</v>
      </c>
    </row>
    <row r="32" spans="1:36" x14ac:dyDescent="0.2">
      <c r="A32" s="50" t="s">
        <v>11</v>
      </c>
      <c r="B32" s="93">
        <f>[27]Setembro!$E$5</f>
        <v>61.958333333333336</v>
      </c>
      <c r="C32" s="93">
        <f>[27]Setembro!$E$6</f>
        <v>52.333333333333336</v>
      </c>
      <c r="D32" s="93">
        <f>[27]Setembro!$E$7</f>
        <v>48.875</v>
      </c>
      <c r="E32" s="93">
        <f>[27]Setembro!$E$8</f>
        <v>43.625</v>
      </c>
      <c r="F32" s="93">
        <f>[27]Setembro!$E$9</f>
        <v>65.666666666666671</v>
      </c>
      <c r="G32" s="93">
        <f>[27]Setembro!$E$10</f>
        <v>70.041666666666671</v>
      </c>
      <c r="H32" s="93">
        <f>[27]Setembro!$E$11</f>
        <v>58.625</v>
      </c>
      <c r="I32" s="93">
        <f>[27]Setembro!$E$12</f>
        <v>42.875</v>
      </c>
      <c r="J32" s="93">
        <f>[27]Setembro!$E$13</f>
        <v>39.458333333333336</v>
      </c>
      <c r="K32" s="93">
        <f>[27]Setembro!$E$14</f>
        <v>39.416666666666664</v>
      </c>
      <c r="L32" s="93">
        <f>[27]Setembro!$E$15</f>
        <v>40.916666666666664</v>
      </c>
      <c r="M32" s="93">
        <f>[27]Setembro!$E$16</f>
        <v>42.958333333333336</v>
      </c>
      <c r="N32" s="93">
        <f>[27]Setembro!$E$17</f>
        <v>53.041666666666664</v>
      </c>
      <c r="O32" s="93">
        <f>[27]Setembro!$E$18</f>
        <v>70.541666666666671</v>
      </c>
      <c r="P32" s="93">
        <f>[27]Setembro!$E$19</f>
        <v>93.458333333333329</v>
      </c>
      <c r="Q32" s="93">
        <f>[27]Setembro!$E$20</f>
        <v>79.041666666666671</v>
      </c>
      <c r="R32" s="93">
        <f>[27]Setembro!$E$21</f>
        <v>73.75</v>
      </c>
      <c r="S32" s="93">
        <f>[27]Setembro!$E$22</f>
        <v>63.916666666666664</v>
      </c>
      <c r="T32" s="93">
        <f>[27]Setembro!$E$23</f>
        <v>56.041666666666664</v>
      </c>
      <c r="U32" s="93">
        <f>[27]Setembro!$E$24</f>
        <v>52.791666666666664</v>
      </c>
      <c r="V32" s="93">
        <f>[27]Setembro!$E$25</f>
        <v>80.25</v>
      </c>
      <c r="W32" s="93">
        <f>[27]Setembro!$E$26</f>
        <v>66.541666666666671</v>
      </c>
      <c r="X32" s="93">
        <f>[27]Setembro!$E$27</f>
        <v>60.208333333333336</v>
      </c>
      <c r="Y32" s="93">
        <f>[27]Setembro!$E$28</f>
        <v>53.541666666666664</v>
      </c>
      <c r="Z32" s="93">
        <f>[27]Setembro!$E$29</f>
        <v>49.416666666666664</v>
      </c>
      <c r="AA32" s="93">
        <f>[27]Setembro!$E$30</f>
        <v>67.416666666666671</v>
      </c>
      <c r="AB32" s="93">
        <f>[27]Setembro!$E$31</f>
        <v>65.5</v>
      </c>
      <c r="AC32" s="93">
        <f>[27]Setembro!$E$32</f>
        <v>50.25</v>
      </c>
      <c r="AD32" s="93">
        <f>[27]Setembro!$E$33</f>
        <v>52.833333333333336</v>
      </c>
      <c r="AE32" s="93">
        <f>[27]Setembro!$E$34</f>
        <v>57.333333333333336</v>
      </c>
      <c r="AF32" s="100">
        <f t="shared" si="2"/>
        <v>58.420833333333341</v>
      </c>
      <c r="AJ32" t="s">
        <v>33</v>
      </c>
    </row>
    <row r="33" spans="1:37" s="5" customFormat="1" x14ac:dyDescent="0.2">
      <c r="A33" s="50" t="s">
        <v>12</v>
      </c>
      <c r="B33" s="93">
        <f>[28]Setembro!$E$5</f>
        <v>51.375</v>
      </c>
      <c r="C33" s="93">
        <f>[28]Setembro!$E$6</f>
        <v>42.541666666666664</v>
      </c>
      <c r="D33" s="93">
        <f>[28]Setembro!$E$7</f>
        <v>43.583333333333336</v>
      </c>
      <c r="E33" s="93">
        <f>[28]Setembro!$E$8</f>
        <v>38.375</v>
      </c>
      <c r="F33" s="93">
        <f>[28]Setembro!$E$9</f>
        <v>52.304347826086953</v>
      </c>
      <c r="G33" s="93">
        <f>[28]Setembro!$E$10</f>
        <v>51.5</v>
      </c>
      <c r="H33" s="93">
        <f>[28]Setembro!$E$11</f>
        <v>45.217391304347828</v>
      </c>
      <c r="I33" s="93">
        <f>[28]Setembro!$E$12</f>
        <v>34.521739130434781</v>
      </c>
      <c r="J33" s="93">
        <f>[28]Setembro!$E$13</f>
        <v>30.565217391304348</v>
      </c>
      <c r="K33" s="93">
        <f>[28]Setembro!$E$14</f>
        <v>27.958333333333332</v>
      </c>
      <c r="L33" s="93">
        <f>[28]Setembro!$E$15</f>
        <v>35</v>
      </c>
      <c r="M33" s="93">
        <f>[28]Setembro!$E$16</f>
        <v>38.833333333333336</v>
      </c>
      <c r="N33" s="93">
        <f>[28]Setembro!$E$17</f>
        <v>47.25</v>
      </c>
      <c r="O33" s="93">
        <f>[28]Setembro!$E$18</f>
        <v>75.583333333333329</v>
      </c>
      <c r="P33" s="93">
        <f>[28]Setembro!$E$19</f>
        <v>89.625</v>
      </c>
      <c r="Q33" s="93">
        <f>[28]Setembro!$E$20</f>
        <v>75.125</v>
      </c>
      <c r="R33" s="93">
        <f>[28]Setembro!$E$21</f>
        <v>60.869565217391305</v>
      </c>
      <c r="S33" s="93">
        <f>[28]Setembro!$E$22</f>
        <v>49.391304347826086</v>
      </c>
      <c r="T33" s="93">
        <f>[28]Setembro!$E$23</f>
        <v>45.478260869565219</v>
      </c>
      <c r="U33" s="93">
        <f>[28]Setembro!$E$24</f>
        <v>43.217391304347828</v>
      </c>
      <c r="V33" s="93">
        <f>[28]Setembro!$E$25</f>
        <v>58.130434782608695</v>
      </c>
      <c r="W33" s="93">
        <f>[28]Setembro!$E$26</f>
        <v>44.38095238095238</v>
      </c>
      <c r="X33" s="93">
        <f>[28]Setembro!$E$27</f>
        <v>44.227272727272727</v>
      </c>
      <c r="Y33" s="93">
        <f>[28]Setembro!$E$28</f>
        <v>42.708333333333336</v>
      </c>
      <c r="Z33" s="93">
        <f>[28]Setembro!$E$29</f>
        <v>46.68181818181818</v>
      </c>
      <c r="AA33" s="93">
        <f>[28]Setembro!$E$30</f>
        <v>68.166666666666671</v>
      </c>
      <c r="AB33" s="93">
        <f>[28]Setembro!$E$31</f>
        <v>59.714285714285715</v>
      </c>
      <c r="AC33" s="93">
        <f>[28]Setembro!$E$32</f>
        <v>46.772727272727273</v>
      </c>
      <c r="AD33" s="93">
        <f>[28]Setembro!$E$33</f>
        <v>40.272727272727273</v>
      </c>
      <c r="AE33" s="93">
        <f>[28]Setembro!$E$34</f>
        <v>38.909090909090907</v>
      </c>
      <c r="AF33" s="100">
        <f t="shared" si="2"/>
        <v>48.942650887759584</v>
      </c>
    </row>
    <row r="34" spans="1:37" x14ac:dyDescent="0.2">
      <c r="A34" s="50" t="s">
        <v>235</v>
      </c>
      <c r="B34" s="93">
        <f>[29]Setembro!$E$5</f>
        <v>50.958333333333336</v>
      </c>
      <c r="C34" s="93">
        <f>[29]Setembro!$E$6</f>
        <v>44.416666666666664</v>
      </c>
      <c r="D34" s="93">
        <f>[29]Setembro!$E$7</f>
        <v>49.166666666666664</v>
      </c>
      <c r="E34" s="93">
        <f>[29]Setembro!$E$8</f>
        <v>42.166666666666664</v>
      </c>
      <c r="F34" s="93">
        <f>[29]Setembro!$E$9</f>
        <v>50.291666666666664</v>
      </c>
      <c r="G34" s="93">
        <f>[29]Setembro!$E$10</f>
        <v>60.458333333333336</v>
      </c>
      <c r="H34" s="93">
        <f>[29]Setembro!$E$11</f>
        <v>53.708333333333336</v>
      </c>
      <c r="I34" s="93">
        <f>[29]Setembro!$E$12</f>
        <v>38.041666666666664</v>
      </c>
      <c r="J34" s="93">
        <f>[29]Setembro!$E$13</f>
        <v>32.166666666666664</v>
      </c>
      <c r="K34" s="93">
        <f>[29]Setembro!$E$14</f>
        <v>33.833333333333336</v>
      </c>
      <c r="L34" s="93">
        <f>[29]Setembro!$E$15</f>
        <v>33.791666666666664</v>
      </c>
      <c r="M34" s="93">
        <f>[29]Setembro!$E$16</f>
        <v>39.375</v>
      </c>
      <c r="N34" s="93">
        <f>[29]Setembro!$E$17</f>
        <v>53.458333333333336</v>
      </c>
      <c r="O34" s="93">
        <f>[29]Setembro!$E$18</f>
        <v>69.041666666666671</v>
      </c>
      <c r="P34" s="93">
        <f>[29]Setembro!$E$19</f>
        <v>89.5</v>
      </c>
      <c r="Q34" s="93">
        <f>[29]Setembro!$E$20</f>
        <v>79.541666666666671</v>
      </c>
      <c r="R34" s="93">
        <f>[29]Setembro!$E$21</f>
        <v>65.666666666666671</v>
      </c>
      <c r="S34" s="93">
        <f>[29]Setembro!$E$22</f>
        <v>53.875</v>
      </c>
      <c r="T34" s="93">
        <f>[29]Setembro!$E$23</f>
        <v>43.583333333333336</v>
      </c>
      <c r="U34" s="93">
        <f>[29]Setembro!$E$24</f>
        <v>37.625</v>
      </c>
      <c r="V34" s="93">
        <f>[29]Setembro!$E$25</f>
        <v>44.166666666666664</v>
      </c>
      <c r="W34" s="93">
        <f>[29]Setembro!$E$26</f>
        <v>34.916666666666664</v>
      </c>
      <c r="X34" s="93">
        <f>[29]Setembro!$E$27</f>
        <v>38.666666666666664</v>
      </c>
      <c r="Y34" s="93">
        <f>[29]Setembro!$E$28</f>
        <v>42.541666666666664</v>
      </c>
      <c r="Z34" s="93">
        <f>[29]Setembro!$E$29</f>
        <v>49.083333333333336</v>
      </c>
      <c r="AA34" s="93">
        <f>[29]Setembro!$E$30</f>
        <v>53.25</v>
      </c>
      <c r="AB34" s="93">
        <f>[29]Setembro!$E$31</f>
        <v>62.416666666666664</v>
      </c>
      <c r="AC34" s="93">
        <f>[29]Setembro!$E$32</f>
        <v>53.458333333333336</v>
      </c>
      <c r="AD34" s="93">
        <f>[29]Setembro!$E$33</f>
        <v>43.916666666666664</v>
      </c>
      <c r="AE34" s="93">
        <f>[29]Setembro!$E$34</f>
        <v>42.125</v>
      </c>
      <c r="AF34" s="100">
        <f t="shared" si="2"/>
        <v>49.50694444444445</v>
      </c>
      <c r="AI34" t="s">
        <v>33</v>
      </c>
    </row>
    <row r="35" spans="1:37" x14ac:dyDescent="0.2">
      <c r="A35" s="50" t="s">
        <v>234</v>
      </c>
      <c r="B35" s="93">
        <f>[30]Setembro!$E$5</f>
        <v>61.125</v>
      </c>
      <c r="C35" s="93">
        <f>[30]Setembro!$E$6</f>
        <v>57.208333333333336</v>
      </c>
      <c r="D35" s="93">
        <f>[30]Setembro!$E$7</f>
        <v>39.75</v>
      </c>
      <c r="E35" s="93">
        <f>[30]Setembro!$E$8</f>
        <v>28.875</v>
      </c>
      <c r="F35" s="93">
        <f>[30]Setembro!$E$9</f>
        <v>69.958333333333329</v>
      </c>
      <c r="G35" s="93">
        <f>[30]Setembro!$E$10</f>
        <v>71.5</v>
      </c>
      <c r="H35" s="93">
        <f>[30]Setembro!$E$11</f>
        <v>51.416666666666664</v>
      </c>
      <c r="I35" s="93">
        <f>[30]Setembro!$E$12</f>
        <v>29.833333333333332</v>
      </c>
      <c r="J35" s="93">
        <f>[30]Setembro!$E$13</f>
        <v>27.333333333333332</v>
      </c>
      <c r="K35" s="93">
        <f>[30]Setembro!$E$14</f>
        <v>26.958333333333332</v>
      </c>
      <c r="L35" s="93">
        <f>[30]Setembro!$E$15</f>
        <v>25.375</v>
      </c>
      <c r="M35" s="93">
        <f>[30]Setembro!$E$16</f>
        <v>31.125</v>
      </c>
      <c r="N35" s="93">
        <f>[30]Setembro!$E$17</f>
        <v>42.75</v>
      </c>
      <c r="O35" s="93">
        <f>[30]Setembro!$E$18</f>
        <v>62.916666666666664</v>
      </c>
      <c r="P35" s="93">
        <f>[30]Setembro!$E$19</f>
        <v>94.541666666666671</v>
      </c>
      <c r="Q35" s="93">
        <f>[30]Setembro!$E$20</f>
        <v>83.583333333333329</v>
      </c>
      <c r="R35" s="93">
        <f>[30]Setembro!$E$21</f>
        <v>73.166666666666671</v>
      </c>
      <c r="S35" s="93">
        <f>[30]Setembro!$E$22</f>
        <v>59.416666666666664</v>
      </c>
      <c r="T35" s="93">
        <f>[30]Setembro!$E$23</f>
        <v>51.041666666666664</v>
      </c>
      <c r="U35" s="93">
        <f>[30]Setembro!$E$24</f>
        <v>49.666666666666664</v>
      </c>
      <c r="V35" s="93">
        <f>[30]Setembro!$E$25</f>
        <v>85.291666666666671</v>
      </c>
      <c r="W35" s="93">
        <f>[30]Setembro!$E$26</f>
        <v>64.791666666666671</v>
      </c>
      <c r="X35" s="93">
        <f>[30]Setembro!$E$27</f>
        <v>51.458333333333336</v>
      </c>
      <c r="Y35" s="93">
        <f>[30]Setembro!$E$28</f>
        <v>43.291666666666664</v>
      </c>
      <c r="Z35" s="93">
        <f>[30]Setembro!$E$29</f>
        <v>34.375</v>
      </c>
      <c r="AA35" s="93">
        <f>[30]Setembro!$E$30</f>
        <v>55.708333333333336</v>
      </c>
      <c r="AB35" s="93">
        <f>[30]Setembro!$E$31</f>
        <v>68.833333333333329</v>
      </c>
      <c r="AC35" s="93">
        <f>[30]Setembro!$E$32</f>
        <v>56.416666666666664</v>
      </c>
      <c r="AD35" s="93">
        <f>[30]Setembro!$E$33</f>
        <v>48.458333333333336</v>
      </c>
      <c r="AE35" s="93">
        <f>[30]Setembro!$E$34</f>
        <v>46.333333333333336</v>
      </c>
      <c r="AF35" s="100">
        <f t="shared" si="2"/>
        <v>53.083333333333329</v>
      </c>
      <c r="AJ35" t="s">
        <v>33</v>
      </c>
    </row>
    <row r="36" spans="1:37" x14ac:dyDescent="0.2">
      <c r="A36" s="50" t="s">
        <v>126</v>
      </c>
      <c r="B36" s="93">
        <f>[31]Setembro!$E$5</f>
        <v>55.583333333333336</v>
      </c>
      <c r="C36" s="93">
        <f>[31]Setembro!$E$6</f>
        <v>55</v>
      </c>
      <c r="D36" s="93">
        <f>[31]Setembro!$E$7</f>
        <v>37.375</v>
      </c>
      <c r="E36" s="93">
        <f>[31]Setembro!$E$8</f>
        <v>22.583333333333332</v>
      </c>
      <c r="F36" s="93">
        <f>[31]Setembro!$E$9</f>
        <v>73.083333333333329</v>
      </c>
      <c r="G36" s="93">
        <f>[31]Setembro!$E$10</f>
        <v>77.166666666666671</v>
      </c>
      <c r="H36" s="93">
        <f>[31]Setembro!$E$11</f>
        <v>49.625</v>
      </c>
      <c r="I36" s="93">
        <f>[31]Setembro!$E$12</f>
        <v>30.833333333333332</v>
      </c>
      <c r="J36" s="93">
        <f>[31]Setembro!$E$13</f>
        <v>23.666666666666668</v>
      </c>
      <c r="K36" s="93">
        <f>[31]Setembro!$E$14</f>
        <v>24.166666666666668</v>
      </c>
      <c r="L36" s="93">
        <f>[31]Setembro!$E$15</f>
        <v>22.291666666666668</v>
      </c>
      <c r="M36" s="93">
        <f>[31]Setembro!$E$16</f>
        <v>23.125</v>
      </c>
      <c r="N36" s="93">
        <f>[31]Setembro!$E$17</f>
        <v>39.875</v>
      </c>
      <c r="O36" s="93">
        <f>[31]Setembro!$E$18</f>
        <v>64.083333333333329</v>
      </c>
      <c r="P36" s="93">
        <f>[31]Setembro!$E$19</f>
        <v>95.875</v>
      </c>
      <c r="Q36" s="93">
        <f>[31]Setembro!$E$20</f>
        <v>86.541666666666671</v>
      </c>
      <c r="R36" s="93">
        <f>[31]Setembro!$E$21</f>
        <v>72.208333333333329</v>
      </c>
      <c r="S36" s="93">
        <f>[31]Setembro!$E$22</f>
        <v>61.166666666666664</v>
      </c>
      <c r="T36" s="93">
        <f>[31]Setembro!$E$23</f>
        <v>50.291666666666664</v>
      </c>
      <c r="U36" s="93">
        <f>[31]Setembro!$E$24</f>
        <v>50.375</v>
      </c>
      <c r="V36" s="93">
        <f>[31]Setembro!$E$25</f>
        <v>88.791666666666671</v>
      </c>
      <c r="W36" s="93">
        <f>[31]Setembro!$E$26</f>
        <v>70.291666666666671</v>
      </c>
      <c r="X36" s="93">
        <f>[31]Setembro!$E$27</f>
        <v>47.416666666666664</v>
      </c>
      <c r="Y36" s="93">
        <f>[31]Setembro!$E$28</f>
        <v>39.541666666666664</v>
      </c>
      <c r="Z36" s="93">
        <f>[31]Setembro!$E$29</f>
        <v>30.25</v>
      </c>
      <c r="AA36" s="93">
        <f>[31]Setembro!$E$30</f>
        <v>46.5</v>
      </c>
      <c r="AB36" s="93">
        <f>[31]Setembro!$E$31</f>
        <v>74.708333333333329</v>
      </c>
      <c r="AC36" s="93">
        <f>[31]Setembro!$E$32</f>
        <v>67.125</v>
      </c>
      <c r="AD36" s="93">
        <f>[31]Setembro!$E$33</f>
        <v>56</v>
      </c>
      <c r="AE36" s="93">
        <f>[31]Setembro!$E$34</f>
        <v>46</v>
      </c>
      <c r="AF36" s="100">
        <f t="shared" si="2"/>
        <v>52.718055555555559</v>
      </c>
      <c r="AJ36" t="s">
        <v>33</v>
      </c>
    </row>
    <row r="37" spans="1:37" x14ac:dyDescent="0.2">
      <c r="A37" s="50" t="s">
        <v>13</v>
      </c>
      <c r="B37" s="93">
        <f>[32]Setembro!$E$5</f>
        <v>34.166666666666664</v>
      </c>
      <c r="C37" s="93">
        <f>[32]Setembro!$E$6</f>
        <v>38.041666666666664</v>
      </c>
      <c r="D37" s="93">
        <f>[32]Setembro!$E$7</f>
        <v>28.833333333333332</v>
      </c>
      <c r="E37" s="93">
        <f>[32]Setembro!$E$8</f>
        <v>25.875</v>
      </c>
      <c r="F37" s="93">
        <f>[32]Setembro!$E$9</f>
        <v>29.826086956521738</v>
      </c>
      <c r="G37" s="93">
        <f>[32]Setembro!$E$10</f>
        <v>57.125</v>
      </c>
      <c r="H37" s="93">
        <f>[32]Setembro!$E$11</f>
        <v>37.458333333333336</v>
      </c>
      <c r="I37" s="93">
        <f>[32]Setembro!$E$12</f>
        <v>32.208333333333336</v>
      </c>
      <c r="J37" s="93">
        <f>[32]Setembro!$E$13</f>
        <v>26.086956521739129</v>
      </c>
      <c r="K37" s="93">
        <f>[32]Setembro!$E$14</f>
        <v>23.043478260869566</v>
      </c>
      <c r="L37" s="93">
        <f>[32]Setembro!$E$15</f>
        <v>22.833333333333332</v>
      </c>
      <c r="M37" s="93">
        <f>[32]Setembro!$E$16</f>
        <v>25.083333333333332</v>
      </c>
      <c r="N37" s="93">
        <f>[32]Setembro!$E$17</f>
        <v>24</v>
      </c>
      <c r="O37" s="93">
        <f>[32]Setembro!$E$18</f>
        <v>28.666666666666668</v>
      </c>
      <c r="P37" s="93">
        <f>[32]Setembro!$E$19</f>
        <v>46.25</v>
      </c>
      <c r="Q37" s="93">
        <f>[32]Setembro!$E$20</f>
        <v>64.875</v>
      </c>
      <c r="R37" s="93">
        <f>[32]Setembro!$E$21</f>
        <v>63.304347826086953</v>
      </c>
      <c r="S37" s="93">
        <f>[32]Setembro!$E$22</f>
        <v>45.25</v>
      </c>
      <c r="T37" s="93">
        <f>[32]Setembro!$E$23</f>
        <v>40.083333333333336</v>
      </c>
      <c r="U37" s="93">
        <f>[32]Setembro!$E$24</f>
        <v>30.708333333333332</v>
      </c>
      <c r="V37" s="93">
        <f>[32]Setembro!$E$25</f>
        <v>54.363636363636367</v>
      </c>
      <c r="W37" s="93">
        <f>[32]Setembro!$E$26</f>
        <v>54.652173913043477</v>
      </c>
      <c r="X37" s="93">
        <f>[32]Setembro!$E$27</f>
        <v>38.708333333333336</v>
      </c>
      <c r="Y37" s="93">
        <f>[32]Setembro!$E$28</f>
        <v>29.166666666666668</v>
      </c>
      <c r="Z37" s="93">
        <f>[32]Setembro!$E$29</f>
        <v>23.666666666666668</v>
      </c>
      <c r="AA37" s="93">
        <f>[32]Setembro!$E$30</f>
        <v>25.666666666666668</v>
      </c>
      <c r="AB37" s="93">
        <f>[32]Setembro!$E$31</f>
        <v>60.458333333333336</v>
      </c>
      <c r="AC37" s="93">
        <f>[32]Setembro!$E$32</f>
        <v>57.666666666666664</v>
      </c>
      <c r="AD37" s="93">
        <f>[32]Setembro!$E$33</f>
        <v>38.583333333333336</v>
      </c>
      <c r="AE37" s="93">
        <f>[32]Setembro!$E$34</f>
        <v>37</v>
      </c>
      <c r="AF37" s="100">
        <f t="shared" si="2"/>
        <v>38.121722661396575</v>
      </c>
      <c r="AH37" t="s">
        <v>33</v>
      </c>
      <c r="AJ37" t="s">
        <v>33</v>
      </c>
    </row>
    <row r="38" spans="1:37" x14ac:dyDescent="0.2">
      <c r="A38" s="50" t="s">
        <v>155</v>
      </c>
      <c r="B38" s="93">
        <f>[33]Setembro!$E5</f>
        <v>45.217391304347828</v>
      </c>
      <c r="C38" s="93">
        <f>[33]Setembro!$E6</f>
        <v>46</v>
      </c>
      <c r="D38" s="93">
        <f>[33]Setembro!$E7</f>
        <v>45.458333333333336</v>
      </c>
      <c r="E38" s="93">
        <f>[33]Setembro!$E8</f>
        <v>40.913043478260867</v>
      </c>
      <c r="F38" s="93">
        <f>[33]Setembro!$E9</f>
        <v>50.217391304347828</v>
      </c>
      <c r="G38" s="93">
        <f>[33]Setembro!$E10</f>
        <v>54.833333333333336</v>
      </c>
      <c r="H38" s="93">
        <f>[33]Setembro!$E11</f>
        <v>49.083333333333336</v>
      </c>
      <c r="I38" s="93">
        <f>[33]Setembro!$E12</f>
        <v>38.25</v>
      </c>
      <c r="J38" s="93">
        <f>[33]Setembro!$E13</f>
        <v>36.75</v>
      </c>
      <c r="K38" s="93" t="str">
        <f>[33]Setembro!$E14</f>
        <v>*</v>
      </c>
      <c r="L38" s="93" t="str">
        <f>[33]Setembro!$E15</f>
        <v>*</v>
      </c>
      <c r="M38" s="93">
        <f>[33]Setembro!$E16</f>
        <v>37.31818181818182</v>
      </c>
      <c r="N38" s="93">
        <f>[33]Setembro!$E17</f>
        <v>39.791666666666664</v>
      </c>
      <c r="O38" s="93">
        <f>[33]Setembro!$E18</f>
        <v>46.772727272727273</v>
      </c>
      <c r="P38" s="93">
        <f>[33]Setembro!$E19</f>
        <v>49.041666666666664</v>
      </c>
      <c r="Q38" s="93">
        <f>[33]Setembro!$E20</f>
        <v>62.416666666666664</v>
      </c>
      <c r="R38" s="93">
        <f>[33]Setembro!$E21</f>
        <v>61.5</v>
      </c>
      <c r="S38" s="93">
        <f>[33]Setembro!$E22</f>
        <v>48.869565217391305</v>
      </c>
      <c r="T38" s="93">
        <f>[33]Setembro!$E23</f>
        <v>35.523809523809526</v>
      </c>
      <c r="U38" s="93">
        <f>[33]Setembro!$E24</f>
        <v>44.916666666666664</v>
      </c>
      <c r="V38" s="93">
        <f>[33]Setembro!$E25</f>
        <v>51.833333333333336</v>
      </c>
      <c r="W38" s="93">
        <f>[33]Setembro!$E26</f>
        <v>48.130434782608695</v>
      </c>
      <c r="X38" s="93">
        <f>[33]Setembro!$E27</f>
        <v>38.25</v>
      </c>
      <c r="Y38" s="93">
        <f>[33]Setembro!$E28</f>
        <v>40.083333333333336</v>
      </c>
      <c r="Z38" s="93">
        <f>[33]Setembro!$E29</f>
        <v>47.260869565217391</v>
      </c>
      <c r="AA38" s="93">
        <f>[33]Setembro!$E30</f>
        <v>50.565217391304351</v>
      </c>
      <c r="AB38" s="93">
        <f>[33]Setembro!$E31</f>
        <v>67.454545454545453</v>
      </c>
      <c r="AC38" s="93">
        <f>[33]Setembro!$E32</f>
        <v>51.826086956521742</v>
      </c>
      <c r="AD38" s="93">
        <f>[33]Setembro!$E33</f>
        <v>44.083333333333336</v>
      </c>
      <c r="AE38" s="93">
        <f>[33]Setembro!$E34</f>
        <v>43</v>
      </c>
      <c r="AF38" s="100">
        <f t="shared" si="2"/>
        <v>46.977176097711812</v>
      </c>
      <c r="AH38" t="s">
        <v>33</v>
      </c>
      <c r="AI38" t="s">
        <v>33</v>
      </c>
    </row>
    <row r="39" spans="1:37" x14ac:dyDescent="0.2">
      <c r="A39" s="50" t="s">
        <v>14</v>
      </c>
      <c r="B39" s="93">
        <f>[34]Setembro!$E$5</f>
        <v>74.25</v>
      </c>
      <c r="C39" s="93">
        <f>[34]Setembro!$E$6</f>
        <v>49.541666666666664</v>
      </c>
      <c r="D39" s="93">
        <f>[34]Setembro!$E$7</f>
        <v>32.791666666666664</v>
      </c>
      <c r="E39" s="93">
        <f>[34]Setembro!$E$8</f>
        <v>28</v>
      </c>
      <c r="F39" s="93">
        <f>[34]Setembro!$E$9</f>
        <v>75.5</v>
      </c>
      <c r="G39" s="93">
        <f>[34]Setembro!$E$10</f>
        <v>54.041666666666664</v>
      </c>
      <c r="H39" s="93">
        <f>[34]Setembro!$E$11</f>
        <v>50.916666666666664</v>
      </c>
      <c r="I39" s="93">
        <f>[34]Setembro!$E$12</f>
        <v>29.583333333333332</v>
      </c>
      <c r="J39" s="93">
        <f>[34]Setembro!$E$13</f>
        <v>21.5</v>
      </c>
      <c r="K39" s="93">
        <f>[34]Setembro!$E$14</f>
        <v>21.583333333333332</v>
      </c>
      <c r="L39" s="93">
        <f>[34]Setembro!$E$15</f>
        <v>20.833333333333332</v>
      </c>
      <c r="M39" s="93">
        <f>[34]Setembro!$E$16</f>
        <v>30.708333333333332</v>
      </c>
      <c r="N39" s="93">
        <f>[34]Setembro!$E$17</f>
        <v>58.833333333333336</v>
      </c>
      <c r="O39" s="93">
        <f>[34]Setembro!$E$18</f>
        <v>77.375</v>
      </c>
      <c r="P39" s="93">
        <f>[34]Setembro!$E$19</f>
        <v>92.375</v>
      </c>
      <c r="Q39" s="93">
        <f>[34]Setembro!$E$20</f>
        <v>76.041666666666671</v>
      </c>
      <c r="R39" s="93">
        <f>[34]Setembro!$E$21</f>
        <v>64.041666666666671</v>
      </c>
      <c r="S39" s="93">
        <f>[34]Setembro!$E$22</f>
        <v>61.333333333333336</v>
      </c>
      <c r="T39" s="93">
        <f>[34]Setembro!$E$23</f>
        <v>52.041666666666664</v>
      </c>
      <c r="U39" s="93">
        <f>[34]Setembro!$E$24</f>
        <v>46</v>
      </c>
      <c r="V39" s="93">
        <f>[34]Setembro!$E$25</f>
        <v>81.125</v>
      </c>
      <c r="W39" s="93">
        <f>[34]Setembro!$E$26</f>
        <v>61.625</v>
      </c>
      <c r="X39" s="93">
        <f>[34]Setembro!$E$27</f>
        <v>50.541666666666664</v>
      </c>
      <c r="Y39" s="93">
        <f>[34]Setembro!$E$28</f>
        <v>40.333333333333336</v>
      </c>
      <c r="Z39" s="93">
        <f>[34]Setembro!$E$29</f>
        <v>28.5</v>
      </c>
      <c r="AA39" s="93">
        <f>[34]Setembro!$E$30</f>
        <v>62.125</v>
      </c>
      <c r="AB39" s="93">
        <f>[34]Setembro!$E$31</f>
        <v>70.791666666666671</v>
      </c>
      <c r="AC39" s="93">
        <f>[34]Setembro!$E$32</f>
        <v>47.333333333333336</v>
      </c>
      <c r="AD39" s="93">
        <f>[34]Setembro!$E$33</f>
        <v>46.291666666666664</v>
      </c>
      <c r="AE39" s="93">
        <f>[34]Setembro!$E$34</f>
        <v>45.5</v>
      </c>
      <c r="AF39" s="100">
        <f t="shared" si="2"/>
        <v>51.715277777777779</v>
      </c>
      <c r="AG39" s="11" t="s">
        <v>33</v>
      </c>
      <c r="AH39" t="s">
        <v>33</v>
      </c>
      <c r="AJ39" t="s">
        <v>33</v>
      </c>
    </row>
    <row r="40" spans="1:37" x14ac:dyDescent="0.2">
      <c r="A40" s="50" t="s">
        <v>15</v>
      </c>
      <c r="B40" s="93">
        <f>[35]Setembro!$E$5</f>
        <v>54.833333333333336</v>
      </c>
      <c r="C40" s="93">
        <f>[35]Setembro!$E$6</f>
        <v>45.166666666666664</v>
      </c>
      <c r="D40" s="93">
        <f>[35]Setembro!$E$7</f>
        <v>31.25</v>
      </c>
      <c r="E40" s="93">
        <f>[35]Setembro!$E$8</f>
        <v>34.913043478260867</v>
      </c>
      <c r="F40" s="93">
        <f>[35]Setembro!$E$9</f>
        <v>53.083333333333336</v>
      </c>
      <c r="G40" s="93">
        <f>[35]Setembro!$E$10</f>
        <v>38.041666666666664</v>
      </c>
      <c r="H40" s="93">
        <f>[35]Setembro!$E$11</f>
        <v>30.833333333333332</v>
      </c>
      <c r="I40" s="93">
        <f>[35]Setembro!$E$12</f>
        <v>24.541666666666668</v>
      </c>
      <c r="J40" s="93">
        <f>[35]Setembro!$E$13</f>
        <v>22.5</v>
      </c>
      <c r="K40" s="93">
        <f>[35]Setembro!$E$14</f>
        <v>26</v>
      </c>
      <c r="L40" s="93">
        <f>[35]Setembro!$E$15</f>
        <v>20.041666666666668</v>
      </c>
      <c r="M40" s="93">
        <f>[35]Setembro!$E$16</f>
        <v>41.695652173913047</v>
      </c>
      <c r="N40" s="93">
        <f>[35]Setembro!$E$17</f>
        <v>55.75</v>
      </c>
      <c r="O40" s="93">
        <f>[35]Setembro!$E$18</f>
        <v>81.291666666666671</v>
      </c>
      <c r="P40" s="93">
        <f>[35]Setembro!$E$19</f>
        <v>87.208333333333329</v>
      </c>
      <c r="Q40" s="93">
        <f>[35]Setembro!$E$20</f>
        <v>72.583333333333329</v>
      </c>
      <c r="R40" s="93">
        <f>[35]Setembro!$E$21</f>
        <v>57.083333333333336</v>
      </c>
      <c r="S40" s="93">
        <f>[35]Setembro!$E$22</f>
        <v>55</v>
      </c>
      <c r="T40" s="93">
        <f>[35]Setembro!$E$23</f>
        <v>47.375</v>
      </c>
      <c r="U40" s="93">
        <f>[35]Setembro!$E$24</f>
        <v>41.791666666666664</v>
      </c>
      <c r="V40" s="93">
        <f>[35]Setembro!$E$25</f>
        <v>57.458333333333336</v>
      </c>
      <c r="W40" s="93">
        <f>[35]Setembro!$E$26</f>
        <v>41.333333333333336</v>
      </c>
      <c r="X40" s="93">
        <f>[35]Setembro!$E$27</f>
        <v>34.521739130434781</v>
      </c>
      <c r="Y40" s="93">
        <f>[35]Setembro!$E$28</f>
        <v>42.043478260869563</v>
      </c>
      <c r="Z40" s="93">
        <f>[35]Setembro!$E$29</f>
        <v>43.791666666666664</v>
      </c>
      <c r="AA40" s="93">
        <f>[35]Setembro!$E$30</f>
        <v>56.083333333333336</v>
      </c>
      <c r="AB40" s="93">
        <f>[35]Setembro!$E$31</f>
        <v>58.458333333333336</v>
      </c>
      <c r="AC40" s="93">
        <f>[35]Setembro!$E$32</f>
        <v>50.416666666666664</v>
      </c>
      <c r="AD40" s="93">
        <f>[35]Setembro!$E$33</f>
        <v>42.541666666666664</v>
      </c>
      <c r="AE40" s="93">
        <f>[35]Setembro!$E$34</f>
        <v>37.208333333333336</v>
      </c>
      <c r="AF40" s="100">
        <f t="shared" si="2"/>
        <v>46.161352657004834</v>
      </c>
      <c r="AI40" t="s">
        <v>33</v>
      </c>
      <c r="AJ40" t="s">
        <v>33</v>
      </c>
    </row>
    <row r="41" spans="1:37" x14ac:dyDescent="0.2">
      <c r="A41" s="50" t="s">
        <v>156</v>
      </c>
      <c r="B41" s="93">
        <f>[36]Setembro!$E$5</f>
        <v>52.583333333333336</v>
      </c>
      <c r="C41" s="93">
        <f>[36]Setembro!$E$6</f>
        <v>50.625</v>
      </c>
      <c r="D41" s="93">
        <f>[36]Setembro!$E$7</f>
        <v>42.625</v>
      </c>
      <c r="E41" s="93">
        <f>[36]Setembro!$E$8</f>
        <v>36.083333333333336</v>
      </c>
      <c r="F41" s="93">
        <f>[36]Setembro!$E$9</f>
        <v>56.875</v>
      </c>
      <c r="G41" s="93">
        <f>[36]Setembro!$E$10</f>
        <v>69.708333333333329</v>
      </c>
      <c r="H41" s="93">
        <f>[36]Setembro!$E$11</f>
        <v>52.958333333333336</v>
      </c>
      <c r="I41" s="93">
        <f>[36]Setembro!$E$12</f>
        <v>33.583333333333336</v>
      </c>
      <c r="J41" s="93">
        <f>[36]Setembro!$E$13</f>
        <v>29.041666666666668</v>
      </c>
      <c r="K41" s="93">
        <f>[36]Setembro!$E$14</f>
        <v>31.875</v>
      </c>
      <c r="L41" s="93">
        <f>[36]Setembro!$E$15</f>
        <v>32.125</v>
      </c>
      <c r="M41" s="93">
        <f>[36]Setembro!$E$16</f>
        <v>35.125</v>
      </c>
      <c r="N41" s="93">
        <f>[36]Setembro!$E$17</f>
        <v>39.916666666666664</v>
      </c>
      <c r="O41" s="93">
        <f>[36]Setembro!$E$18</f>
        <v>51.666666666666664</v>
      </c>
      <c r="P41" s="93">
        <f>[36]Setembro!$E$19</f>
        <v>72.166666666666671</v>
      </c>
      <c r="Q41" s="93">
        <f>[36]Setembro!$E$20</f>
        <v>88.875</v>
      </c>
      <c r="R41" s="93">
        <f>[36]Setembro!$E$21</f>
        <v>78.708333333333329</v>
      </c>
      <c r="S41" s="93">
        <f>[36]Setembro!$E$22</f>
        <v>60.791666666666664</v>
      </c>
      <c r="T41" s="93">
        <f>[36]Setembro!$E$23</f>
        <v>51.541666666666664</v>
      </c>
      <c r="U41" s="93">
        <f>[36]Setembro!$E$24</f>
        <v>46.608695652173914</v>
      </c>
      <c r="V41" s="93">
        <f>[36]Setembro!$E$25</f>
        <v>81.041666666666671</v>
      </c>
      <c r="W41" s="93">
        <f>[36]Setembro!$E$26</f>
        <v>66.375</v>
      </c>
      <c r="X41" s="93">
        <f>[36]Setembro!$E$27</f>
        <v>60.625</v>
      </c>
      <c r="Y41" s="93">
        <f>[36]Setembro!$E$28</f>
        <v>52.25</v>
      </c>
      <c r="Z41" s="93">
        <f>[36]Setembro!$E$29</f>
        <v>45.458333333333336</v>
      </c>
      <c r="AA41" s="93">
        <f>[36]Setembro!$E$30</f>
        <v>49.75</v>
      </c>
      <c r="AB41" s="93">
        <f>[36]Setembro!$E$31</f>
        <v>66.583333333333329</v>
      </c>
      <c r="AC41" s="93">
        <f>[36]Setembro!$E$32</f>
        <v>51.708333333333336</v>
      </c>
      <c r="AD41" s="93">
        <f>[36]Setembro!$E$33</f>
        <v>49.708333333333336</v>
      </c>
      <c r="AE41" s="93">
        <f>[36]Setembro!$E$34</f>
        <v>46.75</v>
      </c>
      <c r="AF41" s="100">
        <f t="shared" si="2"/>
        <v>52.791123188405777</v>
      </c>
      <c r="AH41" t="s">
        <v>33</v>
      </c>
      <c r="AI41" t="s">
        <v>33</v>
      </c>
    </row>
    <row r="42" spans="1:37" x14ac:dyDescent="0.2">
      <c r="A42" s="50" t="s">
        <v>16</v>
      </c>
      <c r="B42" s="93">
        <f>[37]Setembro!$E$5</f>
        <v>63.833333333333336</v>
      </c>
      <c r="C42" s="93">
        <f>[37]Setembro!$E$6</f>
        <v>55</v>
      </c>
      <c r="D42" s="93">
        <f>[37]Setembro!$E$7</f>
        <v>49.875</v>
      </c>
      <c r="E42" s="93">
        <f>[37]Setembro!$E$8</f>
        <v>42.875</v>
      </c>
      <c r="F42" s="93">
        <f>[37]Setembro!$E$9</f>
        <v>72.041666666666671</v>
      </c>
      <c r="G42" s="93">
        <f>[37]Setembro!$E$10</f>
        <v>76.75</v>
      </c>
      <c r="H42" s="93">
        <f>[37]Setembro!$E$11</f>
        <v>60.541666666666664</v>
      </c>
      <c r="I42" s="93">
        <f>[37]Setembro!$E$12</f>
        <v>42.166666666666664</v>
      </c>
      <c r="J42" s="93">
        <f>[37]Setembro!$E$13</f>
        <v>31.041666666666668</v>
      </c>
      <c r="K42" s="93">
        <f>[37]Setembro!$E$14</f>
        <v>33.541666666666664</v>
      </c>
      <c r="L42" s="93">
        <f>[37]Setembro!$E$15</f>
        <v>27.5</v>
      </c>
      <c r="M42" s="93">
        <f>[37]Setembro!$E$16</f>
        <v>36.375</v>
      </c>
      <c r="N42" s="93">
        <f>[37]Setembro!$E$17</f>
        <v>49.25</v>
      </c>
      <c r="O42" s="93">
        <f>[37]Setembro!$E$18</f>
        <v>70.75</v>
      </c>
      <c r="P42" s="93">
        <f>[37]Setembro!$E$19</f>
        <v>97.791666666666671</v>
      </c>
      <c r="Q42" s="93">
        <f>[37]Setembro!$E$20</f>
        <v>83.208333333333329</v>
      </c>
      <c r="R42" s="93">
        <f>[37]Setembro!$E$21</f>
        <v>74.666666666666671</v>
      </c>
      <c r="S42" s="93">
        <f>[37]Setembro!$E$22</f>
        <v>60.916666666666664</v>
      </c>
      <c r="T42" s="93">
        <f>[37]Setembro!$E$23</f>
        <v>52.833333333333336</v>
      </c>
      <c r="U42" s="93">
        <f>[37]Setembro!$E$24</f>
        <v>54.958333333333336</v>
      </c>
      <c r="V42" s="93">
        <f>[37]Setembro!$E$25</f>
        <v>84.041666666666671</v>
      </c>
      <c r="W42" s="93">
        <f>[37]Setembro!$E$26</f>
        <v>68</v>
      </c>
      <c r="X42" s="93">
        <f>[37]Setembro!$E$27</f>
        <v>57.166666666666664</v>
      </c>
      <c r="Y42" s="93">
        <f>[37]Setembro!$E$28</f>
        <v>50.75</v>
      </c>
      <c r="Z42" s="93">
        <f>[37]Setembro!$E$29</f>
        <v>45.5</v>
      </c>
      <c r="AA42" s="93">
        <f>[37]Setembro!$E$30</f>
        <v>64.75</v>
      </c>
      <c r="AB42" s="93">
        <f>[37]Setembro!$E$31</f>
        <v>66.791666666666671</v>
      </c>
      <c r="AC42" s="93">
        <f>[37]Setembro!$E$32</f>
        <v>57.666666666666664</v>
      </c>
      <c r="AD42" s="93">
        <f>[37]Setembro!$E$33</f>
        <v>53.041666666666664</v>
      </c>
      <c r="AE42" s="93">
        <f>[37]Setembro!$E$34</f>
        <v>51.25</v>
      </c>
      <c r="AF42" s="100">
        <f t="shared" si="2"/>
        <v>57.829166666666673</v>
      </c>
      <c r="AI42" t="s">
        <v>33</v>
      </c>
      <c r="AJ42" t="s">
        <v>33</v>
      </c>
    </row>
    <row r="43" spans="1:37" x14ac:dyDescent="0.2">
      <c r="A43" s="50" t="s">
        <v>139</v>
      </c>
      <c r="B43" s="93">
        <f>[38]Setembro!$E$5</f>
        <v>49.125</v>
      </c>
      <c r="C43" s="93">
        <f>[38]Setembro!$E$6</f>
        <v>54.291666666666664</v>
      </c>
      <c r="D43" s="93">
        <f>[38]Setembro!$E$7</f>
        <v>43.833333333333336</v>
      </c>
      <c r="E43" s="93">
        <f>[38]Setembro!$E$8</f>
        <v>35</v>
      </c>
      <c r="F43" s="93">
        <f>[38]Setembro!$E$9</f>
        <v>62.916666666666664</v>
      </c>
      <c r="G43" s="93">
        <f>[38]Setembro!$E$10</f>
        <v>74.375</v>
      </c>
      <c r="H43" s="93">
        <f>[38]Setembro!$E$11</f>
        <v>51.125</v>
      </c>
      <c r="I43" s="93">
        <f>[38]Setembro!$E$12</f>
        <v>27.625</v>
      </c>
      <c r="J43" s="93">
        <f>[38]Setembro!$E$13</f>
        <v>31.833333333333332</v>
      </c>
      <c r="K43" s="93">
        <f>[38]Setembro!$E$14</f>
        <v>35.791666666666664</v>
      </c>
      <c r="L43" s="93">
        <f>[38]Setembro!$E$15</f>
        <v>22.833333333333332</v>
      </c>
      <c r="M43" s="93">
        <f>[38]Setembro!$E$16</f>
        <v>22.666666666666668</v>
      </c>
      <c r="N43" s="93">
        <f>[38]Setembro!$E$17</f>
        <v>36.041666666666664</v>
      </c>
      <c r="O43" s="93">
        <f>[38]Setembro!$E$18</f>
        <v>57.166666666666664</v>
      </c>
      <c r="P43" s="93">
        <f>[38]Setembro!$E$19</f>
        <v>78.041666666666671</v>
      </c>
      <c r="Q43" s="93">
        <f>[38]Setembro!$E$20</f>
        <v>89.25</v>
      </c>
      <c r="R43" s="93">
        <f>[38]Setembro!$E$21</f>
        <v>74.541666666666671</v>
      </c>
      <c r="S43" s="93">
        <f>[38]Setembro!$E$22</f>
        <v>61.791666666666664</v>
      </c>
      <c r="T43" s="93">
        <f>[38]Setembro!$E$23</f>
        <v>52.208333333333336</v>
      </c>
      <c r="U43" s="93">
        <f>[38]Setembro!$E$24</f>
        <v>48.916666666666664</v>
      </c>
      <c r="V43" s="93">
        <f>[38]Setembro!$E$25</f>
        <v>85.333333333333329</v>
      </c>
      <c r="W43" s="93">
        <f>[38]Setembro!$E$26</f>
        <v>69.541666666666671</v>
      </c>
      <c r="X43" s="93">
        <f>[38]Setembro!$E$27</f>
        <v>53.208333333333336</v>
      </c>
      <c r="Y43" s="93">
        <f>[38]Setembro!$E$28</f>
        <v>45.166666666666664</v>
      </c>
      <c r="Z43" s="93">
        <f>[38]Setembro!$E$29</f>
        <v>35.375</v>
      </c>
      <c r="AA43" s="93">
        <f>[38]Setembro!$E$30</f>
        <v>46.541666666666664</v>
      </c>
      <c r="AB43" s="93">
        <f>[38]Setembro!$E$31</f>
        <v>71.166666666666671</v>
      </c>
      <c r="AC43" s="93">
        <f>[38]Setembro!$E$32</f>
        <v>65.5</v>
      </c>
      <c r="AD43" s="93">
        <f>[38]Setembro!$E$33</f>
        <v>51.625</v>
      </c>
      <c r="AE43" s="93">
        <f>[38]Setembro!$E$34</f>
        <v>46.75</v>
      </c>
      <c r="AF43" s="100">
        <f t="shared" si="2"/>
        <v>52.652777777777779</v>
      </c>
      <c r="AJ43" t="s">
        <v>33</v>
      </c>
    </row>
    <row r="44" spans="1:37" x14ac:dyDescent="0.2">
      <c r="A44" s="50" t="s">
        <v>17</v>
      </c>
      <c r="B44" s="93">
        <f>[39]Setembro!$E$5</f>
        <v>30.25</v>
      </c>
      <c r="C44" s="93">
        <f>[39]Setembro!$E$6</f>
        <v>40.875</v>
      </c>
      <c r="D44" s="93">
        <f>[39]Setembro!$E$7</f>
        <v>26.541666666666668</v>
      </c>
      <c r="E44" s="93">
        <f>[39]Setembro!$E$8</f>
        <v>24.791666666666668</v>
      </c>
      <c r="F44" s="93">
        <f>[39]Setembro!$E$9</f>
        <v>48.291666666666664</v>
      </c>
      <c r="G44" s="93">
        <f>[39]Setembro!$E$10</f>
        <v>58.583333333333336</v>
      </c>
      <c r="H44" s="93">
        <f>[39]Setembro!$E$11</f>
        <v>36.625</v>
      </c>
      <c r="I44" s="93">
        <f>[39]Setembro!$E$12</f>
        <v>22.208333333333332</v>
      </c>
      <c r="J44" s="93">
        <f>[39]Setembro!$E$13</f>
        <v>21.208333333333332</v>
      </c>
      <c r="K44" s="93">
        <f>[39]Setembro!$E$14</f>
        <v>20.333333333333332</v>
      </c>
      <c r="L44" s="93">
        <f>[39]Setembro!$E$15</f>
        <v>20.416666666666668</v>
      </c>
      <c r="M44" s="93">
        <f>[39]Setembro!$E$16</f>
        <v>23.5</v>
      </c>
      <c r="N44" s="93">
        <f>[39]Setembro!$E$17</f>
        <v>30.541666666666668</v>
      </c>
      <c r="O44" s="93">
        <f>[39]Setembro!$E$18</f>
        <v>44.083333333333336</v>
      </c>
      <c r="P44" s="93">
        <f>[39]Setembro!$E$19</f>
        <v>63.416666666666664</v>
      </c>
      <c r="Q44" s="93">
        <f>[39]Setembro!$E$20</f>
        <v>82.041666666666671</v>
      </c>
      <c r="R44" s="93">
        <f>[39]Setembro!$E$21</f>
        <v>71.208333333333329</v>
      </c>
      <c r="S44" s="93">
        <f>[39]Setembro!$E$22</f>
        <v>50.333333333333336</v>
      </c>
      <c r="T44" s="93">
        <f>[39]Setembro!$E$23</f>
        <v>41.916666666666664</v>
      </c>
      <c r="U44" s="93">
        <f>[39]Setembro!$E$24</f>
        <v>50.25</v>
      </c>
      <c r="V44" s="93">
        <f>[39]Setembro!$E$25</f>
        <v>61.833333333333336</v>
      </c>
      <c r="W44" s="93">
        <f>[39]Setembro!$E$26</f>
        <v>46.541666666666664</v>
      </c>
      <c r="X44" s="93">
        <f>[39]Setembro!$E$27</f>
        <v>32.125</v>
      </c>
      <c r="Y44" s="93">
        <f>[39]Setembro!$E$28</f>
        <v>30.583333333333332</v>
      </c>
      <c r="Z44" s="93">
        <f>[39]Setembro!$E$29</f>
        <v>41.333333333333336</v>
      </c>
      <c r="AA44" s="93">
        <f>[39]Setembro!$E$30</f>
        <v>57</v>
      </c>
      <c r="AB44" s="93">
        <f>[39]Setembro!$E$31</f>
        <v>74.333333333333329</v>
      </c>
      <c r="AC44" s="93">
        <f>[39]Setembro!$E$32</f>
        <v>46.416666666666664</v>
      </c>
      <c r="AD44" s="93">
        <f>[39]Setembro!$E$33</f>
        <v>40.541666666666664</v>
      </c>
      <c r="AE44" s="93">
        <f>[39]Setembro!$E$34</f>
        <v>36.791666666666664</v>
      </c>
      <c r="AF44" s="100">
        <f t="shared" si="2"/>
        <v>42.497222222222234</v>
      </c>
      <c r="AH44" s="11" t="s">
        <v>33</v>
      </c>
      <c r="AJ44" t="s">
        <v>33</v>
      </c>
    </row>
    <row r="45" spans="1:37" hidden="1" x14ac:dyDescent="0.2">
      <c r="A45" s="50" t="s">
        <v>144</v>
      </c>
      <c r="B45" s="93" t="str">
        <f>[40]Setembro!$E$5</f>
        <v>*</v>
      </c>
      <c r="C45" s="93" t="str">
        <f>[40]Setembro!$E$6</f>
        <v>*</v>
      </c>
      <c r="D45" s="93" t="str">
        <f>[40]Setembro!$E$7</f>
        <v>*</v>
      </c>
      <c r="E45" s="93" t="str">
        <f>[40]Setembro!$E$8</f>
        <v>*</v>
      </c>
      <c r="F45" s="93" t="str">
        <f>[40]Setembro!$E$9</f>
        <v>*</v>
      </c>
      <c r="G45" s="93" t="str">
        <f>[40]Setembro!$E$10</f>
        <v>*</v>
      </c>
      <c r="H45" s="93" t="str">
        <f>[40]Setembro!$E$11</f>
        <v>*</v>
      </c>
      <c r="I45" s="93" t="str">
        <f>[40]Setembro!$E$12</f>
        <v>*</v>
      </c>
      <c r="J45" s="93" t="str">
        <f>[40]Setembro!$E$13</f>
        <v>*</v>
      </c>
      <c r="K45" s="93" t="str">
        <f>[40]Setembro!$E$14</f>
        <v>*</v>
      </c>
      <c r="L45" s="93" t="str">
        <f>[40]Setembro!$E$15</f>
        <v>*</v>
      </c>
      <c r="M45" s="93" t="str">
        <f>[40]Setembro!$E$16</f>
        <v>*</v>
      </c>
      <c r="N45" s="93" t="str">
        <f>[40]Setembro!$E$17</f>
        <v>*</v>
      </c>
      <c r="O45" s="93" t="str">
        <f>[40]Setembro!$E$18</f>
        <v>*</v>
      </c>
      <c r="P45" s="93" t="str">
        <f>[40]Setembro!$E$19</f>
        <v>*</v>
      </c>
      <c r="Q45" s="93" t="str">
        <f>[40]Setembro!$E$20</f>
        <v>*</v>
      </c>
      <c r="R45" s="93" t="str">
        <f>[40]Setembro!$E$21</f>
        <v>*</v>
      </c>
      <c r="S45" s="93" t="str">
        <f>[40]Setembro!$E$22</f>
        <v>*</v>
      </c>
      <c r="T45" s="93" t="str">
        <f>[40]Setembro!$E$23</f>
        <v>*</v>
      </c>
      <c r="U45" s="93" t="str">
        <f>[40]Setembro!$E$24</f>
        <v>*</v>
      </c>
      <c r="V45" s="93" t="str">
        <f>[40]Setembro!$E$25</f>
        <v>*</v>
      </c>
      <c r="W45" s="93" t="str">
        <f>[40]Setembro!$E$26</f>
        <v>*</v>
      </c>
      <c r="X45" s="93" t="str">
        <f>[40]Setembro!$E$27</f>
        <v>*</v>
      </c>
      <c r="Y45" s="93" t="str">
        <f>[40]Setembro!$E$28</f>
        <v>*</v>
      </c>
      <c r="Z45" s="93" t="str">
        <f>[40]Setembro!$E$29</f>
        <v>*</v>
      </c>
      <c r="AA45" s="93" t="str">
        <f>[40]Setembro!$E$30</f>
        <v>*</v>
      </c>
      <c r="AB45" s="93" t="str">
        <f>[40]Setembro!$E$31</f>
        <v>*</v>
      </c>
      <c r="AC45" s="93" t="str">
        <f>[40]Setembro!$E$32</f>
        <v>*</v>
      </c>
      <c r="AD45" s="93" t="str">
        <f>[40]Setembro!$E$33</f>
        <v>*</v>
      </c>
      <c r="AE45" s="93" t="str">
        <f>[40]Setembro!$E$34</f>
        <v>*</v>
      </c>
      <c r="AF45" s="100" t="s">
        <v>203</v>
      </c>
      <c r="AI45" t="s">
        <v>33</v>
      </c>
      <c r="AJ45" t="s">
        <v>33</v>
      </c>
    </row>
    <row r="46" spans="1:37" x14ac:dyDescent="0.2">
      <c r="A46" s="50" t="s">
        <v>18</v>
      </c>
      <c r="B46" s="93">
        <f>[41]Setembro!$E$5</f>
        <v>74.458333333333329</v>
      </c>
      <c r="C46" s="93">
        <f>[41]Setembro!$E$6</f>
        <v>62.041666666666664</v>
      </c>
      <c r="D46" s="93">
        <f>[41]Setembro!$E$7</f>
        <v>44.208333333333336</v>
      </c>
      <c r="E46" s="93">
        <f>[41]Setembro!$E$8</f>
        <v>38.125</v>
      </c>
      <c r="F46" s="93">
        <f>[41]Setembro!$E$9</f>
        <v>76.333333333333329</v>
      </c>
      <c r="G46" s="93">
        <f>[41]Setembro!$E$10</f>
        <v>69.291666666666671</v>
      </c>
      <c r="H46" s="93">
        <f>[41]Setembro!$E$11</f>
        <v>59.333333333333336</v>
      </c>
      <c r="I46" s="93">
        <f>[41]Setembro!$E$12</f>
        <v>38.125</v>
      </c>
      <c r="J46" s="93">
        <f>[41]Setembro!$E$13</f>
        <v>31.416666666666668</v>
      </c>
      <c r="K46" s="93">
        <f>[41]Setembro!$E$14</f>
        <v>30.916666666666668</v>
      </c>
      <c r="L46" s="93">
        <f>[41]Setembro!$E$15</f>
        <v>29.541666666666668</v>
      </c>
      <c r="M46" s="93">
        <f>[41]Setembro!$E$16</f>
        <v>41.541666666666664</v>
      </c>
      <c r="N46" s="93">
        <f>[41]Setembro!$E$17</f>
        <v>76.583333333333329</v>
      </c>
      <c r="O46" s="93">
        <f>[41]Setembro!$E$18</f>
        <v>86.083333333333329</v>
      </c>
      <c r="P46" s="93">
        <f>[41]Setembro!$E$19</f>
        <v>95.458333333333329</v>
      </c>
      <c r="Q46" s="93">
        <f>[41]Setembro!$E$20</f>
        <v>79.125</v>
      </c>
      <c r="R46" s="93">
        <f>[41]Setembro!$E$21</f>
        <v>68.333333333333329</v>
      </c>
      <c r="S46" s="93">
        <f>[41]Setembro!$E$22</f>
        <v>58.5</v>
      </c>
      <c r="T46" s="93">
        <f>[41]Setembro!$E$23</f>
        <v>69.25</v>
      </c>
      <c r="U46" s="93">
        <f>[41]Setembro!$E$24</f>
        <v>83.5</v>
      </c>
      <c r="V46" s="93">
        <f>[41]Setembro!$E$25</f>
        <v>74</v>
      </c>
      <c r="W46" s="93">
        <f>[41]Setembro!$E$26</f>
        <v>74</v>
      </c>
      <c r="X46" s="93">
        <f>[41]Setembro!$E$27</f>
        <v>58.166666666666664</v>
      </c>
      <c r="Y46" s="93">
        <f>[41]Setembro!$E$28</f>
        <v>51.125</v>
      </c>
      <c r="Z46" s="93">
        <f>[41]Setembro!$E$29</f>
        <v>39.208333333333336</v>
      </c>
      <c r="AA46" s="93">
        <f>[41]Setembro!$E$30</f>
        <v>61.541666666666664</v>
      </c>
      <c r="AB46" s="93">
        <f>[41]Setembro!$E$31</f>
        <v>70.333333333333329</v>
      </c>
      <c r="AC46" s="93">
        <f>[41]Setembro!$E$32</f>
        <v>58.291666666666664</v>
      </c>
      <c r="AD46" s="93">
        <f>[41]Setembro!$E$33</f>
        <v>53.791666666666664</v>
      </c>
      <c r="AE46" s="93">
        <f>[41]Setembro!$E$34</f>
        <v>46.333333333333336</v>
      </c>
      <c r="AF46" s="100">
        <f>AVERAGE(B46:AE46)</f>
        <v>59.965277777777786</v>
      </c>
      <c r="AG46" s="11" t="s">
        <v>33</v>
      </c>
      <c r="AI46" t="s">
        <v>33</v>
      </c>
      <c r="AJ46" t="s">
        <v>33</v>
      </c>
      <c r="AK46" t="s">
        <v>33</v>
      </c>
    </row>
    <row r="47" spans="1:37" x14ac:dyDescent="0.2">
      <c r="A47" s="50" t="s">
        <v>21</v>
      </c>
      <c r="B47" s="93">
        <f>[42]Setembro!$E$5</f>
        <v>55.958333333333336</v>
      </c>
      <c r="C47" s="93">
        <f>[42]Setembro!$E$6</f>
        <v>46.291666666666664</v>
      </c>
      <c r="D47" s="93">
        <f>[42]Setembro!$E$7</f>
        <v>28.5</v>
      </c>
      <c r="E47" s="93">
        <f>[42]Setembro!$E$8</f>
        <v>24.333333333333332</v>
      </c>
      <c r="F47" s="93">
        <f>[42]Setembro!$E$9</f>
        <v>62.791666666666664</v>
      </c>
      <c r="G47" s="93">
        <f>[42]Setembro!$E$10</f>
        <v>62.958333333333336</v>
      </c>
      <c r="H47" s="93">
        <f>[42]Setembro!$E$11</f>
        <v>42.083333333333336</v>
      </c>
      <c r="I47" s="93">
        <f>[42]Setembro!$E$12</f>
        <v>21.458333333333332</v>
      </c>
      <c r="J47" s="93">
        <f>[42]Setembro!$E$13</f>
        <v>19.416666666666668</v>
      </c>
      <c r="K47" s="93">
        <f>[42]Setembro!$E$14</f>
        <v>18.75</v>
      </c>
      <c r="L47" s="93">
        <f>[42]Setembro!$E$15</f>
        <v>20.708333333333332</v>
      </c>
      <c r="M47" s="93">
        <f>[42]Setembro!$E$16</f>
        <v>22.375</v>
      </c>
      <c r="N47" s="93">
        <f>[42]Setembro!$E$17</f>
        <v>34.958333333333336</v>
      </c>
      <c r="O47" s="93">
        <f>[42]Setembro!$E$18</f>
        <v>59.666666666666664</v>
      </c>
      <c r="P47" s="93">
        <f>[42]Setembro!$E$19</f>
        <v>90.541666666666671</v>
      </c>
      <c r="Q47" s="93">
        <f>[42]Setembro!$E$20</f>
        <v>81.25</v>
      </c>
      <c r="R47" s="93">
        <f>[42]Setembro!$E$21</f>
        <v>71.375</v>
      </c>
      <c r="S47" s="93">
        <f>[42]Setembro!$E$22</f>
        <v>52.041666666666664</v>
      </c>
      <c r="T47" s="93">
        <f>[42]Setembro!$E$23</f>
        <v>40.583333333333336</v>
      </c>
      <c r="U47" s="93">
        <f>[42]Setembro!$E$24</f>
        <v>38.708333333333336</v>
      </c>
      <c r="V47" s="93">
        <f>[42]Setembro!$E$25</f>
        <v>73.333333333333329</v>
      </c>
      <c r="W47" s="93">
        <f>[42]Setembro!$E$26</f>
        <v>45.916666666666664</v>
      </c>
      <c r="X47" s="93">
        <f>[42]Setembro!$E$27</f>
        <v>35.25</v>
      </c>
      <c r="Y47" s="93">
        <f>[42]Setembro!$E$28</f>
        <v>30.875</v>
      </c>
      <c r="Z47" s="93">
        <f>[42]Setembro!$E$29</f>
        <v>28.416666666666668</v>
      </c>
      <c r="AA47" s="93">
        <f>[42]Setembro!$E$30</f>
        <v>55.166666666666664</v>
      </c>
      <c r="AB47" s="93">
        <f>[42]Setembro!$E$31</f>
        <v>63.5</v>
      </c>
      <c r="AC47" s="93">
        <f>[42]Setembro!$E$32</f>
        <v>46.541666666666664</v>
      </c>
      <c r="AD47" s="93">
        <f>[42]Setembro!$E$33</f>
        <v>40.708333333333336</v>
      </c>
      <c r="AE47" s="93">
        <f>[42]Setembro!$E$34</f>
        <v>38.75</v>
      </c>
      <c r="AF47" s="100">
        <f>AVERAGE(B47:AE47)</f>
        <v>45.106944444444451</v>
      </c>
      <c r="AJ47" t="s">
        <v>33</v>
      </c>
    </row>
    <row r="48" spans="1:37" x14ac:dyDescent="0.2">
      <c r="A48" s="50" t="s">
        <v>32</v>
      </c>
      <c r="B48" s="93">
        <f>[43]Setembro!$E$5</f>
        <v>30</v>
      </c>
      <c r="C48" s="93">
        <f>[43]Setembro!$E$6</f>
        <v>40.458333333333336</v>
      </c>
      <c r="D48" s="93">
        <f>[43]Setembro!$E$7</f>
        <v>27.208333333333332</v>
      </c>
      <c r="E48" s="93">
        <f>[43]Setembro!$E$8</f>
        <v>19.666666666666668</v>
      </c>
      <c r="F48" s="93">
        <f>[43]Setembro!$E$9</f>
        <v>37.375</v>
      </c>
      <c r="G48" s="93">
        <f>[43]Setembro!$E$10</f>
        <v>52.375</v>
      </c>
      <c r="H48" s="93">
        <f>[43]Setembro!$E$11</f>
        <v>23.75</v>
      </c>
      <c r="I48" s="93">
        <f>[43]Setembro!$E$12</f>
        <v>19.318181818181817</v>
      </c>
      <c r="J48" s="93">
        <f>[43]Setembro!$E$13</f>
        <v>16.916666666666668</v>
      </c>
      <c r="K48" s="93">
        <f>[43]Setembro!$E$14</f>
        <v>18.083333333333332</v>
      </c>
      <c r="L48" s="93">
        <f>[43]Setembro!$E$15</f>
        <v>19.25</v>
      </c>
      <c r="M48" s="93">
        <f>[43]Setembro!$E$16</f>
        <v>20.791666666666668</v>
      </c>
      <c r="N48" s="93">
        <f>[43]Setembro!$E$17</f>
        <v>22</v>
      </c>
      <c r="O48" s="93">
        <f>[43]Setembro!$E$18</f>
        <v>25.708333333333332</v>
      </c>
      <c r="P48" s="93">
        <f>[43]Setembro!$E$19</f>
        <v>48.416666666666664</v>
      </c>
      <c r="Q48" s="93">
        <f>[43]Setembro!$E$20</f>
        <v>66.291666666666671</v>
      </c>
      <c r="R48" s="93">
        <f>[43]Setembro!$E$21</f>
        <v>61.916666666666664</v>
      </c>
      <c r="S48" s="93">
        <f>[43]Setembro!$E$22</f>
        <v>42.375</v>
      </c>
      <c r="T48" s="93">
        <f>[43]Setembro!$E$23</f>
        <v>34.291666666666664</v>
      </c>
      <c r="U48" s="93">
        <f>[43]Setembro!$E$24</f>
        <v>38.541666666666664</v>
      </c>
      <c r="V48" s="93">
        <f>[43]Setembro!$E$25</f>
        <v>42.666666666666664</v>
      </c>
      <c r="W48" s="93">
        <f>[43]Setembro!$E$26</f>
        <v>29.541666666666668</v>
      </c>
      <c r="X48" s="93">
        <f>[43]Setembro!$E$27</f>
        <v>21.375</v>
      </c>
      <c r="Y48" s="93">
        <f>[43]Setembro!$E$28</f>
        <v>25.083333333333332</v>
      </c>
      <c r="Z48" s="93">
        <f>[42]Setembro!$E$29</f>
        <v>28.416666666666668</v>
      </c>
      <c r="AA48" s="93">
        <f>[43]Setembro!$E$30</f>
        <v>35.333333333333336</v>
      </c>
      <c r="AB48" s="93">
        <f>[43]Setembro!$E$31</f>
        <v>71</v>
      </c>
      <c r="AC48" s="93">
        <f>[43]Setembro!$E$32</f>
        <v>51.125</v>
      </c>
      <c r="AD48" s="93">
        <f>[43]Setembro!$E$33</f>
        <v>37.666666666666664</v>
      </c>
      <c r="AE48" s="93">
        <f>[43]Setembro!$E$34</f>
        <v>30.416666666666668</v>
      </c>
      <c r="AF48" s="100">
        <f>AVERAGE(B48:AE48)</f>
        <v>34.578661616161611</v>
      </c>
      <c r="AG48" s="11" t="s">
        <v>33</v>
      </c>
      <c r="AI48" t="s">
        <v>33</v>
      </c>
      <c r="AJ48" t="s">
        <v>33</v>
      </c>
    </row>
    <row r="49" spans="1:36" x14ac:dyDescent="0.2">
      <c r="A49" s="50" t="s">
        <v>19</v>
      </c>
      <c r="B49" s="93">
        <f>[44]Setembro!$E$5</f>
        <v>39.125</v>
      </c>
      <c r="C49" s="93">
        <f>[44]Setembro!$E$6</f>
        <v>45.333333333333336</v>
      </c>
      <c r="D49" s="93">
        <f>[44]Setembro!$E$7</f>
        <v>40.61904761904762</v>
      </c>
      <c r="E49" s="93">
        <f>[44]Setembro!$E$8</f>
        <v>33</v>
      </c>
      <c r="F49" s="93">
        <f>[44]Setembro!$E$9</f>
        <v>39.291666666666664</v>
      </c>
      <c r="G49" s="93">
        <f>[44]Setembro!$E$10</f>
        <v>60.333333333333336</v>
      </c>
      <c r="H49" s="93">
        <f>[44]Setembro!$E$11</f>
        <v>44.541666666666664</v>
      </c>
      <c r="I49" s="93">
        <f>[44]Setembro!$E$12</f>
        <v>33.208333333333336</v>
      </c>
      <c r="J49" s="93">
        <f>[44]Setembro!$E$13</f>
        <v>35.125</v>
      </c>
      <c r="K49" s="93">
        <f>[44]Setembro!$E$14</f>
        <v>33.041666666666664</v>
      </c>
      <c r="L49" s="93">
        <f>[44]Setembro!$E$15</f>
        <v>28.666666666666668</v>
      </c>
      <c r="M49" s="93">
        <f>[44]Setembro!$E$16</f>
        <v>23.791666666666668</v>
      </c>
      <c r="N49" s="93">
        <f>[44]Setembro!$E$17</f>
        <v>26.375</v>
      </c>
      <c r="O49" s="93">
        <f>[44]Setembro!$E$18</f>
        <v>35.791666666666664</v>
      </c>
      <c r="P49" s="93">
        <f>[44]Setembro!$E$19</f>
        <v>54.166666666666664</v>
      </c>
      <c r="Q49" s="93">
        <f>[44]Setembro!$E$20</f>
        <v>79.625</v>
      </c>
      <c r="R49" s="93">
        <f>[44]Setembro!$E$21</f>
        <v>63.041666666666664</v>
      </c>
      <c r="S49" s="93">
        <f>[44]Setembro!$E$22</f>
        <v>48.291666666666664</v>
      </c>
      <c r="T49" s="93">
        <f>[44]Setembro!$E$23</f>
        <v>45.416666666666664</v>
      </c>
      <c r="U49" s="93">
        <f>[44]Setembro!$E$24</f>
        <v>36.958333333333336</v>
      </c>
      <c r="V49" s="93">
        <f>[44]Setembro!$E$25</f>
        <v>64.833333333333329</v>
      </c>
      <c r="W49" s="93">
        <f>[44]Setembro!$E$26</f>
        <v>54.125</v>
      </c>
      <c r="X49" s="93">
        <f>[44]Setembro!$E$27</f>
        <v>39.958333333333336</v>
      </c>
      <c r="Y49" s="93">
        <f>[44]Setembro!$E$28</f>
        <v>33.375</v>
      </c>
      <c r="Z49" s="93">
        <f>[44]Setembro!$E$29</f>
        <v>24.208333333333332</v>
      </c>
      <c r="AA49" s="93">
        <f>[44]Setembro!$E$30</f>
        <v>31.958333333333332</v>
      </c>
      <c r="AB49" s="93">
        <f>[44]Setembro!$E$31</f>
        <v>68.75</v>
      </c>
      <c r="AC49" s="93">
        <f>[44]Setembro!$E$32</f>
        <v>46.833333333333336</v>
      </c>
      <c r="AD49" s="93">
        <f>[44]Setembro!$E$33</f>
        <v>42.666666666666664</v>
      </c>
      <c r="AE49" s="93">
        <f>[44]Setembro!$E$34</f>
        <v>36.791666666666664</v>
      </c>
      <c r="AF49" s="100">
        <f>AVERAGE(B49:AE49)</f>
        <v>42.974801587301585</v>
      </c>
      <c r="AH49" t="s">
        <v>33</v>
      </c>
      <c r="AI49" t="s">
        <v>33</v>
      </c>
      <c r="AJ49" t="s">
        <v>33</v>
      </c>
    </row>
    <row r="50" spans="1:36" s="5" customFormat="1" ht="17.100000000000001" customHeight="1" x14ac:dyDescent="0.2">
      <c r="A50" s="51" t="s">
        <v>204</v>
      </c>
      <c r="B50" s="94">
        <f t="shared" ref="B50:AE50" si="3">AVERAGE(B5:B49)</f>
        <v>53.561284906327316</v>
      </c>
      <c r="C50" s="94">
        <f t="shared" si="3"/>
        <v>48.746951219512205</v>
      </c>
      <c r="D50" s="94">
        <f t="shared" si="3"/>
        <v>38.439762914709888</v>
      </c>
      <c r="E50" s="94">
        <f t="shared" si="3"/>
        <v>31.746774478614348</v>
      </c>
      <c r="F50" s="94">
        <f t="shared" si="3"/>
        <v>59.178227670075472</v>
      </c>
      <c r="G50" s="94">
        <f t="shared" si="3"/>
        <v>62.167227062102839</v>
      </c>
      <c r="H50" s="94">
        <f t="shared" si="3"/>
        <v>47.387163561076591</v>
      </c>
      <c r="I50" s="94">
        <f t="shared" si="3"/>
        <v>32.33874682943005</v>
      </c>
      <c r="J50" s="94">
        <f t="shared" si="3"/>
        <v>27.922905295187906</v>
      </c>
      <c r="K50" s="94">
        <f t="shared" si="3"/>
        <v>28.26634853305055</v>
      </c>
      <c r="L50" s="94">
        <f t="shared" si="3"/>
        <v>27.049796747967477</v>
      </c>
      <c r="M50" s="94">
        <f t="shared" si="3"/>
        <v>30.554332141288672</v>
      </c>
      <c r="N50" s="94">
        <f t="shared" si="3"/>
        <v>44.820005175983447</v>
      </c>
      <c r="O50" s="94">
        <f t="shared" si="3"/>
        <v>61.472147159258945</v>
      </c>
      <c r="P50" s="94">
        <f t="shared" si="3"/>
        <v>80.169234680905149</v>
      </c>
      <c r="Q50" s="94">
        <f t="shared" si="3"/>
        <v>76.813095238095229</v>
      </c>
      <c r="R50" s="94">
        <f t="shared" si="3"/>
        <v>68.085291692434538</v>
      </c>
      <c r="S50" s="94">
        <f t="shared" si="3"/>
        <v>54.899197722567287</v>
      </c>
      <c r="T50" s="94">
        <f t="shared" si="3"/>
        <v>47.798439138501259</v>
      </c>
      <c r="U50" s="94">
        <f t="shared" si="3"/>
        <v>48.605193195439192</v>
      </c>
      <c r="V50" s="94">
        <f t="shared" si="3"/>
        <v>72.320475719932247</v>
      </c>
      <c r="W50" s="94">
        <f t="shared" si="3"/>
        <v>58.061125457394667</v>
      </c>
      <c r="X50" s="94">
        <f t="shared" si="3"/>
        <v>46.476715916933301</v>
      </c>
      <c r="Y50" s="94">
        <f t="shared" si="3"/>
        <v>41.571730503795727</v>
      </c>
      <c r="Z50" s="94">
        <f t="shared" si="3"/>
        <v>37.524294829921431</v>
      </c>
      <c r="AA50" s="94">
        <f t="shared" si="3"/>
        <v>54.176435159043855</v>
      </c>
      <c r="AB50" s="94">
        <f t="shared" si="3"/>
        <v>67.319774385379986</v>
      </c>
      <c r="AC50" s="94">
        <f t="shared" si="3"/>
        <v>53.972913473689871</v>
      </c>
      <c r="AD50" s="94">
        <f t="shared" si="3"/>
        <v>46.769162342143716</v>
      </c>
      <c r="AE50" s="94">
        <f t="shared" si="3"/>
        <v>42.687800251853048</v>
      </c>
      <c r="AF50" s="100">
        <f>AVERAGE(B50:AE50)</f>
        <v>49.696751780087212</v>
      </c>
      <c r="AH50" s="5" t="s">
        <v>33</v>
      </c>
    </row>
    <row r="51" spans="1:36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70"/>
    </row>
    <row r="52" spans="1:36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7"/>
      <c r="U52" s="117"/>
      <c r="V52" s="117"/>
      <c r="W52" s="117"/>
      <c r="X52" s="117"/>
      <c r="Y52" s="96"/>
      <c r="Z52" s="96"/>
      <c r="AA52" s="96"/>
      <c r="AB52" s="96"/>
      <c r="AC52" s="96"/>
      <c r="AD52" s="96"/>
      <c r="AE52" s="96"/>
      <c r="AF52" s="70"/>
      <c r="AI52" t="s">
        <v>33</v>
      </c>
      <c r="AJ52" t="s">
        <v>33</v>
      </c>
    </row>
    <row r="53" spans="1:36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8"/>
      <c r="U53" s="118"/>
      <c r="V53" s="118"/>
      <c r="W53" s="118"/>
      <c r="X53" s="118"/>
      <c r="Y53" s="96"/>
      <c r="Z53" s="96"/>
      <c r="AA53" s="96"/>
      <c r="AB53" s="96"/>
      <c r="AC53" s="96"/>
      <c r="AD53" s="48"/>
      <c r="AE53" s="48"/>
      <c r="AF53" s="70"/>
    </row>
    <row r="54" spans="1:36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70"/>
    </row>
    <row r="55" spans="1:36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70"/>
    </row>
    <row r="56" spans="1:36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70"/>
    </row>
    <row r="57" spans="1:36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71"/>
      <c r="AH57" t="s">
        <v>33</v>
      </c>
    </row>
    <row r="59" spans="1:36" x14ac:dyDescent="0.2">
      <c r="AH59" t="s">
        <v>33</v>
      </c>
    </row>
    <row r="60" spans="1:36" x14ac:dyDescent="0.2">
      <c r="K60" s="2" t="s">
        <v>33</v>
      </c>
      <c r="AE60" s="2" t="s">
        <v>33</v>
      </c>
    </row>
    <row r="62" spans="1:36" x14ac:dyDescent="0.2">
      <c r="M62" s="2" t="s">
        <v>33</v>
      </c>
      <c r="T62" s="2" t="s">
        <v>33</v>
      </c>
    </row>
    <row r="63" spans="1:36" x14ac:dyDescent="0.2">
      <c r="AB63" s="2" t="s">
        <v>33</v>
      </c>
      <c r="AC63" s="2" t="s">
        <v>33</v>
      </c>
      <c r="AF63" s="7" t="s">
        <v>33</v>
      </c>
    </row>
    <row r="64" spans="1:36" x14ac:dyDescent="0.2">
      <c r="P64" s="2" t="s">
        <v>33</v>
      </c>
      <c r="R64" s="2" t="s">
        <v>33</v>
      </c>
    </row>
    <row r="66" spans="11:33" x14ac:dyDescent="0.2">
      <c r="AG66" t="s">
        <v>33</v>
      </c>
    </row>
    <row r="69" spans="11:33" x14ac:dyDescent="0.2">
      <c r="T69" s="2" t="s">
        <v>33</v>
      </c>
    </row>
    <row r="72" spans="11:33" x14ac:dyDescent="0.2">
      <c r="K72" s="2" t="s">
        <v>33</v>
      </c>
    </row>
  </sheetData>
  <mergeCells count="36">
    <mergeCell ref="AE3:AE4"/>
    <mergeCell ref="AF3:AF4"/>
    <mergeCell ref="T52:X52"/>
    <mergeCell ref="T53:X53"/>
    <mergeCell ref="Z3:Z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showGridLines="0" zoomScale="90" zoomScaleNormal="90" workbookViewId="0">
      <selection activeCell="AH10" sqref="AH10"/>
    </sheetView>
  </sheetViews>
  <sheetFormatPr defaultRowHeight="12.75" x14ac:dyDescent="0.2"/>
  <cols>
    <col min="1" max="1" width="23.425781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11" t="s">
        <v>215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3"/>
    </row>
    <row r="2" spans="1:35" s="4" customFormat="1" ht="20.100000000000001" customHeight="1" x14ac:dyDescent="0.2">
      <c r="A2" s="114" t="s">
        <v>20</v>
      </c>
      <c r="B2" s="125" t="s">
        <v>238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10"/>
    </row>
    <row r="3" spans="1:35" s="5" customFormat="1" ht="20.100000000000001" customHeight="1" x14ac:dyDescent="0.2">
      <c r="A3" s="114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78" t="s">
        <v>25</v>
      </c>
      <c r="AG3" s="79" t="s">
        <v>24</v>
      </c>
    </row>
    <row r="4" spans="1:35" s="5" customFormat="1" ht="20.100000000000001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78" t="s">
        <v>23</v>
      </c>
      <c r="AG4" s="79" t="s">
        <v>23</v>
      </c>
    </row>
    <row r="5" spans="1:35" s="5" customFormat="1" x14ac:dyDescent="0.2">
      <c r="A5" s="50" t="s">
        <v>28</v>
      </c>
      <c r="B5" s="90">
        <f>[1]Setembro!$F$5</f>
        <v>95</v>
      </c>
      <c r="C5" s="90">
        <f>[1]Setembro!$F$6</f>
        <v>91</v>
      </c>
      <c r="D5" s="90">
        <f>[1]Setembro!$F$7</f>
        <v>93</v>
      </c>
      <c r="E5" s="90">
        <f>[1]Setembro!$F$8</f>
        <v>88</v>
      </c>
      <c r="F5" s="90">
        <f>[1]Setembro!$F$9</f>
        <v>79</v>
      </c>
      <c r="G5" s="90">
        <f>[1]Setembro!$F$10</f>
        <v>98</v>
      </c>
      <c r="H5" s="90">
        <f>[1]Setembro!$F$11</f>
        <v>95</v>
      </c>
      <c r="I5" s="90">
        <f>[1]Setembro!$F$12</f>
        <v>83</v>
      </c>
      <c r="J5" s="90">
        <f>[1]Setembro!$F$13</f>
        <v>81</v>
      </c>
      <c r="K5" s="90">
        <f>[1]Setembro!$F$14</f>
        <v>87</v>
      </c>
      <c r="L5" s="90">
        <f>[1]Setembro!$F$15</f>
        <v>84</v>
      </c>
      <c r="M5" s="90">
        <f>[1]Setembro!$F$16</f>
        <v>77</v>
      </c>
      <c r="N5" s="90">
        <f>[1]Setembro!$F$17</f>
        <v>84</v>
      </c>
      <c r="O5" s="90">
        <f>[1]Setembro!$F$18</f>
        <v>67</v>
      </c>
      <c r="P5" s="90">
        <f>[1]Setembro!$F$19</f>
        <v>79</v>
      </c>
      <c r="Q5" s="90">
        <f>[1]Setembro!$F$20</f>
        <v>100</v>
      </c>
      <c r="R5" s="90">
        <f>[1]Setembro!$F$21</f>
        <v>100</v>
      </c>
      <c r="S5" s="90">
        <f>[1]Setembro!$F$22</f>
        <v>87</v>
      </c>
      <c r="T5" s="90">
        <f>[1]Setembro!$F$23</f>
        <v>93</v>
      </c>
      <c r="U5" s="90">
        <f>[1]Setembro!$F$24</f>
        <v>80</v>
      </c>
      <c r="V5" s="90">
        <f>[1]Setembro!$F$25</f>
        <v>100</v>
      </c>
      <c r="W5" s="90">
        <f>[1]Setembro!$F$26</f>
        <v>97</v>
      </c>
      <c r="X5" s="90">
        <f>[1]Setembro!$F$27</f>
        <v>90</v>
      </c>
      <c r="Y5" s="90">
        <f>[1]Setembro!$F$28</f>
        <v>94</v>
      </c>
      <c r="Z5" s="90">
        <f>[1]Setembro!$F$29</f>
        <v>87</v>
      </c>
      <c r="AA5" s="90">
        <f>[1]Setembro!$F$30</f>
        <v>81</v>
      </c>
      <c r="AB5" s="90">
        <f>[1]Setembro!$F$31</f>
        <v>82</v>
      </c>
      <c r="AC5" s="90">
        <f>[1]Setembro!$F$32</f>
        <v>89</v>
      </c>
      <c r="AD5" s="90">
        <f>[1]Setembro!$F$33</f>
        <v>76</v>
      </c>
      <c r="AE5" s="90">
        <f>[1]Setembro!$F$34</f>
        <v>88</v>
      </c>
      <c r="AF5" s="81">
        <f t="shared" ref="AF5:AF44" si="1">MAX(B5:AE5)</f>
        <v>100</v>
      </c>
      <c r="AG5" s="92">
        <f t="shared" ref="AG5:AG44" si="2">AVERAGE(B5:AE5)</f>
        <v>87.5</v>
      </c>
    </row>
    <row r="6" spans="1:35" x14ac:dyDescent="0.2">
      <c r="A6" s="50" t="s">
        <v>0</v>
      </c>
      <c r="B6" s="93">
        <f>[2]Setembro!$F$5</f>
        <v>89</v>
      </c>
      <c r="C6" s="93">
        <f>[2]Setembro!$F$6</f>
        <v>86</v>
      </c>
      <c r="D6" s="93">
        <f>[2]Setembro!$F$7</f>
        <v>84</v>
      </c>
      <c r="E6" s="93">
        <f>[2]Setembro!$F$8</f>
        <v>75</v>
      </c>
      <c r="F6" s="93">
        <f>[2]Setembro!$F$9</f>
        <v>92</v>
      </c>
      <c r="G6" s="93">
        <f>[2]Setembro!$F$10</f>
        <v>89</v>
      </c>
      <c r="H6" s="93">
        <f>[2]Setembro!$F$11</f>
        <v>92</v>
      </c>
      <c r="I6" s="93">
        <f>[2]Setembro!$F$12</f>
        <v>81</v>
      </c>
      <c r="J6" s="93">
        <f>[2]Setembro!$F$13</f>
        <v>69</v>
      </c>
      <c r="K6" s="93">
        <f>[2]Setembro!$F$14</f>
        <v>73</v>
      </c>
      <c r="L6" s="93">
        <f>[2]Setembro!$F$15</f>
        <v>56</v>
      </c>
      <c r="M6" s="93">
        <f>[2]Setembro!$F$16</f>
        <v>67</v>
      </c>
      <c r="N6" s="93">
        <f>[2]Setembro!$F$17</f>
        <v>100</v>
      </c>
      <c r="O6" s="93">
        <f>[2]Setembro!$F$18</f>
        <v>91</v>
      </c>
      <c r="P6" s="93">
        <f>[2]Setembro!$F$19</f>
        <v>100</v>
      </c>
      <c r="Q6" s="93">
        <f>[2]Setembro!$F$20</f>
        <v>100</v>
      </c>
      <c r="R6" s="93">
        <f>[2]Setembro!$F$21</f>
        <v>100</v>
      </c>
      <c r="S6" s="93">
        <f>[2]Setembro!$F$22</f>
        <v>86</v>
      </c>
      <c r="T6" s="93">
        <f>[2]Setembro!$F$23</f>
        <v>89</v>
      </c>
      <c r="U6" s="93">
        <f>[2]Setembro!$F$24</f>
        <v>77</v>
      </c>
      <c r="V6" s="93">
        <f>[2]Setembro!$F$25</f>
        <v>94</v>
      </c>
      <c r="W6" s="93">
        <f>[2]Setembro!$F$26</f>
        <v>99</v>
      </c>
      <c r="X6" s="93">
        <f>[2]Setembro!$F$27</f>
        <v>92</v>
      </c>
      <c r="Y6" s="93">
        <f>[2]Setembro!$F$28</f>
        <v>87</v>
      </c>
      <c r="Z6" s="93">
        <f>[2]Setembro!$F$29</f>
        <v>75</v>
      </c>
      <c r="AA6" s="93">
        <f>[2]Setembro!$F$30</f>
        <v>91</v>
      </c>
      <c r="AB6" s="93">
        <f>[2]Setembro!$F$31</f>
        <v>88</v>
      </c>
      <c r="AC6" s="93">
        <f>[2]Setembro!$F$32</f>
        <v>89</v>
      </c>
      <c r="AD6" s="93">
        <f>[2]Setembro!$F$33</f>
        <v>83</v>
      </c>
      <c r="AE6" s="93">
        <f>[2]Setembro!$F$34</f>
        <v>79</v>
      </c>
      <c r="AF6" s="81">
        <f t="shared" si="1"/>
        <v>100</v>
      </c>
      <c r="AG6" s="92">
        <f t="shared" si="2"/>
        <v>85.766666666666666</v>
      </c>
    </row>
    <row r="7" spans="1:35" x14ac:dyDescent="0.2">
      <c r="A7" s="50" t="s">
        <v>86</v>
      </c>
      <c r="B7" s="93">
        <f>[3]Setembro!$F$5</f>
        <v>91</v>
      </c>
      <c r="C7" s="93">
        <f>[3]Setembro!$F$6</f>
        <v>79</v>
      </c>
      <c r="D7" s="93">
        <f>[3]Setembro!$F$7</f>
        <v>73</v>
      </c>
      <c r="E7" s="93">
        <f>[3]Setembro!$F$8</f>
        <v>53</v>
      </c>
      <c r="F7" s="93">
        <f>[3]Setembro!$F$9</f>
        <v>87</v>
      </c>
      <c r="G7" s="93">
        <f>[3]Setembro!$F$10</f>
        <v>96</v>
      </c>
      <c r="H7" s="93">
        <f>[3]Setembro!$F$11</f>
        <v>82</v>
      </c>
      <c r="I7" s="93">
        <f>[3]Setembro!$F$12</f>
        <v>63</v>
      </c>
      <c r="J7" s="93">
        <f>[3]Setembro!$F$13</f>
        <v>53</v>
      </c>
      <c r="K7" s="93">
        <f>[3]Setembro!$F$14</f>
        <v>53</v>
      </c>
      <c r="L7" s="93">
        <f>[3]Setembro!$F$15</f>
        <v>48</v>
      </c>
      <c r="M7" s="93">
        <f>[3]Setembro!$F$16</f>
        <v>40</v>
      </c>
      <c r="N7" s="93">
        <f>[3]Setembro!$F$17</f>
        <v>79</v>
      </c>
      <c r="O7" s="93">
        <f>[3]Setembro!$F$18</f>
        <v>88</v>
      </c>
      <c r="P7" s="93">
        <f>[3]Setembro!$F$19</f>
        <v>99</v>
      </c>
      <c r="Q7" s="93">
        <f>[3]Setembro!$F$20</f>
        <v>99</v>
      </c>
      <c r="R7" s="93">
        <f>[3]Setembro!$F$21</f>
        <v>94</v>
      </c>
      <c r="S7" s="93">
        <f>[3]Setembro!$F$22</f>
        <v>81</v>
      </c>
      <c r="T7" s="93">
        <f>[3]Setembro!$F$23</f>
        <v>81</v>
      </c>
      <c r="U7" s="93">
        <f>[3]Setembro!$F$24</f>
        <v>89</v>
      </c>
      <c r="V7" s="93">
        <f>[3]Setembro!$F$25</f>
        <v>99</v>
      </c>
      <c r="W7" s="93">
        <f>[3]Setembro!$F$26</f>
        <v>97</v>
      </c>
      <c r="X7" s="93">
        <f>[3]Setembro!$F$27</f>
        <v>78</v>
      </c>
      <c r="Y7" s="93">
        <f>[3]Setembro!$F$28</f>
        <v>79</v>
      </c>
      <c r="Z7" s="93">
        <f>[3]Setembro!$F$29</f>
        <v>73</v>
      </c>
      <c r="AA7" s="93">
        <f>[3]Setembro!$F$30</f>
        <v>96</v>
      </c>
      <c r="AB7" s="93">
        <f>[3]Setembro!$F$31</f>
        <v>95</v>
      </c>
      <c r="AC7" s="93">
        <f>[3]Setembro!$F$32</f>
        <v>89</v>
      </c>
      <c r="AD7" s="93">
        <f>[3]Setembro!$F$33</f>
        <v>86</v>
      </c>
      <c r="AE7" s="93">
        <f>[3]Setembro!$F$34</f>
        <v>74</v>
      </c>
      <c r="AF7" s="81">
        <f t="shared" si="1"/>
        <v>99</v>
      </c>
      <c r="AG7" s="92">
        <f t="shared" si="2"/>
        <v>79.8</v>
      </c>
    </row>
    <row r="8" spans="1:35" x14ac:dyDescent="0.2">
      <c r="A8" s="50" t="s">
        <v>1</v>
      </c>
      <c r="B8" s="93">
        <f>[4]Setembro!$F$5</f>
        <v>83</v>
      </c>
      <c r="C8" s="93">
        <f>[4]Setembro!$F$6</f>
        <v>73</v>
      </c>
      <c r="D8" s="93">
        <f>[4]Setembro!$F$7</f>
        <v>81</v>
      </c>
      <c r="E8" s="93">
        <f>[4]Setembro!$F$8</f>
        <v>72</v>
      </c>
      <c r="F8" s="93">
        <f>[4]Setembro!$F$9</f>
        <v>77</v>
      </c>
      <c r="G8" s="93">
        <f>[4]Setembro!$F$10</f>
        <v>77</v>
      </c>
      <c r="H8" s="93">
        <f>[4]Setembro!$F$11</f>
        <v>86</v>
      </c>
      <c r="I8" s="93">
        <f>[4]Setembro!$F$12</f>
        <v>72</v>
      </c>
      <c r="J8" s="93">
        <f>[4]Setembro!$F$13</f>
        <v>80</v>
      </c>
      <c r="K8" s="93">
        <f>[4]Setembro!$F$14</f>
        <v>76</v>
      </c>
      <c r="L8" s="93">
        <f>[4]Setembro!$F$15</f>
        <v>78</v>
      </c>
      <c r="M8" s="93">
        <f>[4]Setembro!$F$16</f>
        <v>69</v>
      </c>
      <c r="N8" s="93">
        <f>[4]Setembro!$F$17</f>
        <v>78</v>
      </c>
      <c r="O8" s="93">
        <f>[4]Setembro!$F$18</f>
        <v>93</v>
      </c>
      <c r="P8" s="93">
        <f>[4]Setembro!$F$19</f>
        <v>94</v>
      </c>
      <c r="Q8" s="93">
        <f>[4]Setembro!$F$20</f>
        <v>93</v>
      </c>
      <c r="R8" s="93">
        <f>[4]Setembro!$F$21</f>
        <v>84</v>
      </c>
      <c r="S8" s="93">
        <f>[4]Setembro!$F$22</f>
        <v>68</v>
      </c>
      <c r="T8" s="93">
        <f>[4]Setembro!$F$23</f>
        <v>65</v>
      </c>
      <c r="U8" s="93">
        <f>[4]Setembro!$F$24</f>
        <v>52</v>
      </c>
      <c r="V8" s="93">
        <f>[4]Setembro!$F$25</f>
        <v>89</v>
      </c>
      <c r="W8" s="93">
        <f>[4]Setembro!$F$26</f>
        <v>68</v>
      </c>
      <c r="X8" s="93">
        <f>[4]Setembro!$F$27</f>
        <v>73</v>
      </c>
      <c r="Y8" s="93">
        <f>[4]Setembro!$F$28</f>
        <v>76</v>
      </c>
      <c r="Z8" s="93">
        <f>[4]Setembro!$F$29</f>
        <v>80</v>
      </c>
      <c r="AA8" s="93">
        <f>[4]Setembro!$F$30</f>
        <v>89</v>
      </c>
      <c r="AB8" s="93">
        <f>[4]Setembro!$F$31</f>
        <v>82</v>
      </c>
      <c r="AC8" s="93">
        <f>[4]Setembro!$F$32</f>
        <v>75</v>
      </c>
      <c r="AD8" s="93">
        <f>[4]Setembro!$F$33</f>
        <v>47</v>
      </c>
      <c r="AE8" s="93">
        <f>[4]Setembro!$F$34</f>
        <v>65</v>
      </c>
      <c r="AF8" s="81">
        <f t="shared" si="1"/>
        <v>94</v>
      </c>
      <c r="AG8" s="92">
        <f t="shared" si="2"/>
        <v>76.5</v>
      </c>
    </row>
    <row r="9" spans="1:35" x14ac:dyDescent="0.2">
      <c r="A9" s="50" t="s">
        <v>149</v>
      </c>
      <c r="B9" s="93">
        <f>[5]Setembro!$F$5</f>
        <v>99</v>
      </c>
      <c r="C9" s="93">
        <f>[5]Setembro!$F$6</f>
        <v>81</v>
      </c>
      <c r="D9" s="93">
        <f>[5]Setembro!$F$7</f>
        <v>58</v>
      </c>
      <c r="E9" s="93">
        <f>[5]Setembro!$F$8</f>
        <v>66</v>
      </c>
      <c r="F9" s="93">
        <f>[5]Setembro!$F$9</f>
        <v>99</v>
      </c>
      <c r="G9" s="93">
        <f>[5]Setembro!$F$10</f>
        <v>79</v>
      </c>
      <c r="H9" s="93">
        <f>[5]Setembro!$F$11</f>
        <v>74</v>
      </c>
      <c r="I9" s="93">
        <f>[5]Setembro!$F$12</f>
        <v>53</v>
      </c>
      <c r="J9" s="93">
        <f>[5]Setembro!$F$13</f>
        <v>33</v>
      </c>
      <c r="K9" s="93">
        <f>[5]Setembro!$F$14</f>
        <v>35</v>
      </c>
      <c r="L9" s="93">
        <f>[5]Setembro!$F$15</f>
        <v>37</v>
      </c>
      <c r="M9" s="93">
        <f>[5]Setembro!$F$16</f>
        <v>79</v>
      </c>
      <c r="N9" s="93">
        <f>[5]Setembro!$F$17</f>
        <v>79</v>
      </c>
      <c r="O9" s="93">
        <f>[5]Setembro!$F$18</f>
        <v>99</v>
      </c>
      <c r="P9" s="93">
        <f>[5]Setembro!$F$19</f>
        <v>99</v>
      </c>
      <c r="Q9" s="93">
        <f>[5]Setembro!$F$20</f>
        <v>99</v>
      </c>
      <c r="R9" s="93">
        <f>[5]Setembro!$F$21</f>
        <v>99</v>
      </c>
      <c r="S9" s="93">
        <f>[5]Setembro!$F$22</f>
        <v>80</v>
      </c>
      <c r="T9" s="93">
        <f>[5]Setembro!$F$23</f>
        <v>84</v>
      </c>
      <c r="U9" s="93">
        <f>[5]Setembro!$F$24</f>
        <v>81</v>
      </c>
      <c r="V9" s="93">
        <f>[5]Setembro!$F$25</f>
        <v>98</v>
      </c>
      <c r="W9" s="93">
        <f>[5]Setembro!$F$26</f>
        <v>93</v>
      </c>
      <c r="X9" s="93">
        <f>[5]Setembro!$F$27</f>
        <v>83</v>
      </c>
      <c r="Y9" s="93">
        <f>[5]Setembro!$F$28</f>
        <v>59</v>
      </c>
      <c r="Z9" s="93">
        <f>[5]Setembro!$F$29</f>
        <v>43</v>
      </c>
      <c r="AA9" s="93">
        <f>[5]Setembro!$F$30</f>
        <v>99</v>
      </c>
      <c r="AB9" s="93">
        <f>[5]Setembro!$F$31</f>
        <v>96</v>
      </c>
      <c r="AC9" s="93">
        <f>[5]Setembro!$F$32</f>
        <v>89</v>
      </c>
      <c r="AD9" s="93">
        <f>[5]Setembro!$F$33</f>
        <v>66</v>
      </c>
      <c r="AE9" s="93">
        <f>[5]Setembro!$F$34</f>
        <v>70</v>
      </c>
      <c r="AF9" s="81">
        <f t="shared" si="1"/>
        <v>99</v>
      </c>
      <c r="AG9" s="92">
        <f t="shared" si="2"/>
        <v>76.966666666666669</v>
      </c>
    </row>
    <row r="10" spans="1:35" x14ac:dyDescent="0.2">
      <c r="A10" s="50" t="s">
        <v>93</v>
      </c>
      <c r="B10" s="93">
        <f>[6]Setembro!$F$5</f>
        <v>62</v>
      </c>
      <c r="C10" s="93">
        <f>[6]Setembro!$F$6</f>
        <v>81</v>
      </c>
      <c r="D10" s="93">
        <f>[6]Setembro!$F$7</f>
        <v>62</v>
      </c>
      <c r="E10" s="93">
        <f>[6]Setembro!$F$8</f>
        <v>37</v>
      </c>
      <c r="F10" s="93">
        <f>[6]Setembro!$F$9</f>
        <v>77</v>
      </c>
      <c r="G10" s="93">
        <f>[6]Setembro!$F$10</f>
        <v>100</v>
      </c>
      <c r="H10" s="93">
        <f>[6]Setembro!$F$11</f>
        <v>91</v>
      </c>
      <c r="I10" s="93">
        <f>[6]Setembro!$F$12</f>
        <v>51</v>
      </c>
      <c r="J10" s="93">
        <f>[6]Setembro!$F$13</f>
        <v>44</v>
      </c>
      <c r="K10" s="93">
        <f>[6]Setembro!$F$14</f>
        <v>49</v>
      </c>
      <c r="L10" s="93">
        <f>[6]Setembro!$F$15</f>
        <v>35</v>
      </c>
      <c r="M10" s="93">
        <f>[6]Setembro!$F$16</f>
        <v>35</v>
      </c>
      <c r="N10" s="93">
        <f>[6]Setembro!$F$17</f>
        <v>59</v>
      </c>
      <c r="O10" s="93">
        <f>[6]Setembro!$F$18</f>
        <v>68</v>
      </c>
      <c r="P10" s="93">
        <f>[6]Setembro!$F$19</f>
        <v>86</v>
      </c>
      <c r="Q10" s="93">
        <f>[6]Setembro!$F$20</f>
        <v>100</v>
      </c>
      <c r="R10" s="93">
        <f>[6]Setembro!$F$21</f>
        <v>100</v>
      </c>
      <c r="S10" s="93">
        <f>[6]Setembro!$F$22</f>
        <v>78</v>
      </c>
      <c r="T10" s="93">
        <f>[6]Setembro!$F$23</f>
        <v>83</v>
      </c>
      <c r="U10" s="93">
        <f>[6]Setembro!$F$24</f>
        <v>90</v>
      </c>
      <c r="V10" s="93">
        <f>[6]Setembro!$F$25</f>
        <v>100</v>
      </c>
      <c r="W10" s="93">
        <f>[6]Setembro!$F$26</f>
        <v>92</v>
      </c>
      <c r="X10" s="93">
        <f>[6]Setembro!$F$27</f>
        <v>87</v>
      </c>
      <c r="Y10" s="93">
        <f>[6]Setembro!$F$28</f>
        <v>83</v>
      </c>
      <c r="Z10" s="93">
        <f>[6]Setembro!$F$29</f>
        <v>68</v>
      </c>
      <c r="AA10" s="93">
        <f>[6]Setembro!$F$30</f>
        <v>83</v>
      </c>
      <c r="AB10" s="93">
        <f>[6]Setembro!$F$31</f>
        <v>90</v>
      </c>
      <c r="AC10" s="93">
        <f>[6]Setembro!$F$32</f>
        <v>85</v>
      </c>
      <c r="AD10" s="93">
        <f>[6]Setembro!$F$33</f>
        <v>73</v>
      </c>
      <c r="AE10" s="93">
        <f>[6]Setembro!$F$34</f>
        <v>82</v>
      </c>
      <c r="AF10" s="81">
        <f t="shared" si="1"/>
        <v>100</v>
      </c>
      <c r="AG10" s="92">
        <f t="shared" si="2"/>
        <v>74.36666666666666</v>
      </c>
    </row>
    <row r="11" spans="1:35" x14ac:dyDescent="0.2">
      <c r="A11" s="50" t="s">
        <v>50</v>
      </c>
      <c r="B11" s="93">
        <f>[7]Setembro!$F$5</f>
        <v>67</v>
      </c>
      <c r="C11" s="93">
        <f>[7]Setembro!$F$6</f>
        <v>70</v>
      </c>
      <c r="D11" s="93">
        <f>[7]Setembro!$F$7</f>
        <v>61</v>
      </c>
      <c r="E11" s="93">
        <f>[7]Setembro!$F$8</f>
        <v>36</v>
      </c>
      <c r="F11" s="93">
        <f>[7]Setembro!$F$9</f>
        <v>79</v>
      </c>
      <c r="G11" s="93">
        <f>[7]Setembro!$F$10</f>
        <v>100</v>
      </c>
      <c r="H11" s="93">
        <f>[7]Setembro!$F$11</f>
        <v>78</v>
      </c>
      <c r="I11" s="93">
        <f>[7]Setembro!$F$12</f>
        <v>52</v>
      </c>
      <c r="J11" s="93">
        <f>[7]Setembro!$F$13</f>
        <v>49</v>
      </c>
      <c r="K11" s="93">
        <f>[7]Setembro!$F$14</f>
        <v>48</v>
      </c>
      <c r="L11" s="93">
        <f>[7]Setembro!$F$15</f>
        <v>41</v>
      </c>
      <c r="M11" s="93">
        <f>[7]Setembro!$F$16</f>
        <v>32</v>
      </c>
      <c r="N11" s="93">
        <f>[7]Setembro!$F$17</f>
        <v>41</v>
      </c>
      <c r="O11" s="93">
        <f>[7]Setembro!$F$18</f>
        <v>65</v>
      </c>
      <c r="P11" s="93">
        <f>[7]Setembro!$F$19</f>
        <v>91</v>
      </c>
      <c r="Q11" s="93">
        <f>[7]Setembro!$F$20</f>
        <v>98</v>
      </c>
      <c r="R11" s="93">
        <f>[7]Setembro!$F$21</f>
        <v>100</v>
      </c>
      <c r="S11" s="93">
        <f>[7]Setembro!$F$22</f>
        <v>79</v>
      </c>
      <c r="T11" s="93">
        <f>[7]Setembro!$F$23</f>
        <v>82</v>
      </c>
      <c r="U11" s="93">
        <f>[7]Setembro!$F$24</f>
        <v>98</v>
      </c>
      <c r="V11" s="93">
        <f>[7]Setembro!$F$25</f>
        <v>99</v>
      </c>
      <c r="W11" s="93">
        <f>[7]Setembro!$F$26</f>
        <v>96</v>
      </c>
      <c r="X11" s="93">
        <f>[7]Setembro!$F$27</f>
        <v>67</v>
      </c>
      <c r="Y11" s="93">
        <f>[7]Setembro!$F$28</f>
        <v>66</v>
      </c>
      <c r="Z11" s="93">
        <f>[7]Setembro!$F$29</f>
        <v>57</v>
      </c>
      <c r="AA11" s="93">
        <f>[7]Setembro!$F$30</f>
        <v>75</v>
      </c>
      <c r="AB11" s="93">
        <f>[7]Setembro!$F$31</f>
        <v>100</v>
      </c>
      <c r="AC11" s="93">
        <f>[7]Setembro!$F$32</f>
        <v>86</v>
      </c>
      <c r="AD11" s="93">
        <f>[7]Setembro!$F$33</f>
        <v>79</v>
      </c>
      <c r="AE11" s="93">
        <f>[7]Setembro!$F$34</f>
        <v>73</v>
      </c>
      <c r="AF11" s="81">
        <f t="shared" si="1"/>
        <v>100</v>
      </c>
      <c r="AG11" s="92">
        <f t="shared" si="2"/>
        <v>72.166666666666671</v>
      </c>
    </row>
    <row r="12" spans="1:35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81">
        <f t="shared" si="1"/>
        <v>0</v>
      </c>
      <c r="AG12" s="92" t="e">
        <f t="shared" si="2"/>
        <v>#DIV/0!</v>
      </c>
    </row>
    <row r="13" spans="1:35" x14ac:dyDescent="0.2">
      <c r="A13" s="50" t="s">
        <v>96</v>
      </c>
      <c r="B13" s="93">
        <f>[8]Setembro!$F$5</f>
        <v>89</v>
      </c>
      <c r="C13" s="93">
        <f>[8]Setembro!$F$6</f>
        <v>86</v>
      </c>
      <c r="D13" s="93">
        <f>[8]Setembro!$F$7</f>
        <v>78</v>
      </c>
      <c r="E13" s="93">
        <f>[8]Setembro!$F$8</f>
        <v>63</v>
      </c>
      <c r="F13" s="93">
        <f>[8]Setembro!$F$9</f>
        <v>85</v>
      </c>
      <c r="G13" s="93">
        <f>[8]Setembro!$F$10</f>
        <v>86</v>
      </c>
      <c r="H13" s="93">
        <f>[8]Setembro!$F$11</f>
        <v>86</v>
      </c>
      <c r="I13" s="93">
        <f>[8]Setembro!$F$12</f>
        <v>74</v>
      </c>
      <c r="J13" s="93">
        <f>[8]Setembro!$F$13</f>
        <v>74</v>
      </c>
      <c r="K13" s="93">
        <f>[8]Setembro!$F$14</f>
        <v>66</v>
      </c>
      <c r="L13" s="93">
        <f>[8]Setembro!$F$15</f>
        <v>68</v>
      </c>
      <c r="M13" s="93">
        <f>[8]Setembro!$F$16</f>
        <v>52</v>
      </c>
      <c r="N13" s="93">
        <f>[8]Setembro!$F$17</f>
        <v>88</v>
      </c>
      <c r="O13" s="93">
        <f>[8]Setembro!$F$18</f>
        <v>100</v>
      </c>
      <c r="P13" s="93">
        <f>[8]Setembro!$F$19</f>
        <v>100</v>
      </c>
      <c r="Q13" s="93">
        <f>[8]Setembro!$F$20</f>
        <v>100</v>
      </c>
      <c r="R13" s="93">
        <f>[8]Setembro!$F$21</f>
        <v>95</v>
      </c>
      <c r="S13" s="93">
        <f>[8]Setembro!$F$22</f>
        <v>93</v>
      </c>
      <c r="T13" s="93">
        <f>[8]Setembro!$F$23</f>
        <v>92</v>
      </c>
      <c r="U13" s="93">
        <f>[8]Setembro!$F$24</f>
        <v>68</v>
      </c>
      <c r="V13" s="93">
        <f>[8]Setembro!$F$25</f>
        <v>99</v>
      </c>
      <c r="W13" s="93">
        <f>[8]Setembro!$F$26</f>
        <v>97</v>
      </c>
      <c r="X13" s="93">
        <f>[8]Setembro!$F$27</f>
        <v>89</v>
      </c>
      <c r="Y13" s="93">
        <f>[8]Setembro!$F$28</f>
        <v>86</v>
      </c>
      <c r="Z13" s="93">
        <f>[8]Setembro!$F$29</f>
        <v>87</v>
      </c>
      <c r="AA13" s="93">
        <f>[8]Setembro!$F$30</f>
        <v>100</v>
      </c>
      <c r="AB13" s="93">
        <f>[8]Setembro!$F$31</f>
        <v>91</v>
      </c>
      <c r="AC13" s="93">
        <f>[8]Setembro!$F$32</f>
        <v>90</v>
      </c>
      <c r="AD13" s="93">
        <f>[8]Setembro!$F$33</f>
        <v>83</v>
      </c>
      <c r="AE13" s="93">
        <f>[8]Setembro!$F$34</f>
        <v>89</v>
      </c>
      <c r="AF13" s="81">
        <f t="shared" si="1"/>
        <v>100</v>
      </c>
      <c r="AG13" s="92">
        <f t="shared" si="2"/>
        <v>85.13333333333334</v>
      </c>
    </row>
    <row r="14" spans="1:35" hidden="1" x14ac:dyDescent="0.2">
      <c r="A14" s="50" t="s">
        <v>100</v>
      </c>
      <c r="B14" s="93" t="str">
        <f>[9]Setembro!$F$5</f>
        <v>*</v>
      </c>
      <c r="C14" s="93" t="str">
        <f>[9]Setembro!$F$6</f>
        <v>*</v>
      </c>
      <c r="D14" s="93" t="str">
        <f>[9]Setembro!$F$7</f>
        <v>*</v>
      </c>
      <c r="E14" s="93" t="str">
        <f>[9]Setembro!$F$8</f>
        <v>*</v>
      </c>
      <c r="F14" s="93" t="str">
        <f>[9]Setembro!$F$9</f>
        <v>*</v>
      </c>
      <c r="G14" s="93" t="str">
        <f>[9]Setembro!$F$10</f>
        <v>*</v>
      </c>
      <c r="H14" s="93" t="str">
        <f>[9]Setembro!$F$11</f>
        <v>*</v>
      </c>
      <c r="I14" s="93" t="str">
        <f>[9]Setembro!$F$12</f>
        <v>*</v>
      </c>
      <c r="J14" s="93" t="str">
        <f>[9]Setembro!$F$13</f>
        <v>*</v>
      </c>
      <c r="K14" s="93" t="str">
        <f>[9]Setembro!$F$14</f>
        <v>*</v>
      </c>
      <c r="L14" s="93" t="str">
        <f>[9]Setembro!$F$15</f>
        <v>*</v>
      </c>
      <c r="M14" s="93" t="str">
        <f>[9]Setembro!$F$16</f>
        <v>*</v>
      </c>
      <c r="N14" s="93" t="str">
        <f>[9]Setembro!$F$17</f>
        <v>*</v>
      </c>
      <c r="O14" s="93" t="str">
        <f>[9]Setembro!$F$18</f>
        <v>*</v>
      </c>
      <c r="P14" s="93" t="str">
        <f>[9]Setembro!$F$19</f>
        <v>*</v>
      </c>
      <c r="Q14" s="93" t="str">
        <f>[9]Setembro!$F$20</f>
        <v>*</v>
      </c>
      <c r="R14" s="93" t="str">
        <f>[9]Setembro!$F$21</f>
        <v>*</v>
      </c>
      <c r="S14" s="93" t="str">
        <f>[9]Setembro!$F$22</f>
        <v>*</v>
      </c>
      <c r="T14" s="93" t="str">
        <f>[9]Setembro!$F$23</f>
        <v>*</v>
      </c>
      <c r="U14" s="93" t="str">
        <f>[9]Setembro!$F$24</f>
        <v>*</v>
      </c>
      <c r="V14" s="93" t="str">
        <f>[9]Setembro!$F$25</f>
        <v>*</v>
      </c>
      <c r="W14" s="93" t="str">
        <f>[9]Setembro!$F$26</f>
        <v>*</v>
      </c>
      <c r="X14" s="93" t="str">
        <f>[9]Setembro!$F$27</f>
        <v>*</v>
      </c>
      <c r="Y14" s="93" t="str">
        <f>[9]Setembro!$F$28</f>
        <v>*</v>
      </c>
      <c r="Z14" s="93" t="str">
        <f>[9]Setembro!$F$29</f>
        <v>*</v>
      </c>
      <c r="AA14" s="93" t="str">
        <f>[9]Setembro!$F$30</f>
        <v>*</v>
      </c>
      <c r="AB14" s="93" t="str">
        <f>[9]Setembro!$F$31</f>
        <v>*</v>
      </c>
      <c r="AC14" s="93" t="str">
        <f>[9]Setembro!$F$32</f>
        <v>*</v>
      </c>
      <c r="AD14" s="93" t="str">
        <f>[9]Setembro!$F$33</f>
        <v>*</v>
      </c>
      <c r="AE14" s="93" t="str">
        <f>[9]Setembro!$F$34</f>
        <v>*</v>
      </c>
      <c r="AF14" s="81">
        <f t="shared" si="1"/>
        <v>0</v>
      </c>
      <c r="AG14" s="92" t="e">
        <f t="shared" si="2"/>
        <v>#DIV/0!</v>
      </c>
    </row>
    <row r="15" spans="1:35" x14ac:dyDescent="0.2">
      <c r="A15" s="50" t="s">
        <v>103</v>
      </c>
      <c r="B15" s="93">
        <f>[10]Setembro!$F$5</f>
        <v>96</v>
      </c>
      <c r="C15" s="93">
        <f>[10]Setembro!$F$6</f>
        <v>91</v>
      </c>
      <c r="D15" s="93">
        <f>[10]Setembro!$F$7</f>
        <v>75</v>
      </c>
      <c r="E15" s="93">
        <f>[10]Setembro!$F$8</f>
        <v>37</v>
      </c>
      <c r="F15" s="93">
        <f>[10]Setembro!$F$9</f>
        <v>96</v>
      </c>
      <c r="G15" s="93">
        <f>[10]Setembro!$F$10</f>
        <v>90</v>
      </c>
      <c r="H15" s="93">
        <f>[10]Setembro!$F$11</f>
        <v>79</v>
      </c>
      <c r="I15" s="93">
        <f>[10]Setembro!$F$12</f>
        <v>69</v>
      </c>
      <c r="J15" s="93">
        <f>[10]Setembro!$F$13</f>
        <v>35</v>
      </c>
      <c r="K15" s="93">
        <f>[10]Setembro!$F$14</f>
        <v>36</v>
      </c>
      <c r="L15" s="93">
        <f>[10]Setembro!$F$15</f>
        <v>34</v>
      </c>
      <c r="M15" s="93">
        <f>[10]Setembro!$F$16</f>
        <v>56</v>
      </c>
      <c r="N15" s="93">
        <f>[10]Setembro!$F$17</f>
        <v>97</v>
      </c>
      <c r="O15" s="93">
        <f>[10]Setembro!$F$18</f>
        <v>98</v>
      </c>
      <c r="P15" s="93">
        <f>[10]Setembro!$F$19</f>
        <v>100</v>
      </c>
      <c r="Q15" s="93">
        <f>[10]Setembro!$F$20</f>
        <v>100</v>
      </c>
      <c r="R15" s="93">
        <f>[10]Setembro!$F$21</f>
        <v>98</v>
      </c>
      <c r="S15" s="93">
        <f>[10]Setembro!$F$22</f>
        <v>83</v>
      </c>
      <c r="T15" s="93">
        <f>[10]Setembro!$F$23</f>
        <v>83</v>
      </c>
      <c r="U15" s="93">
        <f>[10]Setembro!$F$24</f>
        <v>100</v>
      </c>
      <c r="V15" s="93">
        <f>[10]Setembro!$F$25</f>
        <v>100</v>
      </c>
      <c r="W15" s="93">
        <f>[10]Setembro!$F$26</f>
        <v>86</v>
      </c>
      <c r="X15" s="93">
        <f>[10]Setembro!$F$27</f>
        <v>74</v>
      </c>
      <c r="Y15" s="93">
        <f>[10]Setembro!$F$28</f>
        <v>80</v>
      </c>
      <c r="Z15" s="93">
        <f>[10]Setembro!$F$29</f>
        <v>41</v>
      </c>
      <c r="AA15" s="93">
        <f>[10]Setembro!$F$30</f>
        <v>100</v>
      </c>
      <c r="AB15" s="93">
        <f>[10]Setembro!$F$31</f>
        <v>95</v>
      </c>
      <c r="AC15" s="93">
        <f>[10]Setembro!$F$32</f>
        <v>95</v>
      </c>
      <c r="AD15" s="93">
        <f>[10]Setembro!$F$33</f>
        <v>75</v>
      </c>
      <c r="AE15" s="93">
        <f>[10]Setembro!$F$34</f>
        <v>64</v>
      </c>
      <c r="AF15" s="81">
        <f t="shared" si="1"/>
        <v>100</v>
      </c>
      <c r="AG15" s="92">
        <f t="shared" si="2"/>
        <v>78.766666666666666</v>
      </c>
      <c r="AI15" t="s">
        <v>33</v>
      </c>
    </row>
    <row r="16" spans="1:35" x14ac:dyDescent="0.2">
      <c r="A16" s="50" t="s">
        <v>150</v>
      </c>
      <c r="B16" s="93">
        <f>[11]Setembro!$F$5</f>
        <v>78</v>
      </c>
      <c r="C16" s="93">
        <f>[11]Setembro!$F$6</f>
        <v>90</v>
      </c>
      <c r="D16" s="93">
        <f>[11]Setembro!$F$7</f>
        <v>80</v>
      </c>
      <c r="E16" s="93">
        <f>[11]Setembro!$F$8</f>
        <v>63</v>
      </c>
      <c r="F16" s="93">
        <f>[11]Setembro!$F$9</f>
        <v>71</v>
      </c>
      <c r="G16" s="93">
        <f>[11]Setembro!$F$10</f>
        <v>100</v>
      </c>
      <c r="H16" s="93">
        <f>[11]Setembro!$F$11</f>
        <v>100</v>
      </c>
      <c r="I16" s="93">
        <f>[11]Setembro!$F$12</f>
        <v>62</v>
      </c>
      <c r="J16" s="93">
        <f>[11]Setembro!$F$13</f>
        <v>51</v>
      </c>
      <c r="K16" s="93">
        <f>[11]Setembro!$F$14</f>
        <v>68</v>
      </c>
      <c r="L16" s="93">
        <f>[11]Setembro!$F$15</f>
        <v>66</v>
      </c>
      <c r="M16" s="93">
        <f>[11]Setembro!$F$16</f>
        <v>67</v>
      </c>
      <c r="N16" s="93">
        <f>[11]Setembro!$F$17</f>
        <v>74</v>
      </c>
      <c r="O16" s="93">
        <f>[11]Setembro!$F$18</f>
        <v>71</v>
      </c>
      <c r="P16" s="93">
        <f>[11]Setembro!$F$19</f>
        <v>84</v>
      </c>
      <c r="Q16" s="93">
        <f>[11]Setembro!$F$20</f>
        <v>100</v>
      </c>
      <c r="R16" s="93">
        <f>[11]Setembro!$F$21</f>
        <v>100</v>
      </c>
      <c r="S16" s="93">
        <f>[11]Setembro!$F$22</f>
        <v>76</v>
      </c>
      <c r="T16" s="93">
        <f>[11]Setembro!$F$23</f>
        <v>62</v>
      </c>
      <c r="U16" s="93">
        <f>[11]Setembro!$F$24</f>
        <v>100</v>
      </c>
      <c r="V16" s="93">
        <f>[11]Setembro!$F$25</f>
        <v>100</v>
      </c>
      <c r="W16" s="93">
        <f>[11]Setembro!$F$26</f>
        <v>100</v>
      </c>
      <c r="X16" s="93">
        <f>[11]Setembro!$F$27</f>
        <v>83</v>
      </c>
      <c r="Y16" s="93">
        <f>[11]Setembro!$F$28</f>
        <v>65</v>
      </c>
      <c r="Z16" s="93">
        <f>[11]Setembro!$F$29</f>
        <v>81</v>
      </c>
      <c r="AA16" s="93">
        <f>[11]Setembro!$F$30</f>
        <v>73</v>
      </c>
      <c r="AB16" s="93">
        <f>[11]Setembro!$F$31</f>
        <v>100</v>
      </c>
      <c r="AC16" s="93">
        <f>[11]Setembro!$F$32</f>
        <v>97</v>
      </c>
      <c r="AD16" s="93">
        <f>[11]Setembro!$F$33</f>
        <v>65</v>
      </c>
      <c r="AE16" s="93">
        <f>[11]Setembro!$F$34</f>
        <v>64</v>
      </c>
      <c r="AF16" s="81">
        <f t="shared" si="1"/>
        <v>100</v>
      </c>
      <c r="AG16" s="92">
        <f t="shared" si="2"/>
        <v>79.7</v>
      </c>
    </row>
    <row r="17" spans="1:36" x14ac:dyDescent="0.2">
      <c r="A17" s="50" t="s">
        <v>2</v>
      </c>
      <c r="B17" s="93">
        <f>[12]Setembro!$F$5</f>
        <v>86</v>
      </c>
      <c r="C17" s="93">
        <f>[12]Setembro!$F$6</f>
        <v>62</v>
      </c>
      <c r="D17" s="93">
        <f>[12]Setembro!$F$7</f>
        <v>49</v>
      </c>
      <c r="E17" s="93">
        <f>[12]Setembro!$F$8</f>
        <v>35</v>
      </c>
      <c r="F17" s="93">
        <f>[12]Setembro!$F$9</f>
        <v>82</v>
      </c>
      <c r="G17" s="93">
        <f>[12]Setembro!$F$10</f>
        <v>80</v>
      </c>
      <c r="H17" s="93">
        <f>[12]Setembro!$F$11</f>
        <v>55</v>
      </c>
      <c r="I17" s="93">
        <f>[12]Setembro!$F$12</f>
        <v>33</v>
      </c>
      <c r="J17" s="93">
        <f>[12]Setembro!$F$13</f>
        <v>25</v>
      </c>
      <c r="K17" s="93">
        <f>[12]Setembro!$F$14</f>
        <v>24</v>
      </c>
      <c r="L17" s="93">
        <f>[12]Setembro!$F$15</f>
        <v>32</v>
      </c>
      <c r="M17" s="93">
        <f>[12]Setembro!$F$16</f>
        <v>29</v>
      </c>
      <c r="N17" s="93">
        <f>[12]Setembro!$F$17</f>
        <v>61</v>
      </c>
      <c r="O17" s="93">
        <f>[12]Setembro!$F$18</f>
        <v>73</v>
      </c>
      <c r="P17" s="93">
        <f>[12]Setembro!$F$19</f>
        <v>87</v>
      </c>
      <c r="Q17" s="93">
        <f>[12]Setembro!$F$20</f>
        <v>93</v>
      </c>
      <c r="R17" s="93">
        <f>[12]Setembro!$F$21</f>
        <v>88</v>
      </c>
      <c r="S17" s="93">
        <f>[12]Setembro!$F$22</f>
        <v>55</v>
      </c>
      <c r="T17" s="93">
        <f>[12]Setembro!$F$23</f>
        <v>51</v>
      </c>
      <c r="U17" s="93">
        <f>[12]Setembro!$F$24</f>
        <v>72</v>
      </c>
      <c r="V17" s="93">
        <f>[12]Setembro!$F$25</f>
        <v>94</v>
      </c>
      <c r="W17" s="93">
        <f>[12]Setembro!$F$26</f>
        <v>67</v>
      </c>
      <c r="X17" s="93">
        <f>[12]Setembro!$F$27</f>
        <v>40</v>
      </c>
      <c r="Y17" s="93">
        <f>[12]Setembro!$F$28</f>
        <v>43</v>
      </c>
      <c r="Z17" s="93">
        <f>[12]Setembro!$F$29</f>
        <v>43</v>
      </c>
      <c r="AA17" s="93">
        <f>[12]Setembro!$F$30</f>
        <v>84</v>
      </c>
      <c r="AB17" s="93">
        <f>[12]Setembro!$F$31</f>
        <v>86</v>
      </c>
      <c r="AC17" s="93">
        <f>[12]Setembro!$F$32</f>
        <v>59</v>
      </c>
      <c r="AD17" s="93">
        <f>[12]Setembro!$F$33</f>
        <v>50</v>
      </c>
      <c r="AE17" s="93">
        <f>[12]Setembro!$F$34</f>
        <v>49</v>
      </c>
      <c r="AF17" s="81">
        <f t="shared" si="1"/>
        <v>94</v>
      </c>
      <c r="AG17" s="92">
        <f t="shared" si="2"/>
        <v>59.56666666666667</v>
      </c>
      <c r="AI17" s="11" t="s">
        <v>33</v>
      </c>
    </row>
    <row r="18" spans="1:36" x14ac:dyDescent="0.2">
      <c r="A18" s="50" t="s">
        <v>3</v>
      </c>
      <c r="B18" s="93">
        <f>[13]Setembro!$F5</f>
        <v>70</v>
      </c>
      <c r="C18" s="93">
        <f>[13]Setembro!$F6</f>
        <v>67</v>
      </c>
      <c r="D18" s="93">
        <f>[13]Setembro!$F7</f>
        <v>70</v>
      </c>
      <c r="E18" s="93">
        <f>[13]Setembro!$F8</f>
        <v>61</v>
      </c>
      <c r="F18" s="93">
        <f>[13]Setembro!$F9</f>
        <v>52</v>
      </c>
      <c r="G18" s="93">
        <f>[13]Setembro!$F10</f>
        <v>94</v>
      </c>
      <c r="H18" s="93">
        <f>[13]Setembro!$F11</f>
        <v>66</v>
      </c>
      <c r="I18" s="93">
        <f>[13]Setembro!$F12</f>
        <v>66</v>
      </c>
      <c r="J18" s="93">
        <f>[13]Setembro!$F13</f>
        <v>58</v>
      </c>
      <c r="K18" s="93">
        <f>[13]Setembro!$F14</f>
        <v>55</v>
      </c>
      <c r="L18" s="93">
        <f>[13]Setembro!$F15</f>
        <v>60</v>
      </c>
      <c r="M18" s="93">
        <f>[13]Setembro!$F16</f>
        <v>52</v>
      </c>
      <c r="N18" s="93">
        <f>[13]Setembro!$F17</f>
        <v>57</v>
      </c>
      <c r="O18" s="93">
        <f>[13]Setembro!$F18</f>
        <v>60</v>
      </c>
      <c r="P18" s="93">
        <f>[13]Setembro!$F19</f>
        <v>73</v>
      </c>
      <c r="Q18" s="93">
        <f>[13]Setembro!$F20</f>
        <v>85</v>
      </c>
      <c r="R18" s="93">
        <f>[13]Setembro!$F21</f>
        <v>100</v>
      </c>
      <c r="S18" s="93">
        <f>[13]Setembro!$F22</f>
        <v>70</v>
      </c>
      <c r="T18" s="93">
        <f>[13]Setembro!$F23</f>
        <v>66</v>
      </c>
      <c r="U18" s="93">
        <f>[13]Setembro!$F24</f>
        <v>83</v>
      </c>
      <c r="V18" s="93">
        <f>[13]Setembro!$F25</f>
        <v>70</v>
      </c>
      <c r="W18" s="93">
        <f>[13]Setembro!$F26</f>
        <v>80</v>
      </c>
      <c r="X18" s="93">
        <f>[13]Setembro!$F27</f>
        <v>71</v>
      </c>
      <c r="Y18" s="93">
        <f>[13]Setembro!$F28</f>
        <v>60</v>
      </c>
      <c r="Z18" s="93">
        <f>[13]Setembro!$F29</f>
        <v>55</v>
      </c>
      <c r="AA18" s="93">
        <f>[13]Setembro!$F30</f>
        <v>56</v>
      </c>
      <c r="AB18" s="93">
        <f>[13]Setembro!$F31</f>
        <v>80</v>
      </c>
      <c r="AC18" s="93">
        <f>[13]Setembro!$F32</f>
        <v>98</v>
      </c>
      <c r="AD18" s="93">
        <f>[13]Setembro!$F33</f>
        <v>64</v>
      </c>
      <c r="AE18" s="93">
        <f>[13]Setembro!$F34</f>
        <v>61</v>
      </c>
      <c r="AF18" s="81">
        <f t="shared" si="1"/>
        <v>100</v>
      </c>
      <c r="AG18" s="92">
        <f t="shared" si="2"/>
        <v>68.666666666666671</v>
      </c>
      <c r="AH18" s="11" t="s">
        <v>33</v>
      </c>
      <c r="AI18" s="11" t="s">
        <v>33</v>
      </c>
    </row>
    <row r="19" spans="1:36" x14ac:dyDescent="0.2">
      <c r="A19" s="50" t="s">
        <v>4</v>
      </c>
      <c r="B19" s="93">
        <f>[14]Setembro!$F$5</f>
        <v>32</v>
      </c>
      <c r="C19" s="93">
        <f>[14]Setembro!$F$6</f>
        <v>71</v>
      </c>
      <c r="D19" s="93">
        <f>[14]Setembro!$F$7</f>
        <v>27</v>
      </c>
      <c r="E19" s="93">
        <f>[14]Setembro!$F$8</f>
        <v>27</v>
      </c>
      <c r="F19" s="93">
        <f>[14]Setembro!$F$9</f>
        <v>52</v>
      </c>
      <c r="G19" s="93">
        <f>[14]Setembro!$F$10</f>
        <v>87</v>
      </c>
      <c r="H19" s="93">
        <f>[14]Setembro!$F$11</f>
        <v>43</v>
      </c>
      <c r="I19" s="93">
        <f>[14]Setembro!$F$12</f>
        <v>34</v>
      </c>
      <c r="J19" s="93">
        <f>[14]Setembro!$F$13</f>
        <v>35</v>
      </c>
      <c r="K19" s="93">
        <f>[14]Setembro!$F$14</f>
        <v>35</v>
      </c>
      <c r="L19" s="93">
        <f>[14]Setembro!$F$15</f>
        <v>32</v>
      </c>
      <c r="M19" s="93">
        <f>[14]Setembro!$F$16</f>
        <v>36</v>
      </c>
      <c r="N19" s="93">
        <f>[14]Setembro!$F$17</f>
        <v>33</v>
      </c>
      <c r="O19" s="93">
        <f>[14]Setembro!$F$18</f>
        <v>62</v>
      </c>
      <c r="P19" s="93">
        <f>[14]Setembro!$F$19</f>
        <v>74</v>
      </c>
      <c r="Q19" s="93">
        <f>[14]Setembro!$F$20</f>
        <v>88</v>
      </c>
      <c r="R19" s="93">
        <f>[14]Setembro!$F$21</f>
        <v>93</v>
      </c>
      <c r="S19" s="93">
        <f>[14]Setembro!$F$22</f>
        <v>68</v>
      </c>
      <c r="T19" s="93">
        <f>[14]Setembro!$F$23</f>
        <v>53</v>
      </c>
      <c r="U19" s="93">
        <f>[14]Setembro!$F$24</f>
        <v>51</v>
      </c>
      <c r="V19" s="93">
        <f>[14]Setembro!$F$25</f>
        <v>92</v>
      </c>
      <c r="W19" s="93">
        <f>[14]Setembro!$F$26</f>
        <v>62</v>
      </c>
      <c r="X19" s="93">
        <f>[14]Setembro!$F$27</f>
        <v>42</v>
      </c>
      <c r="Y19" s="93">
        <f>[14]Setembro!$F$28</f>
        <v>31</v>
      </c>
      <c r="Z19" s="93">
        <f>[14]Setembro!$F$29</f>
        <v>42</v>
      </c>
      <c r="AA19" s="93">
        <f>[14]Setembro!$F$30</f>
        <v>78</v>
      </c>
      <c r="AB19" s="93">
        <f>[14]Setembro!$F$31</f>
        <v>91</v>
      </c>
      <c r="AC19" s="93">
        <f>[14]Setembro!$F$32</f>
        <v>83</v>
      </c>
      <c r="AD19" s="93">
        <f>[14]Setembro!$F$33</f>
        <v>69</v>
      </c>
      <c r="AE19" s="93">
        <f>[14]Setembro!$F$34</f>
        <v>55</v>
      </c>
      <c r="AF19" s="81">
        <f t="shared" si="1"/>
        <v>93</v>
      </c>
      <c r="AG19" s="92">
        <f t="shared" si="2"/>
        <v>55.93333333333333</v>
      </c>
      <c r="AI19" t="s">
        <v>33</v>
      </c>
    </row>
    <row r="20" spans="1:36" x14ac:dyDescent="0.2">
      <c r="A20" s="50" t="s">
        <v>5</v>
      </c>
      <c r="B20" s="93">
        <f>[15]Setembro!$F$5</f>
        <v>61</v>
      </c>
      <c r="C20" s="93">
        <f>[15]Setembro!$F$6</f>
        <v>70</v>
      </c>
      <c r="D20" s="93">
        <f>[15]Setembro!$F$7</f>
        <v>69</v>
      </c>
      <c r="E20" s="93">
        <f>[15]Setembro!$F$8</f>
        <v>59</v>
      </c>
      <c r="F20" s="93">
        <f>[15]Setembro!$F$9</f>
        <v>60</v>
      </c>
      <c r="G20" s="93">
        <f>[15]Setembro!$F$10</f>
        <v>82</v>
      </c>
      <c r="H20" s="93">
        <f>[15]Setembro!$F$11</f>
        <v>78</v>
      </c>
      <c r="I20" s="93">
        <f>[15]Setembro!$F$12</f>
        <v>55</v>
      </c>
      <c r="J20" s="93">
        <f>[15]Setembro!$F$13</f>
        <v>53</v>
      </c>
      <c r="K20" s="93">
        <f>[15]Setembro!$F$14</f>
        <v>27</v>
      </c>
      <c r="L20" s="93">
        <f>[15]Setembro!$F$15</f>
        <v>34</v>
      </c>
      <c r="M20" s="93">
        <f>[15]Setembro!$F$16</f>
        <v>53</v>
      </c>
      <c r="N20" s="93">
        <f>[15]Setembro!$F$17</f>
        <v>74</v>
      </c>
      <c r="O20" s="93">
        <f>[15]Setembro!$F$18</f>
        <v>89</v>
      </c>
      <c r="P20" s="93">
        <f>[15]Setembro!$F$19</f>
        <v>91</v>
      </c>
      <c r="Q20" s="93">
        <f>[15]Setembro!$F$20</f>
        <v>88</v>
      </c>
      <c r="R20" s="93">
        <f>[15]Setembro!$F$21</f>
        <v>90</v>
      </c>
      <c r="S20" s="93">
        <f>[15]Setembro!$F$22</f>
        <v>62</v>
      </c>
      <c r="T20" s="93">
        <f>[15]Setembro!$F$23</f>
        <v>54</v>
      </c>
      <c r="U20" s="93">
        <f>[15]Setembro!$F$24</f>
        <v>56</v>
      </c>
      <c r="V20" s="93">
        <f>[15]Setembro!$F$25</f>
        <v>59</v>
      </c>
      <c r="W20" s="93">
        <f>[15]Setembro!$F$26</f>
        <v>47</v>
      </c>
      <c r="X20" s="93">
        <f>[15]Setembro!$F$27</f>
        <v>55</v>
      </c>
      <c r="Y20" s="93">
        <f>[15]Setembro!$F$28</f>
        <v>68</v>
      </c>
      <c r="Z20" s="93">
        <f>[15]Setembro!$F$29</f>
        <v>71</v>
      </c>
      <c r="AA20" s="93">
        <f>[15]Setembro!$F$30</f>
        <v>81</v>
      </c>
      <c r="AB20" s="93">
        <f>[15]Setembro!$F$31</f>
        <v>67</v>
      </c>
      <c r="AC20" s="93">
        <f>[15]Setembro!$F$32</f>
        <v>78</v>
      </c>
      <c r="AD20" s="93">
        <f>[15]Setembro!$F$33</f>
        <v>71</v>
      </c>
      <c r="AE20" s="93">
        <f>[15]Setembro!$F$34</f>
        <v>67</v>
      </c>
      <c r="AF20" s="81">
        <f t="shared" si="1"/>
        <v>91</v>
      </c>
      <c r="AG20" s="92">
        <f t="shared" si="2"/>
        <v>65.63333333333334</v>
      </c>
      <c r="AH20" s="11" t="s">
        <v>33</v>
      </c>
      <c r="AI20" t="s">
        <v>33</v>
      </c>
    </row>
    <row r="21" spans="1:36" x14ac:dyDescent="0.2">
      <c r="A21" s="50" t="s">
        <v>31</v>
      </c>
      <c r="B21" s="93">
        <f>[16]Setembro!$F$5</f>
        <v>45</v>
      </c>
      <c r="C21" s="93">
        <f>[16]Setembro!$F$6</f>
        <v>71</v>
      </c>
      <c r="D21" s="93">
        <f>[16]Setembro!$F$7</f>
        <v>34</v>
      </c>
      <c r="E21" s="93">
        <f>[16]Setembro!$F$8</f>
        <v>29</v>
      </c>
      <c r="F21" s="93">
        <f>[16]Setembro!$F$9</f>
        <v>45</v>
      </c>
      <c r="G21" s="93">
        <f>[16]Setembro!$F$10</f>
        <v>88</v>
      </c>
      <c r="H21" s="93">
        <f>[16]Setembro!$F$11</f>
        <v>45</v>
      </c>
      <c r="I21" s="93">
        <f>[16]Setembro!$F$12</f>
        <v>38</v>
      </c>
      <c r="J21" s="93">
        <f>[16]Setembro!$F$13</f>
        <v>42</v>
      </c>
      <c r="K21" s="93">
        <f>[16]Setembro!$F$14</f>
        <v>34</v>
      </c>
      <c r="L21" s="93">
        <f>[16]Setembro!$F$15</f>
        <v>31</v>
      </c>
      <c r="M21" s="93">
        <f>[16]Setembro!$F$16</f>
        <v>36</v>
      </c>
      <c r="N21" s="93">
        <f>[16]Setembro!$F$17</f>
        <v>37</v>
      </c>
      <c r="O21" s="93">
        <f>[16]Setembro!$F$18</f>
        <v>58</v>
      </c>
      <c r="P21" s="93">
        <f>[16]Setembro!$F$19</f>
        <v>70</v>
      </c>
      <c r="Q21" s="93">
        <f>[16]Setembro!$F$20</f>
        <v>82</v>
      </c>
      <c r="R21" s="93">
        <f>[16]Setembro!$F$21</f>
        <v>92</v>
      </c>
      <c r="S21" s="93">
        <f>[16]Setembro!$F$22</f>
        <v>65</v>
      </c>
      <c r="T21" s="93">
        <f>[16]Setembro!$F$23</f>
        <v>47</v>
      </c>
      <c r="U21" s="93">
        <f>[16]Setembro!$F$24</f>
        <v>58</v>
      </c>
      <c r="V21" s="93">
        <f>[16]Setembro!$F$25</f>
        <v>93</v>
      </c>
      <c r="W21" s="93">
        <f>[16]Setembro!$F$26</f>
        <v>79</v>
      </c>
      <c r="X21" s="93">
        <f>[16]Setembro!$F$27</f>
        <v>48</v>
      </c>
      <c r="Y21" s="93">
        <f>[16]Setembro!$F$28</f>
        <v>37</v>
      </c>
      <c r="Z21" s="93">
        <f>[16]Setembro!$F$29</f>
        <v>57</v>
      </c>
      <c r="AA21" s="93">
        <f>[16]Setembro!$F$30</f>
        <v>57</v>
      </c>
      <c r="AB21" s="93">
        <f>[16]Setembro!$F$31</f>
        <v>89</v>
      </c>
      <c r="AC21" s="93">
        <f>[16]Setembro!$F$32</f>
        <v>86</v>
      </c>
      <c r="AD21" s="93">
        <f>[16]Setembro!$F$33</f>
        <v>72</v>
      </c>
      <c r="AE21" s="93">
        <f>[16]Setembro!$F$34</f>
        <v>59</v>
      </c>
      <c r="AF21" s="81">
        <f t="shared" si="1"/>
        <v>93</v>
      </c>
      <c r="AG21" s="92">
        <f t="shared" si="2"/>
        <v>57.466666666666669</v>
      </c>
    </row>
    <row r="22" spans="1:36" x14ac:dyDescent="0.2">
      <c r="A22" s="50" t="s">
        <v>6</v>
      </c>
      <c r="B22" s="93" t="str">
        <f>[17]Setembro!$F$5</f>
        <v>*</v>
      </c>
      <c r="C22" s="93" t="str">
        <f>[17]Setembro!$F$6</f>
        <v>*</v>
      </c>
      <c r="D22" s="93" t="str">
        <f>[17]Setembro!$F$7</f>
        <v>*</v>
      </c>
      <c r="E22" s="93" t="str">
        <f>[17]Setembro!$F$8</f>
        <v>*</v>
      </c>
      <c r="F22" s="93">
        <f>[17]Setembro!$F$9</f>
        <v>61</v>
      </c>
      <c r="G22" s="93">
        <f>[17]Setembro!$F$10</f>
        <v>80</v>
      </c>
      <c r="H22" s="93">
        <f>[17]Setembro!$F$11</f>
        <v>75</v>
      </c>
      <c r="I22" s="93">
        <f>[17]Setembro!$F$12</f>
        <v>58</v>
      </c>
      <c r="J22" s="93">
        <f>[17]Setembro!$F$13</f>
        <v>49</v>
      </c>
      <c r="K22" s="93">
        <f>[17]Setembro!$F$14</f>
        <v>65</v>
      </c>
      <c r="L22" s="93">
        <f>[17]Setembro!$F$15</f>
        <v>59</v>
      </c>
      <c r="M22" s="93">
        <f>[17]Setembro!$F$16</f>
        <v>55</v>
      </c>
      <c r="N22" s="93">
        <f>[17]Setembro!$F$17</f>
        <v>62</v>
      </c>
      <c r="O22" s="93">
        <f>[17]Setembro!$F$18</f>
        <v>59</v>
      </c>
      <c r="P22" s="93">
        <f>[17]Setembro!$F$19</f>
        <v>64</v>
      </c>
      <c r="Q22" s="93">
        <f>[17]Setembro!$F$20</f>
        <v>91</v>
      </c>
      <c r="R22" s="93">
        <f>[17]Setembro!$F$21</f>
        <v>84</v>
      </c>
      <c r="S22" s="93">
        <f>[17]Setembro!$F$22</f>
        <v>62</v>
      </c>
      <c r="T22" s="93">
        <f>[17]Setembro!$F$23</f>
        <v>57</v>
      </c>
      <c r="U22" s="93">
        <f>[17]Setembro!$F$24</f>
        <v>65</v>
      </c>
      <c r="V22" s="93">
        <f>[17]Setembro!$F$25</f>
        <v>95</v>
      </c>
      <c r="W22" s="93">
        <f>[17]Setembro!$F$26</f>
        <v>90</v>
      </c>
      <c r="X22" s="93">
        <f>[17]Setembro!$F$27</f>
        <v>72</v>
      </c>
      <c r="Y22" s="93">
        <f>[17]Setembro!$F$28</f>
        <v>53</v>
      </c>
      <c r="Z22" s="93">
        <f>[17]Setembro!$F$29</f>
        <v>64</v>
      </c>
      <c r="AA22" s="93">
        <f>[17]Setembro!$F$30</f>
        <v>72</v>
      </c>
      <c r="AB22" s="93">
        <f>[17]Setembro!$F$31</f>
        <v>81</v>
      </c>
      <c r="AC22" s="93">
        <f>[17]Setembro!$F$32</f>
        <v>75</v>
      </c>
      <c r="AD22" s="93">
        <f>[17]Setembro!$F$33</f>
        <v>59</v>
      </c>
      <c r="AE22" s="93">
        <f>[17]Setembro!$F$34</f>
        <v>52</v>
      </c>
      <c r="AF22" s="81">
        <f t="shared" si="1"/>
        <v>95</v>
      </c>
      <c r="AG22" s="92">
        <f t="shared" si="2"/>
        <v>67.65384615384616</v>
      </c>
    </row>
    <row r="23" spans="1:36" x14ac:dyDescent="0.2">
      <c r="A23" s="50" t="s">
        <v>7</v>
      </c>
      <c r="B23" s="93">
        <f>[18]Setembro!$F$5</f>
        <v>94</v>
      </c>
      <c r="C23" s="93">
        <f>[18]Setembro!$F$6</f>
        <v>78</v>
      </c>
      <c r="D23" s="93">
        <f>[18]Setembro!$F$7</f>
        <v>67</v>
      </c>
      <c r="E23" s="93">
        <f>[18]Setembro!$F$8</f>
        <v>38</v>
      </c>
      <c r="F23" s="93">
        <f>[18]Setembro!$F$9</f>
        <v>92</v>
      </c>
      <c r="G23" s="93">
        <f>[18]Setembro!$F$10</f>
        <v>84</v>
      </c>
      <c r="H23" s="93">
        <f>[18]Setembro!$F$11</f>
        <v>84</v>
      </c>
      <c r="I23" s="93">
        <f>[18]Setembro!$F$12</f>
        <v>60</v>
      </c>
      <c r="J23" s="93">
        <f>[18]Setembro!$F$13</f>
        <v>47</v>
      </c>
      <c r="K23" s="93">
        <f>[18]Setembro!$F$14</f>
        <v>47</v>
      </c>
      <c r="L23" s="93">
        <f>[18]Setembro!$F$15</f>
        <v>33</v>
      </c>
      <c r="M23" s="93">
        <f>[18]Setembro!$F$16</f>
        <v>39</v>
      </c>
      <c r="N23" s="93">
        <f>[18]Setembro!$F$17</f>
        <v>85</v>
      </c>
      <c r="O23" s="93">
        <f>[18]Setembro!$F$18</f>
        <v>96</v>
      </c>
      <c r="P23" s="93">
        <f>[18]Setembro!$F$19</f>
        <v>100</v>
      </c>
      <c r="Q23" s="93">
        <f>[18]Setembro!$F$20</f>
        <v>100</v>
      </c>
      <c r="R23" s="93">
        <f>[18]Setembro!$F$21</f>
        <v>95</v>
      </c>
      <c r="S23" s="93">
        <f>[18]Setembro!$F$22</f>
        <v>77</v>
      </c>
      <c r="T23" s="93">
        <f>[18]Setembro!$F$23</f>
        <v>75</v>
      </c>
      <c r="U23" s="93">
        <f>[18]Setembro!$F$24</f>
        <v>86</v>
      </c>
      <c r="V23" s="93">
        <f>[18]Setembro!$F$25</f>
        <v>98</v>
      </c>
      <c r="W23" s="93">
        <f>[18]Setembro!$F$26</f>
        <v>90</v>
      </c>
      <c r="X23" s="93">
        <f>[18]Setembro!$F$27</f>
        <v>69</v>
      </c>
      <c r="Y23" s="93">
        <f>[18]Setembro!$F$28</f>
        <v>76</v>
      </c>
      <c r="Z23" s="93">
        <f>[18]Setembro!$F$29</f>
        <v>55</v>
      </c>
      <c r="AA23" s="93">
        <f>[18]Setembro!$F$30</f>
        <v>97</v>
      </c>
      <c r="AB23" s="93">
        <f>[18]Setembro!$F$31</f>
        <v>90</v>
      </c>
      <c r="AC23" s="93">
        <f>[18]Setembro!$F$32</f>
        <v>82</v>
      </c>
      <c r="AD23" s="93">
        <f>[18]Setembro!$F$33</f>
        <v>70</v>
      </c>
      <c r="AE23" s="93">
        <f>[18]Setembro!$F$34</f>
        <v>70</v>
      </c>
      <c r="AF23" s="81">
        <f t="shared" si="1"/>
        <v>100</v>
      </c>
      <c r="AG23" s="92">
        <f t="shared" si="2"/>
        <v>75.8</v>
      </c>
      <c r="AI23" t="s">
        <v>33</v>
      </c>
    </row>
    <row r="24" spans="1:36" x14ac:dyDescent="0.2">
      <c r="A24" s="50" t="s">
        <v>151</v>
      </c>
      <c r="B24" s="93">
        <f>[19]Setembro!$F$5</f>
        <v>96</v>
      </c>
      <c r="C24" s="93">
        <f>[19]Setembro!$F$6</f>
        <v>86</v>
      </c>
      <c r="D24" s="93">
        <f>[19]Setembro!$F$7</f>
        <v>89</v>
      </c>
      <c r="E24" s="93">
        <f>[19]Setembro!$F$8</f>
        <v>75</v>
      </c>
      <c r="F24" s="93">
        <f>[19]Setembro!$F$9</f>
        <v>92</v>
      </c>
      <c r="G24" s="93">
        <f>[19]Setembro!$F$10</f>
        <v>100</v>
      </c>
      <c r="H24" s="93">
        <f>[19]Setembro!$F$11</f>
        <v>92</v>
      </c>
      <c r="I24" s="93">
        <f>[19]Setembro!$F$12</f>
        <v>68</v>
      </c>
      <c r="J24" s="93">
        <f>[19]Setembro!$F$13</f>
        <v>60</v>
      </c>
      <c r="K24" s="93">
        <f>[19]Setembro!$F$14</f>
        <v>60</v>
      </c>
      <c r="L24" s="93">
        <f>[19]Setembro!$F$15</f>
        <v>38</v>
      </c>
      <c r="M24" s="93">
        <f>[19]Setembro!$F$16</f>
        <v>58</v>
      </c>
      <c r="N24" s="93">
        <f>[19]Setembro!$F$17</f>
        <v>93</v>
      </c>
      <c r="O24" s="93">
        <f>[19]Setembro!$F$18</f>
        <v>94</v>
      </c>
      <c r="P24" s="93">
        <f>[19]Setembro!$F$19</f>
        <v>100</v>
      </c>
      <c r="Q24" s="93">
        <f>[19]Setembro!$F$20</f>
        <v>100</v>
      </c>
      <c r="R24" s="93">
        <f>[19]Setembro!$F$21</f>
        <v>95</v>
      </c>
      <c r="S24" s="93">
        <f>[19]Setembro!$F$22</f>
        <v>79</v>
      </c>
      <c r="T24" s="93">
        <f>[19]Setembro!$F$23</f>
        <v>82</v>
      </c>
      <c r="U24" s="93">
        <f>[19]Setembro!$F$24</f>
        <v>96</v>
      </c>
      <c r="V24" s="93">
        <f>[19]Setembro!$F$25</f>
        <v>100</v>
      </c>
      <c r="W24" s="93">
        <f>[19]Setembro!$F$26</f>
        <v>99</v>
      </c>
      <c r="X24" s="93">
        <f>[19]Setembro!$F$27</f>
        <v>87</v>
      </c>
      <c r="Y24" s="93">
        <f>[19]Setembro!$F$28</f>
        <v>83</v>
      </c>
      <c r="Z24" s="93">
        <f>[19]Setembro!$F$29</f>
        <v>80</v>
      </c>
      <c r="AA24" s="93">
        <f>[19]Setembro!$F$30</f>
        <v>98</v>
      </c>
      <c r="AB24" s="93">
        <f>[19]Setembro!$F$31</f>
        <v>97</v>
      </c>
      <c r="AC24" s="93">
        <f>[19]Setembro!$F$32</f>
        <v>88</v>
      </c>
      <c r="AD24" s="93">
        <f>[19]Setembro!$F$33</f>
        <v>75</v>
      </c>
      <c r="AE24" s="93">
        <f>[19]Setembro!$F$34</f>
        <v>61</v>
      </c>
      <c r="AF24" s="81">
        <f t="shared" si="1"/>
        <v>100</v>
      </c>
      <c r="AG24" s="92">
        <f t="shared" si="2"/>
        <v>84.033333333333331</v>
      </c>
    </row>
    <row r="25" spans="1:36" x14ac:dyDescent="0.2">
      <c r="A25" s="50" t="s">
        <v>152</v>
      </c>
      <c r="B25" s="93">
        <f>[20]Setembro!$F5</f>
        <v>90</v>
      </c>
      <c r="C25" s="93">
        <f>[20]Setembro!$F6</f>
        <v>91</v>
      </c>
      <c r="D25" s="93">
        <f>[20]Setembro!$F7</f>
        <v>85</v>
      </c>
      <c r="E25" s="93">
        <f>[20]Setembro!$F8</f>
        <v>73</v>
      </c>
      <c r="F25" s="93">
        <f>[20]Setembro!$F9</f>
        <v>96</v>
      </c>
      <c r="G25" s="93">
        <f>[20]Setembro!$F10</f>
        <v>97</v>
      </c>
      <c r="H25" s="93">
        <f>[20]Setembro!$F11</f>
        <v>94</v>
      </c>
      <c r="I25" s="93">
        <f>[20]Setembro!$F12</f>
        <v>82</v>
      </c>
      <c r="J25" s="93">
        <f>[20]Setembro!$F13</f>
        <v>63</v>
      </c>
      <c r="K25" s="93">
        <f>[20]Setembro!$F14</f>
        <v>69</v>
      </c>
      <c r="L25" s="93">
        <f>[20]Setembro!$F15</f>
        <v>51</v>
      </c>
      <c r="M25" s="93">
        <f>[20]Setembro!$F16</f>
        <v>69</v>
      </c>
      <c r="N25" s="93">
        <f>[20]Setembro!$F17</f>
        <v>96</v>
      </c>
      <c r="O25" s="93">
        <f>[20]Setembro!$F18</f>
        <v>95</v>
      </c>
      <c r="P25" s="93">
        <f>[20]Setembro!$F19</f>
        <v>97</v>
      </c>
      <c r="Q25" s="93">
        <f>[20]Setembro!$F20</f>
        <v>98</v>
      </c>
      <c r="R25" s="93">
        <f>[20]Setembro!$F21</f>
        <v>95</v>
      </c>
      <c r="S25" s="93">
        <f>[20]Setembro!$F22</f>
        <v>76</v>
      </c>
      <c r="T25" s="93">
        <f>[20]Setembro!$F23</f>
        <v>79</v>
      </c>
      <c r="U25" s="93">
        <f>[20]Setembro!$F24</f>
        <v>90</v>
      </c>
      <c r="V25" s="93">
        <f>[20]Setembro!$F25</f>
        <v>95</v>
      </c>
      <c r="W25" s="93">
        <f>[20]Setembro!$F26</f>
        <v>93</v>
      </c>
      <c r="X25" s="93">
        <f>[20]Setembro!$F27</f>
        <v>82</v>
      </c>
      <c r="Y25" s="93">
        <f>[20]Setembro!$F28</f>
        <v>87</v>
      </c>
      <c r="Z25" s="93">
        <f>[20]Setembro!$F29</f>
        <v>79</v>
      </c>
      <c r="AA25" s="93">
        <f>[20]Setembro!$F30</f>
        <v>90</v>
      </c>
      <c r="AB25" s="93">
        <f>[20]Setembro!$F31</f>
        <v>90</v>
      </c>
      <c r="AC25" s="93">
        <f>[20]Setembro!$F32</f>
        <v>98</v>
      </c>
      <c r="AD25" s="93">
        <f>[20]Setembro!$F33</f>
        <v>84</v>
      </c>
      <c r="AE25" s="93">
        <f>[20]Setembro!$F34</f>
        <v>83</v>
      </c>
      <c r="AF25" s="81">
        <f t="shared" si="1"/>
        <v>98</v>
      </c>
      <c r="AG25" s="92">
        <f t="shared" si="2"/>
        <v>85.566666666666663</v>
      </c>
      <c r="AH25" s="11" t="s">
        <v>33</v>
      </c>
    </row>
    <row r="26" spans="1:36" x14ac:dyDescent="0.2">
      <c r="A26" s="50" t="s">
        <v>153</v>
      </c>
      <c r="B26" s="93">
        <f>[21]Setembro!$F$5</f>
        <v>99</v>
      </c>
      <c r="C26" s="93">
        <f>[21]Setembro!$F$6</f>
        <v>83</v>
      </c>
      <c r="D26" s="93">
        <f>[21]Setembro!$F$7</f>
        <v>70</v>
      </c>
      <c r="E26" s="93">
        <f>[21]Setembro!$F$8</f>
        <v>77</v>
      </c>
      <c r="F26" s="93">
        <f>[21]Setembro!$F$9</f>
        <v>95</v>
      </c>
      <c r="G26" s="93">
        <f>[21]Setembro!$F$10</f>
        <v>100</v>
      </c>
      <c r="H26" s="93">
        <f>[21]Setembro!$F$11</f>
        <v>85</v>
      </c>
      <c r="I26" s="93">
        <f>[21]Setembro!$F$12</f>
        <v>66</v>
      </c>
      <c r="J26" s="93">
        <f>[21]Setembro!$F$13</f>
        <v>58</v>
      </c>
      <c r="K26" s="93">
        <f>[21]Setembro!$F$14</f>
        <v>58</v>
      </c>
      <c r="L26" s="93">
        <f>[21]Setembro!$F$15</f>
        <v>39</v>
      </c>
      <c r="M26" s="93">
        <f>[21]Setembro!$F$16</f>
        <v>55</v>
      </c>
      <c r="N26" s="93">
        <f>[21]Setembro!$F$17</f>
        <v>87</v>
      </c>
      <c r="O26" s="93">
        <f>[21]Setembro!$F$18</f>
        <v>100</v>
      </c>
      <c r="P26" s="93">
        <f>[21]Setembro!$F$19</f>
        <v>100</v>
      </c>
      <c r="Q26" s="93">
        <f>[21]Setembro!$F$20</f>
        <v>100</v>
      </c>
      <c r="R26" s="93">
        <f>[21]Setembro!$F$21</f>
        <v>100</v>
      </c>
      <c r="S26" s="93">
        <f>[21]Setembro!$F$22</f>
        <v>80</v>
      </c>
      <c r="T26" s="93">
        <f>[21]Setembro!$F$23</f>
        <v>85</v>
      </c>
      <c r="U26" s="93">
        <f>[21]Setembro!$F$24</f>
        <v>86</v>
      </c>
      <c r="V26" s="93">
        <f>[21]Setembro!$F$25</f>
        <v>100</v>
      </c>
      <c r="W26" s="93">
        <f>[21]Setembro!$F$26</f>
        <v>100</v>
      </c>
      <c r="X26" s="93">
        <f>[21]Setembro!$F$27</f>
        <v>79</v>
      </c>
      <c r="Y26" s="93">
        <f>[21]Setembro!$F$28</f>
        <v>85</v>
      </c>
      <c r="Z26" s="93">
        <f>[21]Setembro!$F$29</f>
        <v>66</v>
      </c>
      <c r="AA26" s="93">
        <f>[21]Setembro!$F$30</f>
        <v>100</v>
      </c>
      <c r="AB26" s="93">
        <f>[21]Setembro!$F$31</f>
        <v>91</v>
      </c>
      <c r="AC26" s="93">
        <f>[21]Setembro!$F$32</f>
        <v>86</v>
      </c>
      <c r="AD26" s="93">
        <f>[21]Setembro!$F$33</f>
        <v>73</v>
      </c>
      <c r="AE26" s="93">
        <f>[21]Setembro!$F$34</f>
        <v>83</v>
      </c>
      <c r="AF26" s="81">
        <f t="shared" si="1"/>
        <v>100</v>
      </c>
      <c r="AG26" s="92">
        <f t="shared" si="2"/>
        <v>82.86666666666666</v>
      </c>
      <c r="AI26" t="s">
        <v>33</v>
      </c>
    </row>
    <row r="27" spans="1:36" x14ac:dyDescent="0.2">
      <c r="A27" s="50" t="s">
        <v>8</v>
      </c>
      <c r="B27" s="93">
        <f>[22]Setembro!$F$5</f>
        <v>98</v>
      </c>
      <c r="C27" s="93">
        <f>[22]Setembro!$F$6</f>
        <v>86</v>
      </c>
      <c r="D27" s="93">
        <f>[22]Setembro!$F$7</f>
        <v>79</v>
      </c>
      <c r="E27" s="93">
        <f>[22]Setembro!$F$8</f>
        <v>59</v>
      </c>
      <c r="F27" s="93">
        <f>[22]Setembro!$F$9</f>
        <v>100</v>
      </c>
      <c r="G27" s="93">
        <f>[22]Setembro!$F$10</f>
        <v>100</v>
      </c>
      <c r="H27" s="93">
        <f>[22]Setembro!$F$11</f>
        <v>84</v>
      </c>
      <c r="I27" s="93">
        <f>[22]Setembro!$F$12</f>
        <v>65</v>
      </c>
      <c r="J27" s="93">
        <f>[22]Setembro!$F$13</f>
        <v>47</v>
      </c>
      <c r="K27" s="93">
        <f>[22]Setembro!$F$14</f>
        <v>49</v>
      </c>
      <c r="L27" s="93">
        <f>[22]Setembro!$F$15</f>
        <v>57</v>
      </c>
      <c r="M27" s="93">
        <f>[22]Setembro!$F$16</f>
        <v>52</v>
      </c>
      <c r="N27" s="93">
        <f>[22]Setembro!$F$17</f>
        <v>100</v>
      </c>
      <c r="O27" s="93">
        <f>[22]Setembro!$F$18</f>
        <v>100</v>
      </c>
      <c r="P27" s="93">
        <f>[22]Setembro!$F$19</f>
        <v>100</v>
      </c>
      <c r="Q27" s="93">
        <f>[22]Setembro!$F$20</f>
        <v>100</v>
      </c>
      <c r="R27" s="93">
        <f>[22]Setembro!$F$21</f>
        <v>99</v>
      </c>
      <c r="S27" s="93">
        <f>[22]Setembro!$F$22</f>
        <v>82</v>
      </c>
      <c r="T27" s="93">
        <f>[22]Setembro!$F$23</f>
        <v>91</v>
      </c>
      <c r="U27" s="93">
        <f>[22]Setembro!$F$24</f>
        <v>100</v>
      </c>
      <c r="V27" s="93">
        <f>[22]Setembro!$F$25</f>
        <v>100</v>
      </c>
      <c r="W27" s="93">
        <f>[22]Setembro!$F$26</f>
        <v>100</v>
      </c>
      <c r="X27" s="93">
        <f>[22]Setembro!$F$27</f>
        <v>85</v>
      </c>
      <c r="Y27" s="93">
        <f>[22]Setembro!$F$28</f>
        <v>75</v>
      </c>
      <c r="Z27" s="93">
        <f>[22]Setembro!$F$29</f>
        <v>75</v>
      </c>
      <c r="AA27" s="93">
        <f>[22]Setembro!$F$30</f>
        <v>100</v>
      </c>
      <c r="AB27" s="93">
        <f>[22]Setembro!$F$31</f>
        <v>97</v>
      </c>
      <c r="AC27" s="93">
        <f>[22]Setembro!$F$32</f>
        <v>100</v>
      </c>
      <c r="AD27" s="93">
        <f>[22]Setembro!$F$33</f>
        <v>82</v>
      </c>
      <c r="AE27" s="93">
        <f>[22]Setembro!$F$34</f>
        <v>69</v>
      </c>
      <c r="AF27" s="81">
        <f t="shared" si="1"/>
        <v>100</v>
      </c>
      <c r="AG27" s="92">
        <f t="shared" si="2"/>
        <v>84.36666666666666</v>
      </c>
      <c r="AI27" t="s">
        <v>33</v>
      </c>
    </row>
    <row r="28" spans="1:36" x14ac:dyDescent="0.2">
      <c r="A28" s="50" t="s">
        <v>9</v>
      </c>
      <c r="B28" s="93">
        <f>[23]Setembro!$F5</f>
        <v>90</v>
      </c>
      <c r="C28" s="93">
        <f>[23]Setembro!$F6</f>
        <v>71</v>
      </c>
      <c r="D28" s="93">
        <f>[23]Setembro!$F7</f>
        <v>64</v>
      </c>
      <c r="E28" s="93">
        <f>[23]Setembro!$F8</f>
        <v>37</v>
      </c>
      <c r="F28" s="93">
        <f>[23]Setembro!$F9</f>
        <v>89</v>
      </c>
      <c r="G28" s="93">
        <f>[23]Setembro!$F10</f>
        <v>85</v>
      </c>
      <c r="H28" s="93">
        <f>[23]Setembro!$F11</f>
        <v>77</v>
      </c>
      <c r="I28" s="93">
        <f>[23]Setembro!$F12</f>
        <v>46</v>
      </c>
      <c r="J28" s="93">
        <f>[23]Setembro!$F13</f>
        <v>35</v>
      </c>
      <c r="K28" s="93">
        <f>[23]Setembro!$F14</f>
        <v>41</v>
      </c>
      <c r="L28" s="93">
        <f>[23]Setembro!$F15</f>
        <v>33</v>
      </c>
      <c r="M28" s="93">
        <f>[23]Setembro!$F16</f>
        <v>33</v>
      </c>
      <c r="N28" s="93">
        <f>[23]Setembro!$F17</f>
        <v>72</v>
      </c>
      <c r="O28" s="93">
        <f>[23]Setembro!$F18</f>
        <v>78</v>
      </c>
      <c r="P28" s="93">
        <f>[23]Setembro!$F19</f>
        <v>95</v>
      </c>
      <c r="Q28" s="93">
        <f>[23]Setembro!$F20</f>
        <v>95</v>
      </c>
      <c r="R28" s="93">
        <f>[23]Setembro!$F21</f>
        <v>91</v>
      </c>
      <c r="S28" s="93">
        <f>[23]Setembro!$F22</f>
        <v>77</v>
      </c>
      <c r="T28" s="93">
        <f>[23]Setembro!$F23</f>
        <v>76</v>
      </c>
      <c r="U28" s="93">
        <f>[23]Setembro!$F24</f>
        <v>86</v>
      </c>
      <c r="V28" s="93">
        <f>[23]Setembro!$F25</f>
        <v>96</v>
      </c>
      <c r="W28" s="93">
        <f>[23]Setembro!$F26</f>
        <v>92</v>
      </c>
      <c r="X28" s="93">
        <f>[23]Setembro!$F27</f>
        <v>66</v>
      </c>
      <c r="Y28" s="93">
        <f>[23]Setembro!$F28</f>
        <v>66</v>
      </c>
      <c r="Z28" s="93">
        <f>[23]Setembro!$F29</f>
        <v>52</v>
      </c>
      <c r="AA28" s="93">
        <f>[23]Setembro!$F30</f>
        <v>92</v>
      </c>
      <c r="AB28" s="93">
        <f>[23]Setembro!$F31</f>
        <v>91</v>
      </c>
      <c r="AC28" s="93">
        <f>[23]Setembro!$F32</f>
        <v>76</v>
      </c>
      <c r="AD28" s="93">
        <f>[23]Setembro!$F33</f>
        <v>80</v>
      </c>
      <c r="AE28" s="93">
        <f>[23]Setembro!$F34</f>
        <v>66</v>
      </c>
      <c r="AF28" s="81">
        <f t="shared" si="1"/>
        <v>96</v>
      </c>
      <c r="AG28" s="92">
        <f t="shared" si="2"/>
        <v>71.599999999999994</v>
      </c>
      <c r="AI28" t="s">
        <v>33</v>
      </c>
    </row>
    <row r="29" spans="1:36" x14ac:dyDescent="0.2">
      <c r="A29" s="50" t="s">
        <v>30</v>
      </c>
      <c r="B29" s="93">
        <f>[24]Setembro!$F$5</f>
        <v>78</v>
      </c>
      <c r="C29" s="93">
        <f>[24]Setembro!$F$6</f>
        <v>83</v>
      </c>
      <c r="D29" s="93">
        <f>[24]Setembro!$F$7</f>
        <v>77</v>
      </c>
      <c r="E29" s="93">
        <f>[24]Setembro!$F$8</f>
        <v>64</v>
      </c>
      <c r="F29" s="93">
        <f>[24]Setembro!$F$9</f>
        <v>75</v>
      </c>
      <c r="G29" s="93">
        <f>[24]Setembro!$F$10</f>
        <v>81</v>
      </c>
      <c r="H29" s="93">
        <f>[24]Setembro!$F$11</f>
        <v>84</v>
      </c>
      <c r="I29" s="93">
        <f>[24]Setembro!$F$12</f>
        <v>60</v>
      </c>
      <c r="J29" s="93">
        <f>[24]Setembro!$F$13</f>
        <v>69</v>
      </c>
      <c r="K29" s="93">
        <f>[24]Setembro!$F$14</f>
        <v>65</v>
      </c>
      <c r="L29" s="93">
        <f>[24]Setembro!$F$15</f>
        <v>63</v>
      </c>
      <c r="M29" s="93">
        <f>[24]Setembro!$F$16</f>
        <v>64</v>
      </c>
      <c r="N29" s="93">
        <f>[24]Setembro!$F$17</f>
        <v>80</v>
      </c>
      <c r="O29" s="93">
        <f>[24]Setembro!$F$18</f>
        <v>97</v>
      </c>
      <c r="P29" s="93">
        <f>[24]Setembro!$F$19</f>
        <v>0</v>
      </c>
      <c r="Q29" s="93">
        <f>[24]Setembro!$F$20</f>
        <v>98</v>
      </c>
      <c r="R29" s="93">
        <f>[24]Setembro!$F$21</f>
        <v>100</v>
      </c>
      <c r="S29" s="93">
        <f>[24]Setembro!$F$22</f>
        <v>79</v>
      </c>
      <c r="T29" s="93">
        <f>[24]Setembro!$F$23</f>
        <v>81</v>
      </c>
      <c r="U29" s="93">
        <f>[24]Setembro!$F$24</f>
        <v>58</v>
      </c>
      <c r="V29" s="93">
        <f>[24]Setembro!$F$25</f>
        <v>97</v>
      </c>
      <c r="W29" s="93">
        <f>[24]Setembro!$F$26</f>
        <v>91</v>
      </c>
      <c r="X29" s="93">
        <f>[24]Setembro!$F$27</f>
        <v>89</v>
      </c>
      <c r="Y29" s="93">
        <f>[24]Setembro!$F$28</f>
        <v>88</v>
      </c>
      <c r="Z29" s="93">
        <f>[24]Setembro!$F$29</f>
        <v>86</v>
      </c>
      <c r="AA29" s="93">
        <f>[24]Setembro!$F$30</f>
        <v>97</v>
      </c>
      <c r="AB29" s="93">
        <f>[24]Setembro!$F$31</f>
        <v>88</v>
      </c>
      <c r="AC29" s="93">
        <f>[24]Setembro!$F$32</f>
        <v>87</v>
      </c>
      <c r="AD29" s="93">
        <f>[24]Setembro!$F$33</f>
        <v>72</v>
      </c>
      <c r="AE29" s="93">
        <f>[24]Setembro!$F$34</f>
        <v>71</v>
      </c>
      <c r="AF29" s="81">
        <f t="shared" si="1"/>
        <v>100</v>
      </c>
      <c r="AG29" s="92">
        <f t="shared" si="2"/>
        <v>77.400000000000006</v>
      </c>
      <c r="AI29" t="s">
        <v>33</v>
      </c>
    </row>
    <row r="30" spans="1:36" x14ac:dyDescent="0.2">
      <c r="A30" s="50" t="s">
        <v>10</v>
      </c>
      <c r="B30" s="93">
        <f>[25]Setembro!$F$5</f>
        <v>91</v>
      </c>
      <c r="C30" s="93">
        <f>[25]Setembro!$F$6</f>
        <v>85</v>
      </c>
      <c r="D30" s="93">
        <f>[25]Setembro!$F$7</f>
        <v>80</v>
      </c>
      <c r="E30" s="93">
        <f>[25]Setembro!$F$8</f>
        <v>63</v>
      </c>
      <c r="F30" s="93">
        <f>[25]Setembro!$F$9</f>
        <v>91</v>
      </c>
      <c r="G30" s="93">
        <f>[25]Setembro!$F$10</f>
        <v>89</v>
      </c>
      <c r="H30" s="93">
        <f>[25]Setembro!$F$11</f>
        <v>89</v>
      </c>
      <c r="I30" s="93">
        <f>[25]Setembro!$F$12</f>
        <v>68</v>
      </c>
      <c r="J30" s="93">
        <f>[25]Setembro!$F$13</f>
        <v>49</v>
      </c>
      <c r="K30" s="93">
        <f>[25]Setembro!$F$14</f>
        <v>53</v>
      </c>
      <c r="L30" s="93">
        <f>[25]Setembro!$F$15</f>
        <v>32</v>
      </c>
      <c r="M30" s="93">
        <f>[25]Setembro!$F$16</f>
        <v>46</v>
      </c>
      <c r="N30" s="93">
        <f>[25]Setembro!$F$17</f>
        <v>91</v>
      </c>
      <c r="O30" s="93">
        <f>[25]Setembro!$F$18</f>
        <v>90</v>
      </c>
      <c r="P30" s="93">
        <f>[25]Setembro!$F$19</f>
        <v>100</v>
      </c>
      <c r="Q30" s="93">
        <f>[25]Setembro!$F$20</f>
        <v>100</v>
      </c>
      <c r="R30" s="93">
        <f>[25]Setembro!$F$21</f>
        <v>100</v>
      </c>
      <c r="S30" s="93">
        <f>[25]Setembro!$F$22</f>
        <v>79</v>
      </c>
      <c r="T30" s="93">
        <f>[25]Setembro!$F$23</f>
        <v>85</v>
      </c>
      <c r="U30" s="93">
        <f>[25]Setembro!$F$24</f>
        <v>98</v>
      </c>
      <c r="V30" s="93">
        <f>[25]Setembro!$F$25</f>
        <v>100</v>
      </c>
      <c r="W30" s="93">
        <f>[25]Setembro!$F$26</f>
        <v>89</v>
      </c>
      <c r="X30" s="93">
        <f>[25]Setembro!$F$27</f>
        <v>85</v>
      </c>
      <c r="Y30" s="93">
        <f>[25]Setembro!$F$28</f>
        <v>87</v>
      </c>
      <c r="Z30" s="93">
        <f>[25]Setembro!$F$29</f>
        <v>68</v>
      </c>
      <c r="AA30" s="93">
        <f>[25]Setembro!$F$30</f>
        <v>99</v>
      </c>
      <c r="AB30" s="93">
        <f>[25]Setembro!$F$31</f>
        <v>94</v>
      </c>
      <c r="AC30" s="93">
        <f>[25]Setembro!$F$32</f>
        <v>94</v>
      </c>
      <c r="AD30" s="93">
        <f>[25]Setembro!$F$33</f>
        <v>78</v>
      </c>
      <c r="AE30" s="93">
        <f>[25]Setembro!$F$34</f>
        <v>61</v>
      </c>
      <c r="AF30" s="81">
        <f t="shared" si="1"/>
        <v>100</v>
      </c>
      <c r="AG30" s="92">
        <f t="shared" si="2"/>
        <v>81.13333333333334</v>
      </c>
      <c r="AI30" t="s">
        <v>33</v>
      </c>
    </row>
    <row r="31" spans="1:36" x14ac:dyDescent="0.2">
      <c r="A31" s="50" t="s">
        <v>154</v>
      </c>
      <c r="B31" s="93">
        <f>[26]Setembro!$F5</f>
        <v>95</v>
      </c>
      <c r="C31" s="93">
        <f>[26]Setembro!$F6</f>
        <v>79</v>
      </c>
      <c r="D31" s="93">
        <f>[26]Setembro!$F7</f>
        <v>80</v>
      </c>
      <c r="E31" s="93">
        <f>[26]Setembro!$F8</f>
        <v>60</v>
      </c>
      <c r="F31" s="93">
        <f>[26]Setembro!$F9</f>
        <v>93</v>
      </c>
      <c r="G31" s="93">
        <f>[26]Setembro!$F10</f>
        <v>89</v>
      </c>
      <c r="H31" s="93">
        <f>[26]Setembro!$F11</f>
        <v>88</v>
      </c>
      <c r="I31" s="93">
        <f>[26]Setembro!$F12</f>
        <v>75</v>
      </c>
      <c r="J31" s="93">
        <f>[26]Setembro!$F13</f>
        <v>54</v>
      </c>
      <c r="K31" s="93">
        <f>[26]Setembro!$F14</f>
        <v>61</v>
      </c>
      <c r="L31" s="93">
        <f>[26]Setembro!$F15</f>
        <v>60</v>
      </c>
      <c r="M31" s="93">
        <f>[26]Setembro!$F16</f>
        <v>60</v>
      </c>
      <c r="N31" s="93">
        <f>[26]Setembro!$F17</f>
        <v>96</v>
      </c>
      <c r="O31" s="93">
        <f>[26]Setembro!$F18</f>
        <v>96</v>
      </c>
      <c r="P31" s="93">
        <f>[26]Setembro!$F19</f>
        <v>98</v>
      </c>
      <c r="Q31" s="93">
        <f>[26]Setembro!$F20</f>
        <v>98</v>
      </c>
      <c r="R31" s="93">
        <f>[26]Setembro!$F21</f>
        <v>97</v>
      </c>
      <c r="S31" s="93">
        <f>[26]Setembro!$F22</f>
        <v>84</v>
      </c>
      <c r="T31" s="93">
        <f>[26]Setembro!$F23</f>
        <v>84</v>
      </c>
      <c r="U31" s="93">
        <f>[26]Setembro!$F24</f>
        <v>94</v>
      </c>
      <c r="V31" s="93">
        <f>[26]Setembro!$F25</f>
        <v>97</v>
      </c>
      <c r="W31" s="93">
        <f>[26]Setembro!$F26</f>
        <v>96</v>
      </c>
      <c r="X31" s="93">
        <f>[26]Setembro!$F27</f>
        <v>83</v>
      </c>
      <c r="Y31" s="93">
        <f>[26]Setembro!$F28</f>
        <v>77</v>
      </c>
      <c r="Z31" s="93">
        <f>[26]Setembro!$F29</f>
        <v>70</v>
      </c>
      <c r="AA31" s="93">
        <f>[26]Setembro!$F30</f>
        <v>97</v>
      </c>
      <c r="AB31" s="93">
        <f>[26]Setembro!$F31</f>
        <v>91</v>
      </c>
      <c r="AC31" s="93">
        <f>[26]Setembro!$F32</f>
        <v>84</v>
      </c>
      <c r="AD31" s="93">
        <f>[26]Setembro!$F33</f>
        <v>75</v>
      </c>
      <c r="AE31" s="93">
        <f>[26]Setembro!$F34</f>
        <v>81</v>
      </c>
      <c r="AF31" s="81">
        <f t="shared" si="1"/>
        <v>98</v>
      </c>
      <c r="AG31" s="92">
        <f t="shared" si="2"/>
        <v>83.066666666666663</v>
      </c>
      <c r="AH31" s="11" t="s">
        <v>33</v>
      </c>
    </row>
    <row r="32" spans="1:36" x14ac:dyDescent="0.2">
      <c r="A32" s="50" t="s">
        <v>11</v>
      </c>
      <c r="B32" s="93">
        <f>[27]Setembro!$F$5</f>
        <v>90</v>
      </c>
      <c r="C32" s="93">
        <f>[27]Setembro!$F$6</f>
        <v>86</v>
      </c>
      <c r="D32" s="93">
        <f>[27]Setembro!$F$7</f>
        <v>86</v>
      </c>
      <c r="E32" s="93">
        <f>[27]Setembro!$F$8</f>
        <v>80</v>
      </c>
      <c r="F32" s="93">
        <f>[27]Setembro!$F$9</f>
        <v>84</v>
      </c>
      <c r="G32" s="93">
        <f>[27]Setembro!$F$10</f>
        <v>94</v>
      </c>
      <c r="H32" s="93">
        <f>[27]Setembro!$F$11</f>
        <v>93</v>
      </c>
      <c r="I32" s="93">
        <f>[27]Setembro!$F$12</f>
        <v>76</v>
      </c>
      <c r="J32" s="93">
        <f>[27]Setembro!$F$13</f>
        <v>70</v>
      </c>
      <c r="K32" s="93">
        <f>[27]Setembro!$F$14</f>
        <v>72</v>
      </c>
      <c r="L32" s="93">
        <f>[27]Setembro!$F$15</f>
        <v>72</v>
      </c>
      <c r="M32" s="93">
        <f>[27]Setembro!$F$16</f>
        <v>76</v>
      </c>
      <c r="N32" s="93">
        <f>[27]Setembro!$F$17</f>
        <v>86</v>
      </c>
      <c r="O32" s="93">
        <f>[27]Setembro!$F$18</f>
        <v>93</v>
      </c>
      <c r="P32" s="93">
        <f>[27]Setembro!$F$19</f>
        <v>95</v>
      </c>
      <c r="Q32" s="93">
        <f>[27]Setembro!$F$20</f>
        <v>95</v>
      </c>
      <c r="R32" s="93">
        <f>[27]Setembro!$F$21</f>
        <v>95</v>
      </c>
      <c r="S32" s="93">
        <f>[27]Setembro!$F$22</f>
        <v>90</v>
      </c>
      <c r="T32" s="93">
        <f>[27]Setembro!$F$23</f>
        <v>90</v>
      </c>
      <c r="U32" s="93">
        <f>[27]Setembro!$F$24</f>
        <v>77</v>
      </c>
      <c r="V32" s="93">
        <f>[27]Setembro!$F$25</f>
        <v>96</v>
      </c>
      <c r="W32" s="93">
        <f>[27]Setembro!$F$26</f>
        <v>95</v>
      </c>
      <c r="X32" s="93">
        <f>[27]Setembro!$F$27</f>
        <v>93</v>
      </c>
      <c r="Y32" s="93">
        <f>[27]Setembro!$F$28</f>
        <v>89</v>
      </c>
      <c r="Z32" s="93">
        <f>[27]Setembro!$F$29</f>
        <v>81</v>
      </c>
      <c r="AA32" s="93">
        <f>[27]Setembro!$F$30</f>
        <v>90</v>
      </c>
      <c r="AB32" s="93">
        <f>[27]Setembro!$F$31</f>
        <v>86</v>
      </c>
      <c r="AC32" s="93">
        <f>[27]Setembro!$F$32</f>
        <v>84</v>
      </c>
      <c r="AD32" s="93">
        <f>[27]Setembro!$F$33</f>
        <v>89</v>
      </c>
      <c r="AE32" s="93">
        <f>[27]Setembro!$F$34</f>
        <v>88</v>
      </c>
      <c r="AF32" s="81">
        <f t="shared" si="1"/>
        <v>96</v>
      </c>
      <c r="AG32" s="92">
        <f t="shared" si="2"/>
        <v>86.36666666666666</v>
      </c>
      <c r="AI32" t="s">
        <v>33</v>
      </c>
      <c r="AJ32" t="s">
        <v>33</v>
      </c>
    </row>
    <row r="33" spans="1:35" s="5" customFormat="1" x14ac:dyDescent="0.2">
      <c r="A33" s="50" t="s">
        <v>12</v>
      </c>
      <c r="B33" s="93">
        <f>[28]Setembro!$F$5</f>
        <v>77</v>
      </c>
      <c r="C33" s="93">
        <f>[28]Setembro!$F$6</f>
        <v>67</v>
      </c>
      <c r="D33" s="93">
        <f>[28]Setembro!$F$7</f>
        <v>82</v>
      </c>
      <c r="E33" s="93">
        <f>[28]Setembro!$F$8</f>
        <v>71</v>
      </c>
      <c r="F33" s="93">
        <f>[28]Setembro!$F$9</f>
        <v>73</v>
      </c>
      <c r="G33" s="93">
        <f>[28]Setembro!$F$10</f>
        <v>73</v>
      </c>
      <c r="H33" s="93">
        <f>[28]Setembro!$F$11</f>
        <v>73</v>
      </c>
      <c r="I33" s="93">
        <f>[28]Setembro!$F$12</f>
        <v>71</v>
      </c>
      <c r="J33" s="93">
        <f>[28]Setembro!$F$13</f>
        <v>64</v>
      </c>
      <c r="K33" s="93">
        <f>[28]Setembro!$F$14</f>
        <v>59</v>
      </c>
      <c r="L33" s="93">
        <f>[28]Setembro!$F$15</f>
        <v>69</v>
      </c>
      <c r="M33" s="93">
        <f>[28]Setembro!$F$16</f>
        <v>68</v>
      </c>
      <c r="N33" s="93">
        <f>[28]Setembro!$F$17</f>
        <v>68</v>
      </c>
      <c r="O33" s="93">
        <f>[28]Setembro!$F$18</f>
        <v>94</v>
      </c>
      <c r="P33" s="93">
        <f>[28]Setembro!$F$19</f>
        <v>94</v>
      </c>
      <c r="Q33" s="93">
        <f>[28]Setembro!$F$20</f>
        <v>91</v>
      </c>
      <c r="R33" s="93">
        <f>[28]Setembro!$F$21</f>
        <v>85</v>
      </c>
      <c r="S33" s="93">
        <f>[28]Setembro!$F$22</f>
        <v>69</v>
      </c>
      <c r="T33" s="93">
        <f>[28]Setembro!$F$23</f>
        <v>70</v>
      </c>
      <c r="U33" s="93">
        <f>[28]Setembro!$F$24</f>
        <v>75</v>
      </c>
      <c r="V33" s="93">
        <f>[28]Setembro!$F$25</f>
        <v>81</v>
      </c>
      <c r="W33" s="93">
        <f>[28]Setembro!$F$26</f>
        <v>69</v>
      </c>
      <c r="X33" s="93">
        <f>[28]Setembro!$F$27</f>
        <v>78</v>
      </c>
      <c r="Y33" s="93">
        <f>[28]Setembro!$F$28</f>
        <v>72</v>
      </c>
      <c r="Z33" s="93">
        <f>[28]Setembro!$F$29</f>
        <v>78</v>
      </c>
      <c r="AA33" s="93">
        <f>[28]Setembro!$F$30</f>
        <v>89</v>
      </c>
      <c r="AB33" s="93">
        <f>[28]Setembro!$F$31</f>
        <v>79</v>
      </c>
      <c r="AC33" s="93">
        <f>[28]Setembro!$F$32</f>
        <v>73</v>
      </c>
      <c r="AD33" s="93">
        <f>[28]Setembro!$F$33</f>
        <v>60</v>
      </c>
      <c r="AE33" s="93">
        <f>[28]Setembro!$F$34</f>
        <v>65</v>
      </c>
      <c r="AF33" s="81">
        <f t="shared" si="1"/>
        <v>94</v>
      </c>
      <c r="AG33" s="92">
        <f t="shared" si="2"/>
        <v>74.566666666666663</v>
      </c>
    </row>
    <row r="34" spans="1:35" x14ac:dyDescent="0.2">
      <c r="A34" s="50" t="s">
        <v>235</v>
      </c>
      <c r="B34" s="93">
        <f>[29]Setembro!$F$5</f>
        <v>72</v>
      </c>
      <c r="C34" s="93">
        <f>[29]Setembro!$F$6</f>
        <v>71</v>
      </c>
      <c r="D34" s="93">
        <f>[29]Setembro!$F$7</f>
        <v>89</v>
      </c>
      <c r="E34" s="93">
        <f>[29]Setembro!$F$8</f>
        <v>76</v>
      </c>
      <c r="F34" s="93">
        <f>[29]Setembro!$F$9</f>
        <v>64</v>
      </c>
      <c r="G34" s="93">
        <f>[29]Setembro!$F$10</f>
        <v>89</v>
      </c>
      <c r="H34" s="93">
        <f>[29]Setembro!$F$11</f>
        <v>89</v>
      </c>
      <c r="I34" s="93">
        <f>[29]Setembro!$F$12</f>
        <v>74</v>
      </c>
      <c r="J34" s="93">
        <f>[29]Setembro!$F$13</f>
        <v>65</v>
      </c>
      <c r="K34" s="93">
        <f>[29]Setembro!$F$14</f>
        <v>68</v>
      </c>
      <c r="L34" s="93">
        <f>[29]Setembro!$F$15</f>
        <v>70</v>
      </c>
      <c r="M34" s="93">
        <f>[29]Setembro!$F$16</f>
        <v>72</v>
      </c>
      <c r="N34" s="93">
        <f>[29]Setembro!$F$17</f>
        <v>84</v>
      </c>
      <c r="O34" s="93">
        <f>[29]Setembro!$F$18</f>
        <v>88</v>
      </c>
      <c r="P34" s="93">
        <f>[29]Setembro!$F$19</f>
        <v>99</v>
      </c>
      <c r="Q34" s="93">
        <f>[29]Setembro!$F$20</f>
        <v>95</v>
      </c>
      <c r="R34" s="93">
        <f>[29]Setembro!$F$21</f>
        <v>95</v>
      </c>
      <c r="S34" s="93">
        <f>[29]Setembro!$F$22</f>
        <v>87</v>
      </c>
      <c r="T34" s="93">
        <f>[29]Setembro!$F$23</f>
        <v>79</v>
      </c>
      <c r="U34" s="93">
        <f>[29]Setembro!$F$24</f>
        <v>64</v>
      </c>
      <c r="V34" s="93">
        <f>[29]Setembro!$F$25</f>
        <v>64</v>
      </c>
      <c r="W34" s="93">
        <f>[29]Setembro!$F$26</f>
        <v>63</v>
      </c>
      <c r="X34" s="93">
        <f>[29]Setembro!$F$27</f>
        <v>68</v>
      </c>
      <c r="Y34" s="93">
        <f>[29]Setembro!$F$28</f>
        <v>72</v>
      </c>
      <c r="Z34" s="93">
        <f>[29]Setembro!$F$29</f>
        <v>81</v>
      </c>
      <c r="AA34" s="93">
        <f>[29]Setembro!$F$30</f>
        <v>74</v>
      </c>
      <c r="AB34" s="93">
        <f>[29]Setembro!$F$31</f>
        <v>77</v>
      </c>
      <c r="AC34" s="93">
        <f>[29]Setembro!$F$32</f>
        <v>84</v>
      </c>
      <c r="AD34" s="93">
        <f>[29]Setembro!$F$33</f>
        <v>80</v>
      </c>
      <c r="AE34" s="93">
        <f>[29]Setembro!$F$34</f>
        <v>73</v>
      </c>
      <c r="AF34" s="81">
        <f t="shared" si="1"/>
        <v>99</v>
      </c>
      <c r="AG34" s="92">
        <f t="shared" si="2"/>
        <v>77.533333333333331</v>
      </c>
      <c r="AI34" t="s">
        <v>33</v>
      </c>
    </row>
    <row r="35" spans="1:35" x14ac:dyDescent="0.2">
      <c r="A35" s="50" t="s">
        <v>234</v>
      </c>
      <c r="B35" s="93">
        <f>[30]Setembro!$F$5</f>
        <v>94</v>
      </c>
      <c r="C35" s="93">
        <f>[30]Setembro!$F$6</f>
        <v>90</v>
      </c>
      <c r="D35" s="93">
        <f>[30]Setembro!$F$7</f>
        <v>70</v>
      </c>
      <c r="E35" s="93">
        <f>[30]Setembro!$F$8</f>
        <v>51</v>
      </c>
      <c r="F35" s="93">
        <f>[30]Setembro!$F$9</f>
        <v>89</v>
      </c>
      <c r="G35" s="93">
        <f>[30]Setembro!$F$10</f>
        <v>97</v>
      </c>
      <c r="H35" s="93">
        <f>[30]Setembro!$F$11</f>
        <v>84</v>
      </c>
      <c r="I35" s="93">
        <f>[30]Setembro!$F$12</f>
        <v>48</v>
      </c>
      <c r="J35" s="93">
        <f>[30]Setembro!$F$13</f>
        <v>46</v>
      </c>
      <c r="K35" s="93">
        <f>[30]Setembro!$F$14</f>
        <v>39</v>
      </c>
      <c r="L35" s="93">
        <f>[30]Setembro!$F$15</f>
        <v>41</v>
      </c>
      <c r="M35" s="93">
        <f>[30]Setembro!$F$16</f>
        <v>51</v>
      </c>
      <c r="N35" s="93">
        <f>[30]Setembro!$F$17</f>
        <v>73</v>
      </c>
      <c r="O35" s="93">
        <f>[30]Setembro!$F$18</f>
        <v>93</v>
      </c>
      <c r="P35" s="93">
        <f>[30]Setembro!$F$19</f>
        <v>97</v>
      </c>
      <c r="Q35" s="93">
        <f>[30]Setembro!$F$20</f>
        <v>98</v>
      </c>
      <c r="R35" s="93">
        <f>[30]Setembro!$F$21</f>
        <v>96</v>
      </c>
      <c r="S35" s="93">
        <f>[30]Setembro!$F$22</f>
        <v>86</v>
      </c>
      <c r="T35" s="93">
        <f>[30]Setembro!$F$23</f>
        <v>77</v>
      </c>
      <c r="U35" s="93">
        <f>[30]Setembro!$F$24</f>
        <v>94</v>
      </c>
      <c r="V35" s="93">
        <f>[30]Setembro!$F$25</f>
        <v>96</v>
      </c>
      <c r="W35" s="93">
        <f>[30]Setembro!$F$26</f>
        <v>89</v>
      </c>
      <c r="X35" s="93">
        <f>[30]Setembro!$F$27</f>
        <v>72</v>
      </c>
      <c r="Y35" s="93">
        <f>[30]Setembro!$F$28</f>
        <v>72</v>
      </c>
      <c r="Z35" s="93">
        <f>[30]Setembro!$F$29</f>
        <v>52</v>
      </c>
      <c r="AA35" s="93">
        <f>[30]Setembro!$F$30</f>
        <v>94</v>
      </c>
      <c r="AB35" s="93">
        <f>[30]Setembro!$F$31</f>
        <v>91</v>
      </c>
      <c r="AC35" s="93">
        <f>[30]Setembro!$F$32</f>
        <v>90</v>
      </c>
      <c r="AD35" s="93">
        <f>[30]Setembro!$F$33</f>
        <v>72</v>
      </c>
      <c r="AE35" s="93">
        <f>[30]Setembro!$F$34</f>
        <v>80</v>
      </c>
      <c r="AF35" s="81">
        <f t="shared" si="1"/>
        <v>98</v>
      </c>
      <c r="AG35" s="92">
        <f t="shared" si="2"/>
        <v>77.400000000000006</v>
      </c>
      <c r="AI35" t="s">
        <v>33</v>
      </c>
    </row>
    <row r="36" spans="1:35" x14ac:dyDescent="0.2">
      <c r="A36" s="50" t="s">
        <v>126</v>
      </c>
      <c r="B36" s="93">
        <f>[31]Setembro!$F$5</f>
        <v>94</v>
      </c>
      <c r="C36" s="93">
        <f>[31]Setembro!$F$6</f>
        <v>96</v>
      </c>
      <c r="D36" s="93">
        <f>[31]Setembro!$F$7</f>
        <v>78</v>
      </c>
      <c r="E36" s="93">
        <f>[31]Setembro!$F$8</f>
        <v>38</v>
      </c>
      <c r="F36" s="93">
        <f>[31]Setembro!$F$9</f>
        <v>92</v>
      </c>
      <c r="G36" s="93">
        <f>[31]Setembro!$F$10</f>
        <v>100</v>
      </c>
      <c r="H36" s="93">
        <f>[31]Setembro!$F$11</f>
        <v>85</v>
      </c>
      <c r="I36" s="93">
        <f>[31]Setembro!$F$12</f>
        <v>67</v>
      </c>
      <c r="J36" s="93">
        <f>[31]Setembro!$F$13</f>
        <v>32</v>
      </c>
      <c r="K36" s="93">
        <f>[31]Setembro!$F$14</f>
        <v>47</v>
      </c>
      <c r="L36" s="93">
        <f>[31]Setembro!$F$15</f>
        <v>42</v>
      </c>
      <c r="M36" s="93">
        <f>[31]Setembro!$F$16</f>
        <v>33</v>
      </c>
      <c r="N36" s="93">
        <f>[31]Setembro!$F$17</f>
        <v>77</v>
      </c>
      <c r="O36" s="93">
        <f>[31]Setembro!$F$18</f>
        <v>90</v>
      </c>
      <c r="P36" s="93">
        <f>[31]Setembro!$F$19</f>
        <v>100</v>
      </c>
      <c r="Q36" s="93">
        <f>[31]Setembro!$F$20</f>
        <v>100</v>
      </c>
      <c r="R36" s="93">
        <f>[31]Setembro!$F$21</f>
        <v>99</v>
      </c>
      <c r="S36" s="93">
        <f>[31]Setembro!$F$22</f>
        <v>81</v>
      </c>
      <c r="T36" s="93">
        <f>[31]Setembro!$F$23</f>
        <v>74</v>
      </c>
      <c r="U36" s="93">
        <f>[31]Setembro!$F$24</f>
        <v>98</v>
      </c>
      <c r="V36" s="93">
        <f>[31]Setembro!$F$25</f>
        <v>100</v>
      </c>
      <c r="W36" s="93">
        <f>[31]Setembro!$F$26</f>
        <v>100</v>
      </c>
      <c r="X36" s="93">
        <f>[31]Setembro!$F$27</f>
        <v>61</v>
      </c>
      <c r="Y36" s="93">
        <f>[31]Setembro!$F$28</f>
        <v>65</v>
      </c>
      <c r="Z36" s="93">
        <f>[31]Setembro!$F$29</f>
        <v>64</v>
      </c>
      <c r="AA36" s="93">
        <f>[31]Setembro!$F$30</f>
        <v>100</v>
      </c>
      <c r="AB36" s="93">
        <f>[31]Setembro!$F$31</f>
        <v>100</v>
      </c>
      <c r="AC36" s="93">
        <f>[31]Setembro!$F$32</f>
        <v>99</v>
      </c>
      <c r="AD36" s="93">
        <f>[31]Setembro!$F$33</f>
        <v>79</v>
      </c>
      <c r="AE36" s="93">
        <f>[31]Setembro!$F$34</f>
        <v>67</v>
      </c>
      <c r="AF36" s="81">
        <f t="shared" si="1"/>
        <v>100</v>
      </c>
      <c r="AG36" s="92">
        <f t="shared" si="2"/>
        <v>78.599999999999994</v>
      </c>
    </row>
    <row r="37" spans="1:35" x14ac:dyDescent="0.2">
      <c r="A37" s="50" t="s">
        <v>13</v>
      </c>
      <c r="B37" s="93">
        <f>[32]Setembro!$F$5</f>
        <v>74</v>
      </c>
      <c r="C37" s="93">
        <f>[32]Setembro!$F$6</f>
        <v>82</v>
      </c>
      <c r="D37" s="93">
        <f>[32]Setembro!$F$7</f>
        <v>65</v>
      </c>
      <c r="E37" s="93">
        <f>[32]Setembro!$F$8</f>
        <v>56</v>
      </c>
      <c r="F37" s="93">
        <f>[32]Setembro!$F$9</f>
        <v>54</v>
      </c>
      <c r="G37" s="93">
        <f>[32]Setembro!$F$10</f>
        <v>90</v>
      </c>
      <c r="H37" s="93">
        <f>[32]Setembro!$F$11</f>
        <v>72</v>
      </c>
      <c r="I37" s="93">
        <f>[32]Setembro!$F$12</f>
        <v>66</v>
      </c>
      <c r="J37" s="93">
        <f>[32]Setembro!$F$13</f>
        <v>52</v>
      </c>
      <c r="K37" s="93">
        <f>[32]Setembro!$F$14</f>
        <v>52</v>
      </c>
      <c r="L37" s="93">
        <f>[32]Setembro!$F$15</f>
        <v>43</v>
      </c>
      <c r="M37" s="93">
        <f>[32]Setembro!$F$16</f>
        <v>57</v>
      </c>
      <c r="N37" s="93">
        <f>[32]Setembro!$F$17</f>
        <v>46</v>
      </c>
      <c r="O37" s="93">
        <f>[32]Setembro!$F$18</f>
        <v>54</v>
      </c>
      <c r="P37" s="93">
        <f>[32]Setembro!$F$19</f>
        <v>73</v>
      </c>
      <c r="Q37" s="93">
        <f>[32]Setembro!$F$20</f>
        <v>80</v>
      </c>
      <c r="R37" s="93">
        <f>[32]Setembro!$F$21</f>
        <v>89</v>
      </c>
      <c r="S37" s="93">
        <f>[32]Setembro!$F$22</f>
        <v>73</v>
      </c>
      <c r="T37" s="93">
        <f>[32]Setembro!$F$23</f>
        <v>75</v>
      </c>
      <c r="U37" s="93">
        <f>[32]Setembro!$F$24</f>
        <v>56</v>
      </c>
      <c r="V37" s="93">
        <f>[32]Setembro!$F$25</f>
        <v>78</v>
      </c>
      <c r="W37" s="93">
        <f>[32]Setembro!$F$26</f>
        <v>87</v>
      </c>
      <c r="X37" s="93">
        <f>[32]Setembro!$F$27</f>
        <v>76</v>
      </c>
      <c r="Y37" s="93">
        <f>[32]Setembro!$F$28</f>
        <v>61</v>
      </c>
      <c r="Z37" s="93">
        <f>[32]Setembro!$F$29</f>
        <v>52</v>
      </c>
      <c r="AA37" s="93">
        <f>[32]Setembro!$F$30</f>
        <v>45</v>
      </c>
      <c r="AB37" s="93">
        <f>[32]Setembro!$F$31</f>
        <v>76</v>
      </c>
      <c r="AC37" s="93">
        <f>[32]Setembro!$F$32</f>
        <v>81</v>
      </c>
      <c r="AD37" s="93">
        <f>[32]Setembro!$F$33</f>
        <v>61</v>
      </c>
      <c r="AE37" s="93">
        <f>[32]Setembro!$F$34</f>
        <v>64</v>
      </c>
      <c r="AF37" s="81">
        <f t="shared" si="1"/>
        <v>90</v>
      </c>
      <c r="AG37" s="92">
        <f t="shared" si="2"/>
        <v>66.333333333333329</v>
      </c>
    </row>
    <row r="38" spans="1:35" x14ac:dyDescent="0.2">
      <c r="A38" s="50" t="s">
        <v>155</v>
      </c>
      <c r="B38" s="93">
        <f>[33]Setembro!$F5</f>
        <v>83</v>
      </c>
      <c r="C38" s="93">
        <f>[33]Setembro!$F6</f>
        <v>87</v>
      </c>
      <c r="D38" s="93">
        <f>[33]Setembro!$F7</f>
        <v>87</v>
      </c>
      <c r="E38" s="93">
        <f>[33]Setembro!$F8</f>
        <v>77</v>
      </c>
      <c r="F38" s="93">
        <f>[33]Setembro!$F9</f>
        <v>76</v>
      </c>
      <c r="G38" s="93">
        <f>[33]Setembro!$F10</f>
        <v>82</v>
      </c>
      <c r="H38" s="93">
        <f>[33]Setembro!$F11</f>
        <v>86</v>
      </c>
      <c r="I38" s="93">
        <f>[33]Setembro!$F12</f>
        <v>74</v>
      </c>
      <c r="J38" s="93">
        <f>[33]Setembro!$F13</f>
        <v>68</v>
      </c>
      <c r="K38" s="93" t="str">
        <f>[33]Setembro!$F14</f>
        <v>*</v>
      </c>
      <c r="L38" s="93" t="str">
        <f>[33]Setembro!$F15</f>
        <v>*</v>
      </c>
      <c r="M38" s="93">
        <f>[33]Setembro!$F16</f>
        <v>72</v>
      </c>
      <c r="N38" s="93">
        <f>[33]Setembro!$F17</f>
        <v>74</v>
      </c>
      <c r="O38" s="93">
        <f>[33]Setembro!$F18</f>
        <v>75</v>
      </c>
      <c r="P38" s="93">
        <f>[33]Setembro!$F19</f>
        <v>66</v>
      </c>
      <c r="Q38" s="93">
        <f>[33]Setembro!$F20</f>
        <v>77</v>
      </c>
      <c r="R38" s="93">
        <f>[33]Setembro!$F21</f>
        <v>82</v>
      </c>
      <c r="S38" s="93">
        <f>[33]Setembro!$F22</f>
        <v>81</v>
      </c>
      <c r="T38" s="93">
        <f>[33]Setembro!$F23</f>
        <v>65</v>
      </c>
      <c r="U38" s="93">
        <f>[33]Setembro!$F24</f>
        <v>77</v>
      </c>
      <c r="V38" s="93">
        <f>[33]Setembro!$F25</f>
        <v>82</v>
      </c>
      <c r="W38" s="93">
        <f>[33]Setembro!$F26</f>
        <v>85</v>
      </c>
      <c r="X38" s="93">
        <f>[33]Setembro!$F27</f>
        <v>70</v>
      </c>
      <c r="Y38" s="93">
        <f>[33]Setembro!$F28</f>
        <v>68</v>
      </c>
      <c r="Z38" s="93">
        <f>[33]Setembro!$F29</f>
        <v>76</v>
      </c>
      <c r="AA38" s="93">
        <f>[33]Setembro!$F30</f>
        <v>78</v>
      </c>
      <c r="AB38" s="93">
        <f>[33]Setembro!$F31</f>
        <v>85</v>
      </c>
      <c r="AC38" s="93">
        <f>[33]Setembro!$F32</f>
        <v>82</v>
      </c>
      <c r="AD38" s="93">
        <f>[33]Setembro!$F33</f>
        <v>77</v>
      </c>
      <c r="AE38" s="93">
        <f>[33]Setembro!$F34</f>
        <v>68</v>
      </c>
      <c r="AF38" s="81">
        <f t="shared" si="1"/>
        <v>87</v>
      </c>
      <c r="AG38" s="92">
        <f t="shared" si="2"/>
        <v>77.142857142857139</v>
      </c>
    </row>
    <row r="39" spans="1:35" x14ac:dyDescent="0.2">
      <c r="A39" s="50" t="s">
        <v>14</v>
      </c>
      <c r="B39" s="93">
        <f>[34]Setembro!$F$5</f>
        <v>96</v>
      </c>
      <c r="C39" s="93">
        <f>[34]Setembro!$F$6</f>
        <v>75</v>
      </c>
      <c r="D39" s="93">
        <f>[34]Setembro!$F$7</f>
        <v>58</v>
      </c>
      <c r="E39" s="93">
        <f>[34]Setembro!$F$8</f>
        <v>45</v>
      </c>
      <c r="F39" s="93">
        <f>[34]Setembro!$F$9</f>
        <v>96</v>
      </c>
      <c r="G39" s="93">
        <f>[34]Setembro!$F$10</f>
        <v>77</v>
      </c>
      <c r="H39" s="93">
        <f>[34]Setembro!$F$11</f>
        <v>81</v>
      </c>
      <c r="I39" s="93">
        <f>[34]Setembro!$F$12</f>
        <v>52</v>
      </c>
      <c r="J39" s="93">
        <f>[34]Setembro!$F$13</f>
        <v>32</v>
      </c>
      <c r="K39" s="93">
        <f>[34]Setembro!$F$14</f>
        <v>33</v>
      </c>
      <c r="L39" s="93">
        <f>[34]Setembro!$F$15</f>
        <v>36</v>
      </c>
      <c r="M39" s="93">
        <f>[34]Setembro!$F$16</f>
        <v>64</v>
      </c>
      <c r="N39" s="93">
        <f>[34]Setembro!$F$17</f>
        <v>85</v>
      </c>
      <c r="O39" s="93">
        <f>[34]Setembro!$F$18</f>
        <v>94</v>
      </c>
      <c r="P39" s="93">
        <f>[34]Setembro!$F$19</f>
        <v>95</v>
      </c>
      <c r="Q39" s="93">
        <f>[34]Setembro!$F$20</f>
        <v>95</v>
      </c>
      <c r="R39" s="93">
        <f>[34]Setembro!$F$21</f>
        <v>94</v>
      </c>
      <c r="S39" s="93">
        <f>[34]Setembro!$F$22</f>
        <v>80</v>
      </c>
      <c r="T39" s="93">
        <f>[34]Setembro!$F$23</f>
        <v>77</v>
      </c>
      <c r="U39" s="93">
        <f>[34]Setembro!$F$24</f>
        <v>79</v>
      </c>
      <c r="V39" s="93">
        <f>[34]Setembro!$F$25</f>
        <v>95</v>
      </c>
      <c r="W39" s="93">
        <f>[34]Setembro!$F$26</f>
        <v>91</v>
      </c>
      <c r="X39" s="93">
        <f>[34]Setembro!$F$27</f>
        <v>84</v>
      </c>
      <c r="Y39" s="93">
        <f>[34]Setembro!$F$28</f>
        <v>60</v>
      </c>
      <c r="Z39" s="93">
        <f>[34]Setembro!$F$29</f>
        <v>43</v>
      </c>
      <c r="AA39" s="93">
        <f>[34]Setembro!$F$30</f>
        <v>95</v>
      </c>
      <c r="AB39" s="93">
        <f>[34]Setembro!$F$31</f>
        <v>93</v>
      </c>
      <c r="AC39" s="93">
        <f>[34]Setembro!$F$32</f>
        <v>77</v>
      </c>
      <c r="AD39" s="93">
        <f>[34]Setembro!$F$33</f>
        <v>75</v>
      </c>
      <c r="AE39" s="93">
        <f>[34]Setembro!$F$34</f>
        <v>69</v>
      </c>
      <c r="AF39" s="81">
        <f t="shared" si="1"/>
        <v>96</v>
      </c>
      <c r="AG39" s="92">
        <f t="shared" si="2"/>
        <v>74.2</v>
      </c>
      <c r="AH39" s="11" t="s">
        <v>33</v>
      </c>
      <c r="AI39" t="s">
        <v>33</v>
      </c>
    </row>
    <row r="40" spans="1:35" x14ac:dyDescent="0.2">
      <c r="A40" s="50" t="s">
        <v>15</v>
      </c>
      <c r="B40" s="93">
        <f>[35]Setembro!$F$5</f>
        <v>81</v>
      </c>
      <c r="C40" s="93">
        <f>[35]Setembro!$F$6</f>
        <v>72</v>
      </c>
      <c r="D40" s="93">
        <f>[35]Setembro!$F$7</f>
        <v>53</v>
      </c>
      <c r="E40" s="93">
        <f>[35]Setembro!$F$8</f>
        <v>48</v>
      </c>
      <c r="F40" s="93">
        <f>[35]Setembro!$F$9</f>
        <v>72</v>
      </c>
      <c r="G40" s="93">
        <f>[35]Setembro!$F$10</f>
        <v>59</v>
      </c>
      <c r="H40" s="93">
        <f>[35]Setembro!$F$11</f>
        <v>48</v>
      </c>
      <c r="I40" s="93">
        <f>[35]Setembro!$F$12</f>
        <v>49</v>
      </c>
      <c r="J40" s="93">
        <f>[35]Setembro!$F$13</f>
        <v>49</v>
      </c>
      <c r="K40" s="93">
        <f>[35]Setembro!$F$14</f>
        <v>51</v>
      </c>
      <c r="L40" s="93">
        <f>[35]Setembro!$F$15</f>
        <v>34</v>
      </c>
      <c r="M40" s="93">
        <f>[35]Setembro!$F$16</f>
        <v>60</v>
      </c>
      <c r="N40" s="93">
        <f>[35]Setembro!$F$17</f>
        <v>79</v>
      </c>
      <c r="O40" s="93">
        <f>[35]Setembro!$F$18</f>
        <v>94</v>
      </c>
      <c r="P40" s="93">
        <f>[35]Setembro!$F$19</f>
        <v>93</v>
      </c>
      <c r="Q40" s="93">
        <f>[35]Setembro!$F$20</f>
        <v>93</v>
      </c>
      <c r="R40" s="93">
        <f>[35]Setembro!$F$21</f>
        <v>86</v>
      </c>
      <c r="S40" s="93">
        <f>[35]Setembro!$F$22</f>
        <v>81</v>
      </c>
      <c r="T40" s="93">
        <f>[35]Setembro!$F$23</f>
        <v>75</v>
      </c>
      <c r="U40" s="93">
        <f>[35]Setembro!$F$24</f>
        <v>69</v>
      </c>
      <c r="V40" s="93">
        <f>[35]Setembro!$F$25</f>
        <v>79</v>
      </c>
      <c r="W40" s="93">
        <f>[35]Setembro!$F$26</f>
        <v>57</v>
      </c>
      <c r="X40" s="93">
        <f>[35]Setembro!$F$27</f>
        <v>50</v>
      </c>
      <c r="Y40" s="93">
        <f>[35]Setembro!$F$28</f>
        <v>68</v>
      </c>
      <c r="Z40" s="93">
        <f>[35]Setembro!$F$29</f>
        <v>67</v>
      </c>
      <c r="AA40" s="93">
        <f>[35]Setembro!$F$30</f>
        <v>72</v>
      </c>
      <c r="AB40" s="93">
        <f>[35]Setembro!$F$31</f>
        <v>78</v>
      </c>
      <c r="AC40" s="93">
        <f>[35]Setembro!$F$32</f>
        <v>80</v>
      </c>
      <c r="AD40" s="93">
        <f>[35]Setembro!$F$33</f>
        <v>69</v>
      </c>
      <c r="AE40" s="93">
        <f>[35]Setembro!$F$34</f>
        <v>64</v>
      </c>
      <c r="AF40" s="81">
        <f t="shared" si="1"/>
        <v>94</v>
      </c>
      <c r="AG40" s="92">
        <f t="shared" si="2"/>
        <v>67.666666666666671</v>
      </c>
    </row>
    <row r="41" spans="1:35" x14ac:dyDescent="0.2">
      <c r="A41" s="50" t="s">
        <v>156</v>
      </c>
      <c r="B41" s="93">
        <f>[36]Setembro!$F$5</f>
        <v>85</v>
      </c>
      <c r="C41" s="93">
        <f>[36]Setembro!$F$6</f>
        <v>83</v>
      </c>
      <c r="D41" s="93">
        <f>[36]Setembro!$F$7</f>
        <v>88</v>
      </c>
      <c r="E41" s="93">
        <f>[36]Setembro!$F$8</f>
        <v>66</v>
      </c>
      <c r="F41" s="93">
        <f>[36]Setembro!$F$9</f>
        <v>77</v>
      </c>
      <c r="G41" s="93">
        <f>[36]Setembro!$F$10</f>
        <v>97</v>
      </c>
      <c r="H41" s="93">
        <f>[36]Setembro!$F$11</f>
        <v>95</v>
      </c>
      <c r="I41" s="93">
        <f>[36]Setembro!$F$12</f>
        <v>68</v>
      </c>
      <c r="J41" s="93">
        <f>[36]Setembro!$F$13</f>
        <v>57</v>
      </c>
      <c r="K41" s="93">
        <f>[36]Setembro!$F$14</f>
        <v>69</v>
      </c>
      <c r="L41" s="93">
        <f>[36]Setembro!$F$15</f>
        <v>65</v>
      </c>
      <c r="M41" s="93">
        <f>[36]Setembro!$F$16</f>
        <v>69</v>
      </c>
      <c r="N41" s="93">
        <f>[36]Setembro!$F$17</f>
        <v>73</v>
      </c>
      <c r="O41" s="93">
        <f>[36]Setembro!$F$18</f>
        <v>67</v>
      </c>
      <c r="P41" s="93">
        <f>[36]Setembro!$F$19</f>
        <v>84</v>
      </c>
      <c r="Q41" s="93">
        <f>[36]Setembro!$F$20</f>
        <v>100</v>
      </c>
      <c r="R41" s="93">
        <f>[36]Setembro!$F$21</f>
        <v>100</v>
      </c>
      <c r="S41" s="93">
        <f>[36]Setembro!$F$22</f>
        <v>81</v>
      </c>
      <c r="T41" s="93">
        <f>[36]Setembro!$F$23</f>
        <v>85</v>
      </c>
      <c r="U41" s="93">
        <f>[36]Setembro!$F$24</f>
        <v>82</v>
      </c>
      <c r="V41" s="93">
        <f>[36]Setembro!$F$25</f>
        <v>100</v>
      </c>
      <c r="W41" s="93">
        <f>[36]Setembro!$F$26</f>
        <v>99</v>
      </c>
      <c r="X41" s="93">
        <f>[36]Setembro!$F$27</f>
        <v>93</v>
      </c>
      <c r="Y41" s="93">
        <f>[36]Setembro!$F$28</f>
        <v>88</v>
      </c>
      <c r="Z41" s="93">
        <f>[36]Setembro!$F$29</f>
        <v>78</v>
      </c>
      <c r="AA41" s="93">
        <f>[36]Setembro!$F$30</f>
        <v>74</v>
      </c>
      <c r="AB41" s="93">
        <f>[36]Setembro!$F$31</f>
        <v>94</v>
      </c>
      <c r="AC41" s="93">
        <f>[36]Setembro!$F$32</f>
        <v>75</v>
      </c>
      <c r="AD41" s="93">
        <f>[36]Setembro!$F$33</f>
        <v>67</v>
      </c>
      <c r="AE41" s="93">
        <f>[36]Setembro!$F$34</f>
        <v>88</v>
      </c>
      <c r="AF41" s="81">
        <f t="shared" si="1"/>
        <v>100</v>
      </c>
      <c r="AG41" s="92">
        <f t="shared" si="2"/>
        <v>81.566666666666663</v>
      </c>
    </row>
    <row r="42" spans="1:35" x14ac:dyDescent="0.2">
      <c r="A42" s="50" t="s">
        <v>16</v>
      </c>
      <c r="B42" s="93">
        <f>[37]Setembro!$F$5</f>
        <v>93</v>
      </c>
      <c r="C42" s="93">
        <f>[37]Setembro!$F$6</f>
        <v>94</v>
      </c>
      <c r="D42" s="93">
        <f>[37]Setembro!$F$7</f>
        <v>90</v>
      </c>
      <c r="E42" s="93">
        <f>[37]Setembro!$F$8</f>
        <v>83</v>
      </c>
      <c r="F42" s="93">
        <f>[37]Setembro!$F$9</f>
        <v>87</v>
      </c>
      <c r="G42" s="93">
        <f>[37]Setembro!$F$10</f>
        <v>100</v>
      </c>
      <c r="H42" s="93">
        <f>[37]Setembro!$F$11</f>
        <v>98</v>
      </c>
      <c r="I42" s="93">
        <f>[37]Setembro!$F$12</f>
        <v>85</v>
      </c>
      <c r="J42" s="93">
        <f>[37]Setembro!$F$13</f>
        <v>70</v>
      </c>
      <c r="K42" s="93">
        <f>[37]Setembro!$F$14</f>
        <v>77</v>
      </c>
      <c r="L42" s="93">
        <f>[37]Setembro!$F$15</f>
        <v>43</v>
      </c>
      <c r="M42" s="93">
        <f>[37]Setembro!$F$16</f>
        <v>76</v>
      </c>
      <c r="N42" s="93">
        <f>[37]Setembro!$F$17</f>
        <v>87</v>
      </c>
      <c r="O42" s="93">
        <f>[37]Setembro!$F$18</f>
        <v>97</v>
      </c>
      <c r="P42" s="93">
        <f>[37]Setembro!$F$19</f>
        <v>100</v>
      </c>
      <c r="Q42" s="93">
        <f>[37]Setembro!$F$20</f>
        <v>99</v>
      </c>
      <c r="R42" s="93">
        <f>[37]Setembro!$F$21</f>
        <v>98</v>
      </c>
      <c r="S42" s="93">
        <f>[37]Setembro!$F$22</f>
        <v>83</v>
      </c>
      <c r="T42" s="93">
        <f>[37]Setembro!$F$23</f>
        <v>82</v>
      </c>
      <c r="U42" s="93">
        <f>[37]Setembro!$F$24</f>
        <v>82</v>
      </c>
      <c r="V42" s="93">
        <f>[37]Setembro!$F$25</f>
        <v>99</v>
      </c>
      <c r="W42" s="93">
        <f>[37]Setembro!$F$26</f>
        <v>95</v>
      </c>
      <c r="X42" s="93">
        <f>[37]Setembro!$F$27</f>
        <v>91</v>
      </c>
      <c r="Y42" s="93">
        <f>[37]Setembro!$F$28</f>
        <v>94</v>
      </c>
      <c r="Z42" s="93">
        <f>[37]Setembro!$F$29</f>
        <v>91</v>
      </c>
      <c r="AA42" s="93">
        <f>[37]Setembro!$F$30</f>
        <v>95</v>
      </c>
      <c r="AB42" s="93">
        <f>[37]Setembro!$F$31</f>
        <v>91</v>
      </c>
      <c r="AC42" s="93">
        <f>[37]Setembro!$F$32</f>
        <v>97</v>
      </c>
      <c r="AD42" s="93">
        <f>[37]Setembro!$F$33</f>
        <v>75</v>
      </c>
      <c r="AE42" s="93">
        <f>[37]Setembro!$F$34</f>
        <v>86</v>
      </c>
      <c r="AF42" s="81">
        <f t="shared" si="1"/>
        <v>100</v>
      </c>
      <c r="AG42" s="92">
        <f t="shared" si="2"/>
        <v>87.933333333333337</v>
      </c>
    </row>
    <row r="43" spans="1:35" x14ac:dyDescent="0.2">
      <c r="A43" s="50" t="s">
        <v>139</v>
      </c>
      <c r="B43" s="93">
        <f>[38]Setembro!$F$5</f>
        <v>81</v>
      </c>
      <c r="C43" s="93">
        <f>[38]Setembro!$F$6</f>
        <v>99</v>
      </c>
      <c r="D43" s="93">
        <f>[38]Setembro!$F$7</f>
        <v>80</v>
      </c>
      <c r="E43" s="93">
        <f>[38]Setembro!$F$8</f>
        <v>72</v>
      </c>
      <c r="F43" s="93">
        <f>[38]Setembro!$F$9</f>
        <v>82</v>
      </c>
      <c r="G43" s="93">
        <f>[38]Setembro!$F$10</f>
        <v>100</v>
      </c>
      <c r="H43" s="93">
        <f>[38]Setembro!$F$11</f>
        <v>96</v>
      </c>
      <c r="I43" s="93">
        <f>[38]Setembro!$F$12</f>
        <v>49</v>
      </c>
      <c r="J43" s="93">
        <f>[38]Setembro!$F$13</f>
        <v>61</v>
      </c>
      <c r="K43" s="93">
        <f>[38]Setembro!$F$14</f>
        <v>66</v>
      </c>
      <c r="L43" s="93">
        <f>[38]Setembro!$F$15</f>
        <v>47</v>
      </c>
      <c r="M43" s="93">
        <f>[38]Setembro!$F$16</f>
        <v>34</v>
      </c>
      <c r="N43" s="93">
        <f>[38]Setembro!$F$17</f>
        <v>70</v>
      </c>
      <c r="O43" s="93">
        <f>[38]Setembro!$F$18</f>
        <v>80</v>
      </c>
      <c r="P43" s="93">
        <f>[38]Setembro!$F$19</f>
        <v>99</v>
      </c>
      <c r="Q43" s="93">
        <f>[38]Setembro!$F$20</f>
        <v>100</v>
      </c>
      <c r="R43" s="93">
        <f>[38]Setembro!$F$21</f>
        <v>100</v>
      </c>
      <c r="S43" s="93">
        <f>[38]Setembro!$F$22</f>
        <v>84</v>
      </c>
      <c r="T43" s="93">
        <f>[38]Setembro!$F$23</f>
        <v>85</v>
      </c>
      <c r="U43" s="93">
        <f>[38]Setembro!$F$24</f>
        <v>100</v>
      </c>
      <c r="V43" s="93">
        <f>[38]Setembro!$F$25</f>
        <v>100</v>
      </c>
      <c r="W43" s="93">
        <f>[38]Setembro!$F$26</f>
        <v>100</v>
      </c>
      <c r="X43" s="93">
        <f>[38]Setembro!$F$27</f>
        <v>79</v>
      </c>
      <c r="Y43" s="93">
        <f>[38]Setembro!$F$28</f>
        <v>81</v>
      </c>
      <c r="Z43" s="93">
        <f>[38]Setembro!$F$29</f>
        <v>77</v>
      </c>
      <c r="AA43" s="93">
        <f>[38]Setembro!$F$30</f>
        <v>85</v>
      </c>
      <c r="AB43" s="93">
        <f>[38]Setembro!$F$31</f>
        <v>97</v>
      </c>
      <c r="AC43" s="93">
        <f>[38]Setembro!$F$32</f>
        <v>100</v>
      </c>
      <c r="AD43" s="93">
        <f>[38]Setembro!$F$33</f>
        <v>74</v>
      </c>
      <c r="AE43" s="93">
        <f>[38]Setembro!$F$34</f>
        <v>86</v>
      </c>
      <c r="AF43" s="81">
        <f t="shared" si="1"/>
        <v>100</v>
      </c>
      <c r="AG43" s="92">
        <f t="shared" si="2"/>
        <v>82.13333333333334</v>
      </c>
    </row>
    <row r="44" spans="1:35" x14ac:dyDescent="0.2">
      <c r="A44" s="50" t="s">
        <v>17</v>
      </c>
      <c r="B44" s="93">
        <f>[39]Setembro!$F$5</f>
        <v>51</v>
      </c>
      <c r="C44" s="93">
        <f>[39]Setembro!$F$6</f>
        <v>76</v>
      </c>
      <c r="D44" s="93">
        <f>[39]Setembro!$F$7</f>
        <v>63</v>
      </c>
      <c r="E44" s="93">
        <f>[39]Setembro!$F$8</f>
        <v>52</v>
      </c>
      <c r="F44" s="93">
        <f>[39]Setembro!$F$9</f>
        <v>66</v>
      </c>
      <c r="G44" s="93">
        <f>[39]Setembro!$F$10</f>
        <v>88</v>
      </c>
      <c r="H44" s="93">
        <f>[39]Setembro!$F$11</f>
        <v>63</v>
      </c>
      <c r="I44" s="93">
        <f>[39]Setembro!$F$12</f>
        <v>42</v>
      </c>
      <c r="J44" s="93">
        <f>[39]Setembro!$F$13</f>
        <v>36</v>
      </c>
      <c r="K44" s="93">
        <f>[39]Setembro!$F$14</f>
        <v>36</v>
      </c>
      <c r="L44" s="93">
        <f>[39]Setembro!$F$15</f>
        <v>33</v>
      </c>
      <c r="M44" s="93">
        <f>[39]Setembro!$F$16</f>
        <v>35</v>
      </c>
      <c r="N44" s="93">
        <f>[39]Setembro!$F$17</f>
        <v>60</v>
      </c>
      <c r="O44" s="93">
        <f>[39]Setembro!$F$18</f>
        <v>62</v>
      </c>
      <c r="P44" s="93">
        <f>[39]Setembro!$F$19</f>
        <v>75</v>
      </c>
      <c r="Q44" s="93">
        <f>[39]Setembro!$F$20</f>
        <v>96</v>
      </c>
      <c r="R44" s="93">
        <f>[39]Setembro!$F$21</f>
        <v>93</v>
      </c>
      <c r="S44" s="93">
        <f>[39]Setembro!$F$22</f>
        <v>66</v>
      </c>
      <c r="T44" s="93">
        <f>[39]Setembro!$F$23</f>
        <v>67</v>
      </c>
      <c r="U44" s="93">
        <f>[39]Setembro!$F$24</f>
        <v>81</v>
      </c>
      <c r="V44" s="93">
        <f>[39]Setembro!$F$25</f>
        <v>93</v>
      </c>
      <c r="W44" s="93">
        <f>[39]Setembro!$F$26</f>
        <v>75</v>
      </c>
      <c r="X44" s="93">
        <f>[39]Setembro!$F$27</f>
        <v>54</v>
      </c>
      <c r="Y44" s="93">
        <f>[39]Setembro!$F$28</f>
        <v>48</v>
      </c>
      <c r="Z44" s="93">
        <f>[39]Setembro!$F$29</f>
        <v>68</v>
      </c>
      <c r="AA44" s="93">
        <f>[39]Setembro!$F$30</f>
        <v>83</v>
      </c>
      <c r="AB44" s="93">
        <f>[39]Setembro!$F$31</f>
        <v>92</v>
      </c>
      <c r="AC44" s="93">
        <f>[39]Setembro!$F$32</f>
        <v>66</v>
      </c>
      <c r="AD44" s="93">
        <f>[39]Setembro!$F$33</f>
        <v>60</v>
      </c>
      <c r="AE44" s="93">
        <f>[39]Setembro!$F$34</f>
        <v>57</v>
      </c>
      <c r="AF44" s="81">
        <f t="shared" si="1"/>
        <v>96</v>
      </c>
      <c r="AG44" s="92">
        <f t="shared" si="2"/>
        <v>64.566666666666663</v>
      </c>
      <c r="AI44" t="s">
        <v>33</v>
      </c>
    </row>
    <row r="45" spans="1:35" hidden="1" x14ac:dyDescent="0.2">
      <c r="A45" s="50" t="s">
        <v>144</v>
      </c>
      <c r="B45" s="93" t="str">
        <f>[40]Setembro!$F$5</f>
        <v>*</v>
      </c>
      <c r="C45" s="93" t="str">
        <f>[40]Setembro!$F$6</f>
        <v>*</v>
      </c>
      <c r="D45" s="93" t="str">
        <f>[40]Setembro!$F$7</f>
        <v>*</v>
      </c>
      <c r="E45" s="93" t="str">
        <f>[40]Setembro!$F$8</f>
        <v>*</v>
      </c>
      <c r="F45" s="93" t="str">
        <f>[40]Setembro!$F$9</f>
        <v>*</v>
      </c>
      <c r="G45" s="93" t="str">
        <f>[40]Setembro!$F$10</f>
        <v>*</v>
      </c>
      <c r="H45" s="93" t="str">
        <f>[40]Setembro!$F$11</f>
        <v>*</v>
      </c>
      <c r="I45" s="93" t="str">
        <f>[40]Setembro!$F$12</f>
        <v>*</v>
      </c>
      <c r="J45" s="93" t="str">
        <f>[40]Setembro!$F$13</f>
        <v>*</v>
      </c>
      <c r="K45" s="93" t="str">
        <f>[40]Setembro!$F$14</f>
        <v>*</v>
      </c>
      <c r="L45" s="93" t="str">
        <f>[40]Setembro!$F$15</f>
        <v>*</v>
      </c>
      <c r="M45" s="93" t="str">
        <f>[40]Setembro!$F$16</f>
        <v>*</v>
      </c>
      <c r="N45" s="93" t="str">
        <f>[40]Setembro!$F$17</f>
        <v>*</v>
      </c>
      <c r="O45" s="93" t="str">
        <f>[40]Setembro!$F$18</f>
        <v>*</v>
      </c>
      <c r="P45" s="93" t="str">
        <f>[40]Setembro!$F$19</f>
        <v>*</v>
      </c>
      <c r="Q45" s="93" t="str">
        <f>[40]Setembro!$F$20</f>
        <v>*</v>
      </c>
      <c r="R45" s="93" t="str">
        <f>[40]Setembro!$F$21</f>
        <v>*</v>
      </c>
      <c r="S45" s="93" t="str">
        <f>[40]Setembro!$F$22</f>
        <v>*</v>
      </c>
      <c r="T45" s="93" t="str">
        <f>[40]Setembro!$F$23</f>
        <v>*</v>
      </c>
      <c r="U45" s="93" t="str">
        <f>[40]Setembro!$F$24</f>
        <v>*</v>
      </c>
      <c r="V45" s="93" t="str">
        <f>[40]Setembro!$F$25</f>
        <v>*</v>
      </c>
      <c r="W45" s="93" t="str">
        <f>[40]Setembro!$F$26</f>
        <v>*</v>
      </c>
      <c r="X45" s="93" t="str">
        <f>[40]Setembro!$F$27</f>
        <v>*</v>
      </c>
      <c r="Y45" s="93" t="str">
        <f>[40]Setembro!$F$28</f>
        <v>*</v>
      </c>
      <c r="Z45" s="93" t="str">
        <f>[40]Setembro!$F$29</f>
        <v>*</v>
      </c>
      <c r="AA45" s="93" t="str">
        <f>[40]Setembro!$F$30</f>
        <v>*</v>
      </c>
      <c r="AB45" s="93" t="str">
        <f>[40]Setembro!$F$31</f>
        <v>*</v>
      </c>
      <c r="AC45" s="93" t="str">
        <f>[40]Setembro!$F$32</f>
        <v>*</v>
      </c>
      <c r="AD45" s="93" t="str">
        <f>[40]Setembro!$F$33</f>
        <v>*</v>
      </c>
      <c r="AE45" s="93" t="str">
        <f>[40]Setembro!$F$34</f>
        <v>*</v>
      </c>
      <c r="AF45" s="81" t="s">
        <v>203</v>
      </c>
      <c r="AG45" s="92" t="s">
        <v>203</v>
      </c>
      <c r="AI45" t="s">
        <v>33</v>
      </c>
    </row>
    <row r="46" spans="1:35" x14ac:dyDescent="0.2">
      <c r="A46" s="50" t="s">
        <v>18</v>
      </c>
      <c r="B46" s="93">
        <f>[41]Setembro!$F$5</f>
        <v>96</v>
      </c>
      <c r="C46" s="93">
        <f>[41]Setembro!$F$6</f>
        <v>86</v>
      </c>
      <c r="D46" s="93">
        <f>[41]Setembro!$F$7</f>
        <v>73</v>
      </c>
      <c r="E46" s="93">
        <f>[41]Setembro!$F$8</f>
        <v>65</v>
      </c>
      <c r="F46" s="93">
        <f>[41]Setembro!$F$9</f>
        <v>100</v>
      </c>
      <c r="G46" s="93">
        <f>[41]Setembro!$F$10</f>
        <v>90</v>
      </c>
      <c r="H46" s="93">
        <f>[41]Setembro!$F$11</f>
        <v>86</v>
      </c>
      <c r="I46" s="93">
        <f>[41]Setembro!$F$12</f>
        <v>66</v>
      </c>
      <c r="J46" s="93">
        <f>[41]Setembro!$F$13</f>
        <v>52</v>
      </c>
      <c r="K46" s="93">
        <f>[41]Setembro!$F$14</f>
        <v>54</v>
      </c>
      <c r="L46" s="93">
        <f>[41]Setembro!$F$15</f>
        <v>47</v>
      </c>
      <c r="M46" s="93">
        <f>[41]Setembro!$F$16</f>
        <v>80</v>
      </c>
      <c r="N46" s="93">
        <f>[41]Setembro!$F$17</f>
        <v>95</v>
      </c>
      <c r="O46" s="93">
        <f>[41]Setembro!$F$18</f>
        <v>99</v>
      </c>
      <c r="P46" s="93">
        <f>[41]Setembro!$F$19</f>
        <v>99</v>
      </c>
      <c r="Q46" s="93">
        <f>[41]Setembro!$F$20</f>
        <v>100</v>
      </c>
      <c r="R46" s="93">
        <f>[41]Setembro!$F$21</f>
        <v>98</v>
      </c>
      <c r="S46" s="93">
        <f>[41]Setembro!$F$22</f>
        <v>82</v>
      </c>
      <c r="T46" s="93">
        <f>[41]Setembro!$F$23</f>
        <v>97</v>
      </c>
      <c r="U46" s="93">
        <f>[41]Setembro!$F$24</f>
        <v>98</v>
      </c>
      <c r="V46" s="93">
        <f>[41]Setembro!$F$25</f>
        <v>93</v>
      </c>
      <c r="W46" s="93">
        <f>[41]Setembro!$F$26</f>
        <v>93</v>
      </c>
      <c r="X46" s="93">
        <f>[41]Setembro!$F$27</f>
        <v>79</v>
      </c>
      <c r="Y46" s="93">
        <f>[41]Setembro!$F$28</f>
        <v>77</v>
      </c>
      <c r="Z46" s="93">
        <f>[41]Setembro!$F$29</f>
        <v>65</v>
      </c>
      <c r="AA46" s="93">
        <f>[41]Setembro!$F$30</f>
        <v>93</v>
      </c>
      <c r="AB46" s="93">
        <f>[41]Setembro!$F$31</f>
        <v>94</v>
      </c>
      <c r="AC46" s="93">
        <f>[41]Setembro!$F$32</f>
        <v>97</v>
      </c>
      <c r="AD46" s="93">
        <f>[41]Setembro!$F$33</f>
        <v>76</v>
      </c>
      <c r="AE46" s="93">
        <f>[41]Setembro!$F$34</f>
        <v>69</v>
      </c>
      <c r="AF46" s="81">
        <f>MAX(B46:AE46)</f>
        <v>100</v>
      </c>
      <c r="AG46" s="92">
        <f>AVERAGE(B46:AE46)</f>
        <v>83.3</v>
      </c>
      <c r="AH46" s="11" t="s">
        <v>33</v>
      </c>
      <c r="AI46" t="s">
        <v>33</v>
      </c>
    </row>
    <row r="47" spans="1:35" x14ac:dyDescent="0.2">
      <c r="A47" s="50" t="s">
        <v>21</v>
      </c>
      <c r="B47" s="93">
        <f>[42]Setembro!$F$5</f>
        <v>91</v>
      </c>
      <c r="C47" s="93">
        <f>[42]Setembro!$F$6</f>
        <v>84</v>
      </c>
      <c r="D47" s="93">
        <f>[42]Setembro!$F$7</f>
        <v>56</v>
      </c>
      <c r="E47" s="93">
        <f>[42]Setembro!$F$8</f>
        <v>51</v>
      </c>
      <c r="F47" s="93">
        <f>[42]Setembro!$F$9</f>
        <v>83</v>
      </c>
      <c r="G47" s="93">
        <f>[42]Setembro!$F$10</f>
        <v>90</v>
      </c>
      <c r="H47" s="93">
        <f>[42]Setembro!$F$11</f>
        <v>74</v>
      </c>
      <c r="I47" s="93">
        <f>[42]Setembro!$F$12</f>
        <v>39</v>
      </c>
      <c r="J47" s="93">
        <f>[42]Setembro!$F$13</f>
        <v>33</v>
      </c>
      <c r="K47" s="93">
        <f>[42]Setembro!$F$14</f>
        <v>31</v>
      </c>
      <c r="L47" s="93">
        <f>[42]Setembro!$F$15</f>
        <v>42</v>
      </c>
      <c r="M47" s="93">
        <f>[42]Setembro!$F$16</f>
        <v>31</v>
      </c>
      <c r="N47" s="93">
        <f>[42]Setembro!$F$17</f>
        <v>64</v>
      </c>
      <c r="O47" s="93">
        <f>[42]Setembro!$F$18</f>
        <v>88</v>
      </c>
      <c r="P47" s="93">
        <f>[42]Setembro!$F$19</f>
        <v>94</v>
      </c>
      <c r="Q47" s="93">
        <f>[42]Setembro!$F$20</f>
        <v>95</v>
      </c>
      <c r="R47" s="93">
        <f>[42]Setembro!$F$21</f>
        <v>92</v>
      </c>
      <c r="S47" s="93">
        <f>[42]Setembro!$F$22</f>
        <v>76</v>
      </c>
      <c r="T47" s="93">
        <f>[42]Setembro!$F$23</f>
        <v>63</v>
      </c>
      <c r="U47" s="93">
        <f>[42]Setembro!$F$24</f>
        <v>77</v>
      </c>
      <c r="V47" s="93">
        <f>[42]Setembro!$F$25</f>
        <v>91</v>
      </c>
      <c r="W47" s="93">
        <f>[42]Setembro!$F$26</f>
        <v>72</v>
      </c>
      <c r="X47" s="93">
        <f>[42]Setembro!$F$27</f>
        <v>50</v>
      </c>
      <c r="Y47" s="93">
        <f>[42]Setembro!$F$28</f>
        <v>56</v>
      </c>
      <c r="Z47" s="93">
        <f>[42]Setembro!$F$29</f>
        <v>46</v>
      </c>
      <c r="AA47" s="93">
        <f>[42]Setembro!$F$30</f>
        <v>89</v>
      </c>
      <c r="AB47" s="93">
        <f>[42]Setembro!$F$31</f>
        <v>86</v>
      </c>
      <c r="AC47" s="93">
        <f>[42]Setembro!$F$32</f>
        <v>82</v>
      </c>
      <c r="AD47" s="93">
        <f>[42]Setembro!$F$33</f>
        <v>65</v>
      </c>
      <c r="AE47" s="93">
        <f>[42]Setembro!$F$34</f>
        <v>59</v>
      </c>
      <c r="AF47" s="81">
        <f>MAX(B47:AE47)</f>
        <v>95</v>
      </c>
      <c r="AG47" s="92">
        <f>AVERAGE(B47:AE47)</f>
        <v>68.333333333333329</v>
      </c>
      <c r="AI47" t="s">
        <v>33</v>
      </c>
    </row>
    <row r="48" spans="1:35" x14ac:dyDescent="0.2">
      <c r="A48" s="50" t="s">
        <v>32</v>
      </c>
      <c r="B48" s="93">
        <f>[43]Setembro!$F$5</f>
        <v>45</v>
      </c>
      <c r="C48" s="93">
        <f>[43]Setembro!$F$6</f>
        <v>78</v>
      </c>
      <c r="D48" s="93">
        <f>[43]Setembro!$F$7</f>
        <v>83</v>
      </c>
      <c r="E48" s="93">
        <f>[43]Setembro!$F$8</f>
        <v>28</v>
      </c>
      <c r="F48" s="93">
        <f>[43]Setembro!$F$9</f>
        <v>58</v>
      </c>
      <c r="G48" s="93">
        <f>[43]Setembro!$F$10</f>
        <v>86</v>
      </c>
      <c r="H48" s="93">
        <f>[43]Setembro!$F$11</f>
        <v>39</v>
      </c>
      <c r="I48" s="93">
        <f>[43]Setembro!$F$12</f>
        <v>31</v>
      </c>
      <c r="J48" s="93">
        <f>[43]Setembro!$F$13</f>
        <v>26</v>
      </c>
      <c r="K48" s="93">
        <f>[43]Setembro!$F$14</f>
        <v>29</v>
      </c>
      <c r="L48" s="93">
        <f>[43]Setembro!$F$15</f>
        <v>31</v>
      </c>
      <c r="M48" s="93">
        <f>[43]Setembro!$F$16</f>
        <v>34</v>
      </c>
      <c r="N48" s="93">
        <f>[43]Setembro!$F$17</f>
        <v>32</v>
      </c>
      <c r="O48" s="93">
        <f>[43]Setembro!$F$18</f>
        <v>45</v>
      </c>
      <c r="P48" s="93">
        <f>[43]Setembro!$F$19</f>
        <v>64</v>
      </c>
      <c r="Q48" s="93">
        <f>[43]Setembro!$F$20</f>
        <v>78</v>
      </c>
      <c r="R48" s="93">
        <f>[43]Setembro!$F$21</f>
        <v>91</v>
      </c>
      <c r="S48" s="93">
        <f>[43]Setembro!$F$22</f>
        <v>64</v>
      </c>
      <c r="T48" s="93">
        <f>[43]Setembro!$F$23</f>
        <v>57</v>
      </c>
      <c r="U48" s="93">
        <f>[43]Setembro!$F$24</f>
        <v>53</v>
      </c>
      <c r="V48" s="93">
        <f>[43]Setembro!$F$25</f>
        <v>72</v>
      </c>
      <c r="W48" s="93">
        <f>[43]Setembro!$F$26</f>
        <v>52</v>
      </c>
      <c r="X48" s="93">
        <f>[43]Setembro!$F$27</f>
        <v>29</v>
      </c>
      <c r="Y48" s="93">
        <f>[43]Setembro!$F$28</f>
        <v>36</v>
      </c>
      <c r="Z48" s="93">
        <f>[43]Setembro!$F$29</f>
        <v>44</v>
      </c>
      <c r="AA48" s="93">
        <f>[43]Setembro!$F$30</f>
        <v>47</v>
      </c>
      <c r="AB48" s="93">
        <f>[43]Setembro!$F$31</f>
        <v>100</v>
      </c>
      <c r="AC48" s="93">
        <f>[43]Setembro!$F$32</f>
        <v>75</v>
      </c>
      <c r="AD48" s="93">
        <f>[43]Setembro!$F$33</f>
        <v>57</v>
      </c>
      <c r="AE48" s="93">
        <f>[43]Setembro!$F$34</f>
        <v>46</v>
      </c>
      <c r="AF48" s="81">
        <f>MAX(B48:AE48)</f>
        <v>100</v>
      </c>
      <c r="AG48" s="92">
        <f>AVERAGE(B48:AE48)</f>
        <v>53.666666666666664</v>
      </c>
      <c r="AH48" s="11" t="s">
        <v>33</v>
      </c>
      <c r="AI48" t="s">
        <v>33</v>
      </c>
    </row>
    <row r="49" spans="1:35" x14ac:dyDescent="0.2">
      <c r="A49" s="50" t="s">
        <v>19</v>
      </c>
      <c r="B49" s="93">
        <f>[44]Setembro!$F$5</f>
        <v>73</v>
      </c>
      <c r="C49" s="93">
        <f>[44]Setembro!$F$6</f>
        <v>71</v>
      </c>
      <c r="D49" s="93">
        <f>[44]Setembro!$F$7</f>
        <v>74</v>
      </c>
      <c r="E49" s="93">
        <f>[44]Setembro!$F$8</f>
        <v>61</v>
      </c>
      <c r="F49" s="93">
        <f>[44]Setembro!$F$9</f>
        <v>69</v>
      </c>
      <c r="G49" s="93">
        <f>[44]Setembro!$F$10</f>
        <v>90</v>
      </c>
      <c r="H49" s="93">
        <f>[44]Setembro!$F$11</f>
        <v>72</v>
      </c>
      <c r="I49" s="93">
        <f>[44]Setembro!$F$12</f>
        <v>63</v>
      </c>
      <c r="J49" s="93">
        <f>[44]Setembro!$F$13</f>
        <v>71</v>
      </c>
      <c r="K49" s="93">
        <f>[44]Setembro!$F$14</f>
        <v>66</v>
      </c>
      <c r="L49" s="93">
        <f>[44]Setembro!$F$15</f>
        <v>61</v>
      </c>
      <c r="M49" s="93">
        <f>[44]Setembro!$F$16</f>
        <v>44</v>
      </c>
      <c r="N49" s="93">
        <f>[44]Setembro!$F$17</f>
        <v>59</v>
      </c>
      <c r="O49" s="93">
        <f>[44]Setembro!$F$18</f>
        <v>51</v>
      </c>
      <c r="P49" s="93">
        <f>[44]Setembro!$F$19</f>
        <v>71</v>
      </c>
      <c r="Q49" s="93">
        <f>[44]Setembro!$F$20</f>
        <v>92</v>
      </c>
      <c r="R49" s="93">
        <f>[44]Setembro!$F$21</f>
        <v>92</v>
      </c>
      <c r="S49" s="93">
        <f>[44]Setembro!$F$22</f>
        <v>74</v>
      </c>
      <c r="T49" s="93">
        <f>[44]Setembro!$F$23</f>
        <v>75</v>
      </c>
      <c r="U49" s="93">
        <f>[44]Setembro!$F$24</f>
        <v>71</v>
      </c>
      <c r="V49" s="93">
        <f>[44]Setembro!$F$25</f>
        <v>93</v>
      </c>
      <c r="W49" s="93">
        <f>[44]Setembro!$F$26</f>
        <v>84</v>
      </c>
      <c r="X49" s="93">
        <f>[44]Setembro!$F$27</f>
        <v>65</v>
      </c>
      <c r="Y49" s="93">
        <f>[44]Setembro!$F$28</f>
        <v>57</v>
      </c>
      <c r="Z49" s="93">
        <f>[44]Setembro!$F$29</f>
        <v>48</v>
      </c>
      <c r="AA49" s="93">
        <f>[44]Setembro!$F$30</f>
        <v>72</v>
      </c>
      <c r="AB49" s="93">
        <f>[44]Setembro!$F$31</f>
        <v>84</v>
      </c>
      <c r="AC49" s="93">
        <f>[44]Setembro!$F$32</f>
        <v>72</v>
      </c>
      <c r="AD49" s="93">
        <f>[44]Setembro!$F$33</f>
        <v>69</v>
      </c>
      <c r="AE49" s="93">
        <f>[44]Setembro!$F$34</f>
        <v>63</v>
      </c>
      <c r="AF49" s="81">
        <f>MAX(B49:AE49)</f>
        <v>93</v>
      </c>
      <c r="AG49" s="92">
        <f>AVERAGE(B49:AE49)</f>
        <v>70.233333333333334</v>
      </c>
    </row>
    <row r="50" spans="1:35" s="5" customFormat="1" ht="17.100000000000001" customHeight="1" x14ac:dyDescent="0.2">
      <c r="A50" s="51" t="s">
        <v>22</v>
      </c>
      <c r="B50" s="94">
        <f t="shared" ref="B50:AE50" si="3">MAX(B5:B49)</f>
        <v>99</v>
      </c>
      <c r="C50" s="94">
        <f t="shared" si="3"/>
        <v>99</v>
      </c>
      <c r="D50" s="94">
        <f t="shared" si="3"/>
        <v>93</v>
      </c>
      <c r="E50" s="94">
        <f t="shared" si="3"/>
        <v>88</v>
      </c>
      <c r="F50" s="94">
        <f t="shared" si="3"/>
        <v>100</v>
      </c>
      <c r="G50" s="94">
        <f t="shared" si="3"/>
        <v>100</v>
      </c>
      <c r="H50" s="94">
        <f t="shared" si="3"/>
        <v>100</v>
      </c>
      <c r="I50" s="94">
        <f t="shared" si="3"/>
        <v>85</v>
      </c>
      <c r="J50" s="94">
        <f t="shared" si="3"/>
        <v>81</v>
      </c>
      <c r="K50" s="94">
        <f t="shared" si="3"/>
        <v>87</v>
      </c>
      <c r="L50" s="94">
        <f t="shared" si="3"/>
        <v>84</v>
      </c>
      <c r="M50" s="94">
        <f t="shared" si="3"/>
        <v>80</v>
      </c>
      <c r="N50" s="94">
        <f t="shared" si="3"/>
        <v>100</v>
      </c>
      <c r="O50" s="94">
        <f t="shared" si="3"/>
        <v>100</v>
      </c>
      <c r="P50" s="94">
        <f t="shared" si="3"/>
        <v>100</v>
      </c>
      <c r="Q50" s="94">
        <f t="shared" si="3"/>
        <v>100</v>
      </c>
      <c r="R50" s="94">
        <f t="shared" si="3"/>
        <v>100</v>
      </c>
      <c r="S50" s="94">
        <f t="shared" si="3"/>
        <v>93</v>
      </c>
      <c r="T50" s="94">
        <f t="shared" si="3"/>
        <v>97</v>
      </c>
      <c r="U50" s="94">
        <f t="shared" si="3"/>
        <v>100</v>
      </c>
      <c r="V50" s="94">
        <f t="shared" si="3"/>
        <v>100</v>
      </c>
      <c r="W50" s="94">
        <f t="shared" si="3"/>
        <v>100</v>
      </c>
      <c r="X50" s="94">
        <f t="shared" si="3"/>
        <v>93</v>
      </c>
      <c r="Y50" s="94">
        <f t="shared" si="3"/>
        <v>94</v>
      </c>
      <c r="Z50" s="94">
        <f t="shared" si="3"/>
        <v>91</v>
      </c>
      <c r="AA50" s="94">
        <f t="shared" si="3"/>
        <v>100</v>
      </c>
      <c r="AB50" s="94">
        <f t="shared" si="3"/>
        <v>100</v>
      </c>
      <c r="AC50" s="94">
        <f t="shared" si="3"/>
        <v>100</v>
      </c>
      <c r="AD50" s="94">
        <f t="shared" si="3"/>
        <v>89</v>
      </c>
      <c r="AE50" s="94">
        <f t="shared" si="3"/>
        <v>89</v>
      </c>
      <c r="AF50" s="81">
        <f>MAX(AF5:AF49)</f>
        <v>100</v>
      </c>
      <c r="AG50" s="92">
        <f>AVERAGE(B50:AE50)</f>
        <v>94.733333333333334</v>
      </c>
      <c r="AI50" s="5" t="s">
        <v>33</v>
      </c>
    </row>
    <row r="51" spans="1:35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46"/>
      <c r="AG51" s="47"/>
    </row>
    <row r="52" spans="1:35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7"/>
      <c r="U52" s="117"/>
      <c r="V52" s="117"/>
      <c r="W52" s="117"/>
      <c r="X52" s="117"/>
      <c r="Y52" s="96"/>
      <c r="Z52" s="96"/>
      <c r="AA52" s="96"/>
      <c r="AB52" s="96"/>
      <c r="AC52" s="96"/>
      <c r="AD52" s="96"/>
      <c r="AE52" s="96"/>
      <c r="AF52" s="46"/>
      <c r="AG52" s="45"/>
    </row>
    <row r="53" spans="1:35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8"/>
      <c r="U53" s="118"/>
      <c r="V53" s="118"/>
      <c r="W53" s="118"/>
      <c r="X53" s="118"/>
      <c r="Y53" s="96"/>
      <c r="Z53" s="96"/>
      <c r="AA53" s="96"/>
      <c r="AB53" s="96"/>
      <c r="AC53" s="96"/>
      <c r="AD53" s="48"/>
      <c r="AE53" s="48"/>
      <c r="AF53" s="46"/>
      <c r="AG53" s="45"/>
      <c r="AH53" s="11" t="s">
        <v>33</v>
      </c>
    </row>
    <row r="54" spans="1:35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6"/>
      <c r="AG54" s="72"/>
    </row>
    <row r="55" spans="1:35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6"/>
      <c r="AG55" s="47"/>
      <c r="AI55" t="s">
        <v>33</v>
      </c>
    </row>
    <row r="56" spans="1:35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6"/>
      <c r="AG56" s="47"/>
    </row>
    <row r="57" spans="1:35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</row>
    <row r="58" spans="1:35" x14ac:dyDescent="0.2">
      <c r="AI58" t="s">
        <v>33</v>
      </c>
    </row>
    <row r="59" spans="1:35" x14ac:dyDescent="0.2">
      <c r="U59" s="2" t="s">
        <v>33</v>
      </c>
      <c r="Y59" s="2" t="s">
        <v>33</v>
      </c>
      <c r="AI59" t="s">
        <v>33</v>
      </c>
    </row>
    <row r="60" spans="1:35" x14ac:dyDescent="0.2">
      <c r="L60" s="2" t="s">
        <v>33</v>
      </c>
      <c r="Q60" s="2" t="s">
        <v>33</v>
      </c>
      <c r="U60" s="2" t="s">
        <v>33</v>
      </c>
      <c r="AD60" s="2" t="s">
        <v>33</v>
      </c>
      <c r="AI60" t="s">
        <v>33</v>
      </c>
    </row>
    <row r="61" spans="1:35" x14ac:dyDescent="0.2">
      <c r="O61" s="2" t="s">
        <v>33</v>
      </c>
      <c r="AB61" s="2" t="s">
        <v>33</v>
      </c>
      <c r="AF61" s="7" t="s">
        <v>33</v>
      </c>
    </row>
    <row r="62" spans="1:35" x14ac:dyDescent="0.2">
      <c r="G62" s="2" t="s">
        <v>33</v>
      </c>
      <c r="L62" s="2" t="s">
        <v>33</v>
      </c>
    </row>
    <row r="63" spans="1:35" x14ac:dyDescent="0.2">
      <c r="P63" s="2" t="s">
        <v>206</v>
      </c>
      <c r="S63" s="2" t="s">
        <v>33</v>
      </c>
      <c r="U63" s="2" t="s">
        <v>33</v>
      </c>
      <c r="V63" s="2" t="s">
        <v>33</v>
      </c>
      <c r="Y63" s="2" t="s">
        <v>33</v>
      </c>
      <c r="AD63" s="2" t="s">
        <v>33</v>
      </c>
      <c r="AI63" t="s">
        <v>33</v>
      </c>
    </row>
    <row r="64" spans="1:35" x14ac:dyDescent="0.2">
      <c r="L64" s="2" t="s">
        <v>33</v>
      </c>
      <c r="S64" s="2" t="s">
        <v>33</v>
      </c>
      <c r="T64" s="2" t="s">
        <v>33</v>
      </c>
      <c r="Z64" s="2" t="s">
        <v>33</v>
      </c>
      <c r="AA64" s="2" t="s">
        <v>33</v>
      </c>
      <c r="AB64" s="2" t="s">
        <v>33</v>
      </c>
      <c r="AE64" s="2" t="s">
        <v>33</v>
      </c>
    </row>
    <row r="65" spans="7:32" x14ac:dyDescent="0.2">
      <c r="V65" s="2" t="s">
        <v>33</v>
      </c>
      <c r="W65" s="2" t="s">
        <v>33</v>
      </c>
      <c r="X65" s="2" t="s">
        <v>33</v>
      </c>
      <c r="Y65" s="2" t="s">
        <v>33</v>
      </c>
      <c r="AF65" s="7" t="s">
        <v>33</v>
      </c>
    </row>
    <row r="66" spans="7:32" x14ac:dyDescent="0.2">
      <c r="G66" s="2" t="s">
        <v>33</v>
      </c>
      <c r="P66" s="2" t="s">
        <v>33</v>
      </c>
      <c r="V66" s="2" t="s">
        <v>33</v>
      </c>
      <c r="Y66" s="2" t="s">
        <v>33</v>
      </c>
      <c r="AE66" s="2" t="s">
        <v>33</v>
      </c>
    </row>
    <row r="67" spans="7:32" x14ac:dyDescent="0.2">
      <c r="R67" s="2" t="s">
        <v>33</v>
      </c>
      <c r="U67" s="2" t="s">
        <v>33</v>
      </c>
    </row>
    <row r="68" spans="7:32" x14ac:dyDescent="0.2">
      <c r="L68" s="2" t="s">
        <v>33</v>
      </c>
      <c r="Y68" s="2" t="s">
        <v>33</v>
      </c>
      <c r="AC68" s="2" t="s">
        <v>33</v>
      </c>
      <c r="AD68" s="2" t="s">
        <v>33</v>
      </c>
    </row>
    <row r="70" spans="7:32" x14ac:dyDescent="0.2">
      <c r="N70" s="2" t="s">
        <v>33</v>
      </c>
    </row>
    <row r="71" spans="7:32" x14ac:dyDescent="0.2">
      <c r="U71" s="2" t="s">
        <v>33</v>
      </c>
    </row>
    <row r="76" spans="7:32" x14ac:dyDescent="0.2">
      <c r="W76" s="2" t="s">
        <v>33</v>
      </c>
    </row>
  </sheetData>
  <mergeCells count="35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O3:O4"/>
    <mergeCell ref="T53:X53"/>
    <mergeCell ref="U3:U4"/>
    <mergeCell ref="T3:T4"/>
    <mergeCell ref="P3:P4"/>
    <mergeCell ref="Q3:Q4"/>
    <mergeCell ref="Z3:Z4"/>
    <mergeCell ref="A1:AG1"/>
    <mergeCell ref="T52:X52"/>
    <mergeCell ref="A2:A4"/>
    <mergeCell ref="S3:S4"/>
    <mergeCell ref="V3:V4"/>
    <mergeCell ref="B2:AG2"/>
    <mergeCell ref="AE3:AE4"/>
    <mergeCell ref="AA3:AA4"/>
    <mergeCell ref="AB3:AB4"/>
    <mergeCell ref="AC3:AC4"/>
    <mergeCell ref="AD3:AD4"/>
    <mergeCell ref="W3:W4"/>
    <mergeCell ref="X3:X4"/>
    <mergeCell ref="Y3:Y4"/>
    <mergeCell ref="R3:R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showGridLines="0" zoomScale="90" zoomScaleNormal="90" workbookViewId="0">
      <selection activeCell="AI23" sqref="AH23:AI23"/>
    </sheetView>
  </sheetViews>
  <sheetFormatPr defaultRowHeight="12.75" x14ac:dyDescent="0.2"/>
  <cols>
    <col min="1" max="1" width="24.5703125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6.42578125" style="2" bestFit="1" customWidth="1"/>
    <col min="32" max="32" width="7" style="6" bestFit="1" customWidth="1"/>
    <col min="33" max="33" width="6.85546875" style="1" customWidth="1"/>
  </cols>
  <sheetData>
    <row r="1" spans="1:33" ht="20.100000000000001" customHeight="1" x14ac:dyDescent="0.2">
      <c r="A1" s="111" t="s">
        <v>216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3"/>
    </row>
    <row r="2" spans="1:33" s="4" customFormat="1" ht="20.100000000000001" customHeight="1" x14ac:dyDescent="0.2">
      <c r="A2" s="114" t="s">
        <v>20</v>
      </c>
      <c r="B2" s="125" t="s">
        <v>238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10"/>
    </row>
    <row r="3" spans="1:33" s="5" customFormat="1" ht="20.100000000000001" customHeight="1" x14ac:dyDescent="0.2">
      <c r="A3" s="114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78" t="s">
        <v>26</v>
      </c>
      <c r="AG3" s="79" t="s">
        <v>24</v>
      </c>
    </row>
    <row r="4" spans="1:33" s="5" customFormat="1" ht="20.100000000000001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78" t="s">
        <v>23</v>
      </c>
      <c r="AG4" s="79" t="s">
        <v>23</v>
      </c>
    </row>
    <row r="5" spans="1:33" s="5" customFormat="1" x14ac:dyDescent="0.2">
      <c r="A5" s="50" t="s">
        <v>28</v>
      </c>
      <c r="B5" s="90">
        <f>[1]Setembro!$G$5</f>
        <v>13</v>
      </c>
      <c r="C5" s="90">
        <f>[1]Setembro!$G$6</f>
        <v>15</v>
      </c>
      <c r="D5" s="90">
        <f>[1]Setembro!$G$7</f>
        <v>8</v>
      </c>
      <c r="E5" s="90">
        <f>[1]Setembro!$G$8</f>
        <v>8</v>
      </c>
      <c r="F5" s="90">
        <f>[1]Setembro!$G$9</f>
        <v>29</v>
      </c>
      <c r="G5" s="90">
        <f>[1]Setembro!$G$10</f>
        <v>22</v>
      </c>
      <c r="H5" s="90">
        <f>[1]Setembro!$G$11</f>
        <v>11</v>
      </c>
      <c r="I5" s="90">
        <f>[1]Setembro!$G$12</f>
        <v>11</v>
      </c>
      <c r="J5" s="90">
        <f>[1]Setembro!$G$13</f>
        <v>12</v>
      </c>
      <c r="K5" s="90">
        <f>[1]Setembro!$G$14</f>
        <v>10</v>
      </c>
      <c r="L5" s="90">
        <f>[1]Setembro!$G$15</f>
        <v>8</v>
      </c>
      <c r="M5" s="90">
        <f>[1]Setembro!$G$16</f>
        <v>10</v>
      </c>
      <c r="N5" s="90">
        <f>[1]Setembro!$G$17</f>
        <v>11</v>
      </c>
      <c r="O5" s="90">
        <f>[1]Setembro!$G$18</f>
        <v>29</v>
      </c>
      <c r="P5" s="90">
        <f>[1]Setembro!$G$19</f>
        <v>39</v>
      </c>
      <c r="Q5" s="90">
        <f>[1]Setembro!$G$20</f>
        <v>65</v>
      </c>
      <c r="R5" s="90">
        <f>[1]Setembro!$G$21</f>
        <v>32</v>
      </c>
      <c r="S5" s="90">
        <f>[1]Setembro!$G$22</f>
        <v>29</v>
      </c>
      <c r="T5" s="90">
        <f>[1]Setembro!$G$23</f>
        <v>15</v>
      </c>
      <c r="U5" s="90">
        <f>[1]Setembro!$G$24</f>
        <v>15</v>
      </c>
      <c r="V5" s="90">
        <f>[1]Setembro!$G$25</f>
        <v>41</v>
      </c>
      <c r="W5" s="90">
        <f>[1]Setembro!$G$26</f>
        <v>23</v>
      </c>
      <c r="X5" s="90">
        <f>[1]Setembro!$G$27</f>
        <v>16</v>
      </c>
      <c r="Y5" s="90">
        <f>[1]Setembro!$G$28</f>
        <v>11</v>
      </c>
      <c r="Z5" s="90">
        <f>[1]Setembro!$G$29</f>
        <v>11</v>
      </c>
      <c r="AA5" s="90">
        <f>[1]Setembro!$G$30</f>
        <v>26</v>
      </c>
      <c r="AB5" s="90">
        <f>[1]Setembro!$G$31</f>
        <v>36</v>
      </c>
      <c r="AC5" s="90">
        <f>[1]Setembro!$G$32</f>
        <v>26</v>
      </c>
      <c r="AD5" s="90">
        <f>[1]Setembro!$G$33</f>
        <v>20</v>
      </c>
      <c r="AE5" s="90">
        <f>[1]Setembro!$G$34</f>
        <v>12</v>
      </c>
      <c r="AF5" s="81">
        <f t="shared" ref="AF5:AF11" si="1">MIN(B5:AE5)</f>
        <v>8</v>
      </c>
      <c r="AG5" s="92">
        <f t="shared" ref="AG5:AG25" si="2">AVERAGE(B5:AE5)</f>
        <v>20.466666666666665</v>
      </c>
    </row>
    <row r="6" spans="1:33" x14ac:dyDescent="0.2">
      <c r="A6" s="50" t="s">
        <v>0</v>
      </c>
      <c r="B6" s="93">
        <f>[2]Setembro!$G$5</f>
        <v>32</v>
      </c>
      <c r="C6" s="93">
        <f>[2]Setembro!$G$6</f>
        <v>19</v>
      </c>
      <c r="D6" s="93">
        <f>[2]Setembro!$G$7</f>
        <v>11</v>
      </c>
      <c r="E6" s="93">
        <f>[2]Setembro!$G$8</f>
        <v>13</v>
      </c>
      <c r="F6" s="93">
        <f>[2]Setembro!$G$9</f>
        <v>24</v>
      </c>
      <c r="G6" s="93">
        <f>[2]Setembro!$G$10</f>
        <v>31</v>
      </c>
      <c r="H6" s="93">
        <f>[2]Setembro!$G$11</f>
        <v>12</v>
      </c>
      <c r="I6" s="93">
        <f>[2]Setembro!$G$12</f>
        <v>10</v>
      </c>
      <c r="J6" s="93">
        <f>[2]Setembro!$G$13</f>
        <v>9</v>
      </c>
      <c r="K6" s="93">
        <f>[2]Setembro!$G$14</f>
        <v>8</v>
      </c>
      <c r="L6" s="93">
        <f>[2]Setembro!$G$15</f>
        <v>9</v>
      </c>
      <c r="M6" s="93">
        <f>[2]Setembro!$G$16</f>
        <v>12</v>
      </c>
      <c r="N6" s="93">
        <f>[2]Setembro!$G$17</f>
        <v>29</v>
      </c>
      <c r="O6" s="93">
        <f>[2]Setembro!$G$18</f>
        <v>59</v>
      </c>
      <c r="P6" s="93">
        <f>[2]Setembro!$G$19</f>
        <v>89</v>
      </c>
      <c r="Q6" s="93">
        <f>[2]Setembro!$G$20</f>
        <v>29</v>
      </c>
      <c r="R6" s="93">
        <f>[2]Setembro!$G$21</f>
        <v>32</v>
      </c>
      <c r="S6" s="93">
        <f>[2]Setembro!$G$22</f>
        <v>35</v>
      </c>
      <c r="T6" s="93">
        <f>[2]Setembro!$G$23</f>
        <v>18</v>
      </c>
      <c r="U6" s="93">
        <f>[2]Setembro!$G$24</f>
        <v>27</v>
      </c>
      <c r="V6" s="93">
        <f>[2]Setembro!$G$25</f>
        <v>55</v>
      </c>
      <c r="W6" s="93">
        <f>[2]Setembro!$G$26</f>
        <v>27</v>
      </c>
      <c r="X6" s="93">
        <f>[2]Setembro!$G$27</f>
        <v>17</v>
      </c>
      <c r="Y6" s="93">
        <f>[2]Setembro!$G$28</f>
        <v>14</v>
      </c>
      <c r="Z6" s="93">
        <f>[2]Setembro!$G$29</f>
        <v>8</v>
      </c>
      <c r="AA6" s="93">
        <f>[2]Setembro!$G$30</f>
        <v>29</v>
      </c>
      <c r="AB6" s="93">
        <f>[2]Setembro!$G$31</f>
        <v>24</v>
      </c>
      <c r="AC6" s="93">
        <f>[2]Setembro!$G$32</f>
        <v>11</v>
      </c>
      <c r="AD6" s="93">
        <f>[2]Setembro!$G$33</f>
        <v>19</v>
      </c>
      <c r="AE6" s="93">
        <f>[2]Setembro!$G$34</f>
        <v>14</v>
      </c>
      <c r="AF6" s="81">
        <f t="shared" si="1"/>
        <v>8</v>
      </c>
      <c r="AG6" s="92">
        <f t="shared" si="2"/>
        <v>24.2</v>
      </c>
    </row>
    <row r="7" spans="1:33" x14ac:dyDescent="0.2">
      <c r="A7" s="50" t="s">
        <v>86</v>
      </c>
      <c r="B7" s="93">
        <f>[3]Setembro!$G$5</f>
        <v>31</v>
      </c>
      <c r="C7" s="93">
        <f>[3]Setembro!$G$6</f>
        <v>23</v>
      </c>
      <c r="D7" s="93">
        <f>[3]Setembro!$G$7</f>
        <v>13</v>
      </c>
      <c r="E7" s="93">
        <f>[3]Setembro!$G$8</f>
        <v>14</v>
      </c>
      <c r="F7" s="93">
        <f>[3]Setembro!$G$9</f>
        <v>26</v>
      </c>
      <c r="G7" s="93">
        <f>[3]Setembro!$G$10</f>
        <v>42</v>
      </c>
      <c r="H7" s="93">
        <f>[3]Setembro!$G$11</f>
        <v>22</v>
      </c>
      <c r="I7" s="93">
        <f>[3]Setembro!$G$12</f>
        <v>13</v>
      </c>
      <c r="J7" s="93">
        <f>[3]Setembro!$G$13</f>
        <v>14</v>
      </c>
      <c r="K7" s="93">
        <f>[3]Setembro!$G$14</f>
        <v>13</v>
      </c>
      <c r="L7" s="93">
        <f>[3]Setembro!$G$15</f>
        <v>12</v>
      </c>
      <c r="M7" s="93">
        <f>[3]Setembro!$G$16</f>
        <v>15</v>
      </c>
      <c r="N7" s="93">
        <f>[3]Setembro!$G$17</f>
        <v>20</v>
      </c>
      <c r="O7" s="93">
        <f>[3]Setembro!$G$18</f>
        <v>31</v>
      </c>
      <c r="P7" s="93">
        <f>[3]Setembro!$G$19</f>
        <v>76</v>
      </c>
      <c r="Q7" s="93">
        <f>[3]Setembro!$G$20</f>
        <v>52</v>
      </c>
      <c r="R7" s="93">
        <f>[3]Setembro!$G$21</f>
        <v>36</v>
      </c>
      <c r="S7" s="93">
        <f>[3]Setembro!$G$22</f>
        <v>42</v>
      </c>
      <c r="T7" s="93">
        <f>[3]Setembro!$G$23</f>
        <v>22</v>
      </c>
      <c r="U7" s="93">
        <f>[3]Setembro!$G$24</f>
        <v>33</v>
      </c>
      <c r="V7" s="93">
        <f>[3]Setembro!$G$25</f>
        <v>62</v>
      </c>
      <c r="W7" s="93">
        <f>[3]Setembro!$G$26</f>
        <v>47</v>
      </c>
      <c r="X7" s="93">
        <f>[3]Setembro!$G$27</f>
        <v>32</v>
      </c>
      <c r="Y7" s="93">
        <f>[3]Setembro!$G$28</f>
        <v>22</v>
      </c>
      <c r="Z7" s="93">
        <f>[3]Setembro!$G$29</f>
        <v>16</v>
      </c>
      <c r="AA7" s="93">
        <f>[3]Setembro!$G$30</f>
        <v>32</v>
      </c>
      <c r="AB7" s="93">
        <f>[3]Setembro!$G$31</f>
        <v>35</v>
      </c>
      <c r="AC7" s="93">
        <f>[3]Setembro!$G$32</f>
        <v>32</v>
      </c>
      <c r="AD7" s="93">
        <f>[3]Setembro!$G$33</f>
        <v>32</v>
      </c>
      <c r="AE7" s="93">
        <f>[3]Setembro!$G$34</f>
        <v>22</v>
      </c>
      <c r="AF7" s="81">
        <f t="shared" si="1"/>
        <v>12</v>
      </c>
      <c r="AG7" s="92">
        <f t="shared" si="2"/>
        <v>29.4</v>
      </c>
    </row>
    <row r="8" spans="1:33" ht="12" customHeight="1" x14ac:dyDescent="0.2">
      <c r="A8" s="50" t="s">
        <v>1</v>
      </c>
      <c r="B8" s="93">
        <f>[4]Setembro!$G$5</f>
        <v>34</v>
      </c>
      <c r="C8" s="93">
        <f>[4]Setembro!$G$6</f>
        <v>18</v>
      </c>
      <c r="D8" s="93">
        <f>[4]Setembro!$G$7</f>
        <v>11</v>
      </c>
      <c r="E8" s="93">
        <f>[4]Setembro!$G$8</f>
        <v>13</v>
      </c>
      <c r="F8" s="93">
        <f>[4]Setembro!$G$9</f>
        <v>30</v>
      </c>
      <c r="G8" s="93">
        <f>[4]Setembro!$G$10</f>
        <v>29</v>
      </c>
      <c r="H8" s="93">
        <f>[4]Setembro!$G$11</f>
        <v>11</v>
      </c>
      <c r="I8" s="93">
        <f>[4]Setembro!$G$12</f>
        <v>10</v>
      </c>
      <c r="J8" s="93">
        <f>[4]Setembro!$G$13</f>
        <v>10</v>
      </c>
      <c r="K8" s="93">
        <f>[4]Setembro!$G$14</f>
        <v>11</v>
      </c>
      <c r="L8" s="93">
        <f>[4]Setembro!$G$15</f>
        <v>12</v>
      </c>
      <c r="M8" s="93">
        <f>[4]Setembro!$G$16</f>
        <v>17</v>
      </c>
      <c r="N8" s="93">
        <f>[4]Setembro!$G$17</f>
        <v>16</v>
      </c>
      <c r="O8" s="93">
        <f>[4]Setembro!$G$18</f>
        <v>47</v>
      </c>
      <c r="P8" s="93">
        <f>[4]Setembro!$G$19</f>
        <v>81</v>
      </c>
      <c r="Q8" s="93">
        <f>[4]Setembro!$G$20</f>
        <v>42</v>
      </c>
      <c r="R8" s="93">
        <f>[4]Setembro!$G$21</f>
        <v>32</v>
      </c>
      <c r="S8" s="93">
        <f>[4]Setembro!$G$22</f>
        <v>24</v>
      </c>
      <c r="T8" s="93">
        <f>[4]Setembro!$G$23</f>
        <v>16</v>
      </c>
      <c r="U8" s="93">
        <f>[4]Setembro!$G$24</f>
        <v>26</v>
      </c>
      <c r="V8" s="93">
        <f>[4]Setembro!$G$25</f>
        <v>25</v>
      </c>
      <c r="W8" s="93">
        <f>[4]Setembro!$G$26</f>
        <v>13</v>
      </c>
      <c r="X8" s="93">
        <f>[4]Setembro!$G$27</f>
        <v>12</v>
      </c>
      <c r="Y8" s="93">
        <f>[4]Setembro!$G$28</f>
        <v>13</v>
      </c>
      <c r="Z8" s="93">
        <f>[4]Setembro!$G$29</f>
        <v>23</v>
      </c>
      <c r="AA8" s="93">
        <f>[4]Setembro!$G$30</f>
        <v>44</v>
      </c>
      <c r="AB8" s="93">
        <f>[4]Setembro!$G$31</f>
        <v>37</v>
      </c>
      <c r="AC8" s="93">
        <f>[4]Setembro!$G$32</f>
        <v>15</v>
      </c>
      <c r="AD8" s="93">
        <f>[4]Setembro!$G$33</f>
        <v>18</v>
      </c>
      <c r="AE8" s="93">
        <f>[4]Setembro!$G$34</f>
        <v>13</v>
      </c>
      <c r="AF8" s="81">
        <f t="shared" si="1"/>
        <v>10</v>
      </c>
      <c r="AG8" s="92">
        <f t="shared" si="2"/>
        <v>23.433333333333334</v>
      </c>
    </row>
    <row r="9" spans="1:33" x14ac:dyDescent="0.2">
      <c r="A9" s="50" t="s">
        <v>149</v>
      </c>
      <c r="B9" s="93">
        <f>[5]Setembro!$G$5</f>
        <v>45</v>
      </c>
      <c r="C9" s="93">
        <f>[5]Setembro!$G$6</f>
        <v>23</v>
      </c>
      <c r="D9" s="93">
        <f>[5]Setembro!$G$7</f>
        <v>12</v>
      </c>
      <c r="E9" s="93">
        <f>[5]Setembro!$G$8</f>
        <v>23</v>
      </c>
      <c r="F9" s="93">
        <f>[5]Setembro!$G$9</f>
        <v>33</v>
      </c>
      <c r="G9" s="93">
        <f>[5]Setembro!$G$10</f>
        <v>37</v>
      </c>
      <c r="H9" s="93">
        <f>[5]Setembro!$G$11</f>
        <v>20</v>
      </c>
      <c r="I9" s="93">
        <f>[5]Setembro!$G$12</f>
        <v>15</v>
      </c>
      <c r="J9" s="93">
        <f>[5]Setembro!$G$13</f>
        <v>15</v>
      </c>
      <c r="K9" s="93">
        <f>[5]Setembro!$G$14</f>
        <v>14</v>
      </c>
      <c r="L9" s="93">
        <f>[5]Setembro!$G$15</f>
        <v>15</v>
      </c>
      <c r="M9" s="93">
        <f>[5]Setembro!$G$16</f>
        <v>21</v>
      </c>
      <c r="N9" s="93">
        <f>[5]Setembro!$G$17</f>
        <v>21</v>
      </c>
      <c r="O9" s="93">
        <f>[5]Setembro!$G$18</f>
        <v>61</v>
      </c>
      <c r="P9" s="93">
        <f>[5]Setembro!$G$19</f>
        <v>97</v>
      </c>
      <c r="Q9" s="93">
        <f>[5]Setembro!$G$20</f>
        <v>40</v>
      </c>
      <c r="R9" s="93">
        <f>[5]Setembro!$G$21</f>
        <v>38</v>
      </c>
      <c r="S9" s="93">
        <f>[5]Setembro!$G$22</f>
        <v>43</v>
      </c>
      <c r="T9" s="93">
        <f>[5]Setembro!$G$23</f>
        <v>23</v>
      </c>
      <c r="U9" s="93">
        <f>[5]Setembro!$G$24</f>
        <v>37</v>
      </c>
      <c r="V9" s="93">
        <f>[5]Setembro!$G$25</f>
        <v>60</v>
      </c>
      <c r="W9" s="93">
        <f>[5]Setembro!$G$26</f>
        <v>36</v>
      </c>
      <c r="X9" s="93">
        <f>[5]Setembro!$G$27</f>
        <v>23</v>
      </c>
      <c r="Y9" s="93">
        <f>[5]Setembro!$G$28</f>
        <v>23</v>
      </c>
      <c r="Z9" s="93">
        <f>[5]Setembro!$G$29</f>
        <v>17</v>
      </c>
      <c r="AA9" s="93">
        <f>[5]Setembro!$G$30</f>
        <v>34</v>
      </c>
      <c r="AB9" s="93">
        <f>[5]Setembro!$G$31</f>
        <v>36</v>
      </c>
      <c r="AC9" s="93">
        <f>[5]Setembro!$G$32</f>
        <v>24</v>
      </c>
      <c r="AD9" s="93">
        <f>[5]Setembro!$G$33</f>
        <v>22</v>
      </c>
      <c r="AE9" s="93">
        <f>[5]Setembro!$G$34</f>
        <v>23</v>
      </c>
      <c r="AF9" s="81">
        <f t="shared" si="1"/>
        <v>12</v>
      </c>
      <c r="AG9" s="92">
        <f t="shared" si="2"/>
        <v>31.033333333333335</v>
      </c>
    </row>
    <row r="10" spans="1:33" x14ac:dyDescent="0.2">
      <c r="A10" s="50" t="s">
        <v>93</v>
      </c>
      <c r="B10" s="93">
        <f>[6]Setembro!$G$5</f>
        <v>16</v>
      </c>
      <c r="C10" s="93">
        <f>[6]Setembro!$G$6</f>
        <v>14</v>
      </c>
      <c r="D10" s="93">
        <f>[6]Setembro!$G$7</f>
        <v>10</v>
      </c>
      <c r="E10" s="93">
        <f>[6]Setembro!$G$8</f>
        <v>13</v>
      </c>
      <c r="F10" s="93">
        <f>[6]Setembro!$G$9</f>
        <v>33</v>
      </c>
      <c r="G10" s="93">
        <f>[6]Setembro!$G$10</f>
        <v>20</v>
      </c>
      <c r="H10" s="93">
        <f>[6]Setembro!$G$11</f>
        <v>15</v>
      </c>
      <c r="I10" s="93">
        <f>[6]Setembro!$G$12</f>
        <v>13</v>
      </c>
      <c r="J10" s="93">
        <f>[6]Setembro!$G$13</f>
        <v>11</v>
      </c>
      <c r="K10" s="93">
        <f>[6]Setembro!$G$14</f>
        <v>11</v>
      </c>
      <c r="L10" s="93">
        <f>[6]Setembro!$G$15</f>
        <v>14</v>
      </c>
      <c r="M10" s="93">
        <f>[6]Setembro!$G$16</f>
        <v>16</v>
      </c>
      <c r="N10" s="93">
        <f>[6]Setembro!$G$17</f>
        <v>16</v>
      </c>
      <c r="O10" s="93">
        <f>[6]Setembro!$G$18</f>
        <v>31</v>
      </c>
      <c r="P10" s="93">
        <f>[6]Setembro!$G$19</f>
        <v>46</v>
      </c>
      <c r="Q10" s="93">
        <f>[6]Setembro!$G$20</f>
        <v>63</v>
      </c>
      <c r="R10" s="93">
        <f>[6]Setembro!$G$21</f>
        <v>44</v>
      </c>
      <c r="S10" s="93">
        <f>[6]Setembro!$G$22</f>
        <v>30</v>
      </c>
      <c r="T10" s="93">
        <f>[6]Setembro!$G$23</f>
        <v>21</v>
      </c>
      <c r="U10" s="93">
        <f>[6]Setembro!$G$24</f>
        <v>34</v>
      </c>
      <c r="V10" s="93">
        <f>[6]Setembro!$G$25</f>
        <v>44</v>
      </c>
      <c r="W10" s="93">
        <f>[6]Setembro!$G$26</f>
        <v>20</v>
      </c>
      <c r="X10" s="93">
        <f>[6]Setembro!$G$27</f>
        <v>21</v>
      </c>
      <c r="Y10" s="93">
        <f>[6]Setembro!$G$28</f>
        <v>15</v>
      </c>
      <c r="Z10" s="93">
        <f>[6]Setembro!$G$29</f>
        <v>19</v>
      </c>
      <c r="AA10" s="93">
        <f>[6]Setembro!$G$30</f>
        <v>35</v>
      </c>
      <c r="AB10" s="93">
        <f>[6]Setembro!$G$31</f>
        <v>41</v>
      </c>
      <c r="AC10" s="93">
        <f>[6]Setembro!$G$32</f>
        <v>30</v>
      </c>
      <c r="AD10" s="93">
        <f>[6]Setembro!$G$33</f>
        <v>27</v>
      </c>
      <c r="AE10" s="93">
        <f>[6]Setembro!$G$34</f>
        <v>16</v>
      </c>
      <c r="AF10" s="81">
        <f t="shared" si="1"/>
        <v>10</v>
      </c>
      <c r="AG10" s="92">
        <f t="shared" si="2"/>
        <v>24.633333333333333</v>
      </c>
    </row>
    <row r="11" spans="1:33" x14ac:dyDescent="0.2">
      <c r="A11" s="50" t="s">
        <v>50</v>
      </c>
      <c r="B11" s="93">
        <f>[7]Setembro!$G$5</f>
        <v>20</v>
      </c>
      <c r="C11" s="93">
        <f>[7]Setembro!$G$6</f>
        <v>20</v>
      </c>
      <c r="D11" s="93">
        <f>[7]Setembro!$G$7</f>
        <v>9</v>
      </c>
      <c r="E11" s="93">
        <f>[7]Setembro!$G$8</f>
        <v>11</v>
      </c>
      <c r="F11" s="93">
        <f>[7]Setembro!$G$9</f>
        <v>15</v>
      </c>
      <c r="G11" s="93">
        <f>[7]Setembro!$G$10</f>
        <v>37</v>
      </c>
      <c r="H11" s="93">
        <f>[7]Setembro!$G$11</f>
        <v>23</v>
      </c>
      <c r="I11" s="93">
        <f>[7]Setembro!$G$12</f>
        <v>12</v>
      </c>
      <c r="J11" s="93">
        <f>[7]Setembro!$G$13</f>
        <v>13</v>
      </c>
      <c r="K11" s="93">
        <f>[7]Setembro!$G$14</f>
        <v>12</v>
      </c>
      <c r="L11" s="93">
        <f>[7]Setembro!$G$15</f>
        <v>10</v>
      </c>
      <c r="M11" s="93">
        <f>[7]Setembro!$G$16</f>
        <v>11</v>
      </c>
      <c r="N11" s="93">
        <f>[7]Setembro!$G$17</f>
        <v>13</v>
      </c>
      <c r="O11" s="93">
        <f>[7]Setembro!$G$18</f>
        <v>22</v>
      </c>
      <c r="P11" s="93">
        <f>[7]Setembro!$G$19</f>
        <v>60</v>
      </c>
      <c r="Q11" s="93">
        <f>[7]Setembro!$G$20</f>
        <v>48</v>
      </c>
      <c r="R11" s="93">
        <f>[7]Setembro!$G$21</f>
        <v>31</v>
      </c>
      <c r="S11" s="93">
        <f>[7]Setembro!$G$22</f>
        <v>39</v>
      </c>
      <c r="T11" s="93">
        <f>[7]Setembro!$G$23</f>
        <v>16</v>
      </c>
      <c r="U11" s="93">
        <f>[7]Setembro!$G$24</f>
        <v>22</v>
      </c>
      <c r="V11" s="93">
        <f>[7]Setembro!$G$25</f>
        <v>51</v>
      </c>
      <c r="W11" s="93">
        <f>[7]Setembro!$G$26</f>
        <v>35</v>
      </c>
      <c r="X11" s="93">
        <f>[7]Setembro!$G$27</f>
        <v>27</v>
      </c>
      <c r="Y11" s="93">
        <f>[7]Setembro!$G$28</f>
        <v>14</v>
      </c>
      <c r="Z11" s="93">
        <f>[7]Setembro!$G$29</f>
        <v>13</v>
      </c>
      <c r="AA11" s="93">
        <f>[7]Setembro!$G$30</f>
        <v>21</v>
      </c>
      <c r="AB11" s="93" t="s">
        <v>203</v>
      </c>
      <c r="AC11" s="93">
        <f>[7]Setembro!$G$32</f>
        <v>33</v>
      </c>
      <c r="AD11" s="93">
        <f>[7]Setembro!$G$33</f>
        <v>30</v>
      </c>
      <c r="AE11" s="93">
        <f>[7]Setembro!$G$34</f>
        <v>21</v>
      </c>
      <c r="AF11" s="81">
        <f t="shared" si="1"/>
        <v>9</v>
      </c>
      <c r="AG11" s="92">
        <f t="shared" si="2"/>
        <v>23.758620689655171</v>
      </c>
    </row>
    <row r="12" spans="1:33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81" t="s">
        <v>203</v>
      </c>
      <c r="AG12" s="92" t="e">
        <f t="shared" si="2"/>
        <v>#DIV/0!</v>
      </c>
    </row>
    <row r="13" spans="1:33" x14ac:dyDescent="0.2">
      <c r="A13" s="50" t="s">
        <v>96</v>
      </c>
      <c r="B13" s="93">
        <f>[8]Setembro!$G$5</f>
        <v>43</v>
      </c>
      <c r="C13" s="93">
        <f>[8]Setembro!$G$6</f>
        <v>27</v>
      </c>
      <c r="D13" s="93">
        <f>[8]Setembro!$G$7</f>
        <v>16</v>
      </c>
      <c r="E13" s="93">
        <f>[8]Setembro!$G$8</f>
        <v>18</v>
      </c>
      <c r="F13" s="93">
        <f>[8]Setembro!$G$9</f>
        <v>36</v>
      </c>
      <c r="G13" s="93">
        <f>[8]Setembro!$G$10</f>
        <v>33</v>
      </c>
      <c r="H13" s="93">
        <f>[8]Setembro!$G$11</f>
        <v>15</v>
      </c>
      <c r="I13" s="93">
        <f>[8]Setembro!$G$12</f>
        <v>14</v>
      </c>
      <c r="J13" s="93">
        <f>[8]Setembro!$G$13</f>
        <v>14</v>
      </c>
      <c r="K13" s="93">
        <f>[8]Setembro!$G$14</f>
        <v>13</v>
      </c>
      <c r="L13" s="93">
        <f>[8]Setembro!$G$15</f>
        <v>16</v>
      </c>
      <c r="M13" s="93">
        <f>[8]Setembro!$G$16</f>
        <v>18</v>
      </c>
      <c r="N13" s="93">
        <f>[8]Setembro!$G$17</f>
        <v>32</v>
      </c>
      <c r="O13" s="93">
        <f>[8]Setembro!$G$18</f>
        <v>45</v>
      </c>
      <c r="P13" s="93">
        <f>[8]Setembro!$G$19</f>
        <v>98</v>
      </c>
      <c r="Q13" s="93">
        <f>[8]Setembro!$G$20</f>
        <v>49</v>
      </c>
      <c r="R13" s="93">
        <f>[8]Setembro!$G$21</f>
        <v>40</v>
      </c>
      <c r="S13" s="93">
        <f>[8]Setembro!$G$22</f>
        <v>36</v>
      </c>
      <c r="T13" s="93">
        <f>[8]Setembro!$G$23</f>
        <v>27</v>
      </c>
      <c r="U13" s="93">
        <f>[8]Setembro!$G$24</f>
        <v>27</v>
      </c>
      <c r="V13" s="93">
        <f>[8]Setembro!$G$25</f>
        <v>51</v>
      </c>
      <c r="W13" s="93">
        <f>[8]Setembro!$G$26</f>
        <v>24</v>
      </c>
      <c r="X13" s="93">
        <f>[8]Setembro!$G$27</f>
        <v>23</v>
      </c>
      <c r="Y13" s="93">
        <f>[8]Setembro!$G$28</f>
        <v>27</v>
      </c>
      <c r="Z13" s="93">
        <f>[8]Setembro!$G$29</f>
        <v>25</v>
      </c>
      <c r="AA13" s="93">
        <f>[8]Setembro!$G$30</f>
        <v>51</v>
      </c>
      <c r="AB13" s="93">
        <f>[8]Setembro!$G$31</f>
        <v>47</v>
      </c>
      <c r="AC13" s="93">
        <f>[8]Setembro!$G$32</f>
        <v>26</v>
      </c>
      <c r="AD13" s="93">
        <f>[8]Setembro!$G$33</f>
        <v>32</v>
      </c>
      <c r="AE13" s="93">
        <f>[8]Setembro!$G$34</f>
        <v>25</v>
      </c>
      <c r="AF13" s="81">
        <f>MIN(B13:AE13)</f>
        <v>13</v>
      </c>
      <c r="AG13" s="92">
        <f t="shared" si="2"/>
        <v>31.6</v>
      </c>
    </row>
    <row r="14" spans="1:33" hidden="1" x14ac:dyDescent="0.2">
      <c r="A14" s="50" t="s">
        <v>100</v>
      </c>
      <c r="B14" s="93" t="str">
        <f>[9]Setembro!$G$5</f>
        <v>*</v>
      </c>
      <c r="C14" s="93" t="str">
        <f>[9]Setembro!$G$6</f>
        <v>*</v>
      </c>
      <c r="D14" s="93" t="str">
        <f>[9]Setembro!$G$7</f>
        <v>*</v>
      </c>
      <c r="E14" s="93" t="str">
        <f>[9]Setembro!$G$8</f>
        <v>*</v>
      </c>
      <c r="F14" s="93" t="str">
        <f>[9]Setembro!$G$9</f>
        <v>*</v>
      </c>
      <c r="G14" s="93" t="str">
        <f>[9]Setembro!$G$10</f>
        <v>*</v>
      </c>
      <c r="H14" s="93" t="str">
        <f>[9]Setembro!$G$11</f>
        <v>*</v>
      </c>
      <c r="I14" s="93" t="str">
        <f>[9]Setembro!$G$12</f>
        <v>*</v>
      </c>
      <c r="J14" s="93" t="str">
        <f>[9]Setembro!$G$13</f>
        <v>*</v>
      </c>
      <c r="K14" s="93" t="str">
        <f>[9]Setembro!$G$14</f>
        <v>*</v>
      </c>
      <c r="L14" s="93" t="str">
        <f>[9]Setembro!$G$15</f>
        <v>*</v>
      </c>
      <c r="M14" s="93" t="str">
        <f>[9]Setembro!$G$16</f>
        <v>*</v>
      </c>
      <c r="N14" s="93" t="str">
        <f>[9]Setembro!$G$17</f>
        <v>*</v>
      </c>
      <c r="O14" s="93" t="str">
        <f>[9]Setembro!$G$18</f>
        <v>*</v>
      </c>
      <c r="P14" s="93" t="str">
        <f>[9]Setembro!$G$19</f>
        <v>*</v>
      </c>
      <c r="Q14" s="93" t="str">
        <f>[9]Setembro!$G$20</f>
        <v>*</v>
      </c>
      <c r="R14" s="93" t="str">
        <f>[9]Setembro!$G$21</f>
        <v>*</v>
      </c>
      <c r="S14" s="93" t="str">
        <f>[9]Setembro!$G$22</f>
        <v>*</v>
      </c>
      <c r="T14" s="93" t="str">
        <f>[9]Setembro!$G$23</f>
        <v>*</v>
      </c>
      <c r="U14" s="93" t="str">
        <f>[9]Setembro!$G$24</f>
        <v>*</v>
      </c>
      <c r="V14" s="93" t="str">
        <f>[9]Setembro!$G$25</f>
        <v>*</v>
      </c>
      <c r="W14" s="93" t="str">
        <f>[9]Setembro!$G$26</f>
        <v>*</v>
      </c>
      <c r="X14" s="93" t="str">
        <f>[9]Setembro!$G$27</f>
        <v>*</v>
      </c>
      <c r="Y14" s="93" t="str">
        <f>[9]Setembro!$G$28</f>
        <v>*</v>
      </c>
      <c r="Z14" s="93" t="str">
        <f>[9]Setembro!$G$29</f>
        <v>*</v>
      </c>
      <c r="AA14" s="93" t="str">
        <f>[9]Setembro!$G$30</f>
        <v>*</v>
      </c>
      <c r="AB14" s="93" t="str">
        <f>[9]Setembro!$G$31</f>
        <v>*</v>
      </c>
      <c r="AC14" s="93" t="str">
        <f>[9]Setembro!$G$32</f>
        <v>*</v>
      </c>
      <c r="AD14" s="93" t="str">
        <f>[9]Setembro!$G$33</f>
        <v>*</v>
      </c>
      <c r="AE14" s="93" t="str">
        <f>[9]Setembro!$G$34</f>
        <v>*</v>
      </c>
      <c r="AF14" s="81" t="s">
        <v>203</v>
      </c>
      <c r="AG14" s="92" t="e">
        <f t="shared" si="2"/>
        <v>#DIV/0!</v>
      </c>
    </row>
    <row r="15" spans="1:33" x14ac:dyDescent="0.2">
      <c r="A15" s="50" t="s">
        <v>103</v>
      </c>
      <c r="B15" s="93">
        <f>[10]Setembro!$G$5</f>
        <v>42</v>
      </c>
      <c r="C15" s="93">
        <f>[10]Setembro!$G$6</f>
        <v>26</v>
      </c>
      <c r="D15" s="93">
        <f>[10]Setembro!$G$7</f>
        <v>15</v>
      </c>
      <c r="E15" s="93">
        <f>[10]Setembro!$G$8</f>
        <v>17</v>
      </c>
      <c r="F15" s="93">
        <f>[10]Setembro!$G$9</f>
        <v>33</v>
      </c>
      <c r="G15" s="93">
        <f>[10]Setembro!$G$10</f>
        <v>41</v>
      </c>
      <c r="H15" s="93">
        <f>[10]Setembro!$G$11</f>
        <v>20</v>
      </c>
      <c r="I15" s="93">
        <f>[10]Setembro!$G$12</f>
        <v>15</v>
      </c>
      <c r="J15" s="93">
        <f>[10]Setembro!$G$13</f>
        <v>14</v>
      </c>
      <c r="K15" s="93">
        <f>[10]Setembro!$G$14</f>
        <v>12</v>
      </c>
      <c r="L15" s="93">
        <f>[10]Setembro!$G$15</f>
        <v>13</v>
      </c>
      <c r="M15" s="93">
        <f>[10]Setembro!$G$16</f>
        <v>16</v>
      </c>
      <c r="N15" s="93">
        <f>[10]Setembro!$G$17</f>
        <v>26</v>
      </c>
      <c r="O15" s="93">
        <f>[10]Setembro!$G$18</f>
        <v>41</v>
      </c>
      <c r="P15" s="93">
        <f>[10]Setembro!$G$19</f>
        <v>85</v>
      </c>
      <c r="Q15" s="93">
        <f>[10]Setembro!$G$20</f>
        <v>37</v>
      </c>
      <c r="R15" s="93">
        <f>[10]Setembro!$G$21</f>
        <v>41</v>
      </c>
      <c r="S15" s="93">
        <f>[10]Setembro!$G$22</f>
        <v>43</v>
      </c>
      <c r="T15" s="93">
        <f>[10]Setembro!$G$23</f>
        <v>24</v>
      </c>
      <c r="U15" s="93">
        <f>[10]Setembro!$G$24</f>
        <v>37</v>
      </c>
      <c r="V15" s="93">
        <f>[10]Setembro!$G$25</f>
        <v>67</v>
      </c>
      <c r="W15" s="93">
        <f>[10]Setembro!$G$26</f>
        <v>37</v>
      </c>
      <c r="X15" s="93">
        <f>[10]Setembro!$G$27</f>
        <v>27</v>
      </c>
      <c r="Y15" s="93">
        <f>[10]Setembro!$G$28</f>
        <v>22</v>
      </c>
      <c r="Z15" s="93">
        <f>[10]Setembro!$G$29</f>
        <v>14</v>
      </c>
      <c r="AA15" s="93">
        <f>[10]Setembro!$G$30</f>
        <v>30</v>
      </c>
      <c r="AB15" s="93">
        <f>[10]Setembro!$G$31</f>
        <v>29</v>
      </c>
      <c r="AC15" s="93">
        <f>[10]Setembro!$G$32</f>
        <v>21</v>
      </c>
      <c r="AD15" s="93">
        <f>[10]Setembro!$G$33</f>
        <v>29</v>
      </c>
      <c r="AE15" s="93">
        <f>[10]Setembro!$G$34</f>
        <v>21</v>
      </c>
      <c r="AF15" s="81">
        <f t="shared" ref="AF15:AF25" si="3">MIN(B15:AE15)</f>
        <v>12</v>
      </c>
      <c r="AG15" s="92">
        <f t="shared" si="2"/>
        <v>29.833333333333332</v>
      </c>
    </row>
    <row r="16" spans="1:33" x14ac:dyDescent="0.2">
      <c r="A16" s="50" t="s">
        <v>150</v>
      </c>
      <c r="B16" s="93">
        <f>[11]Setembro!$G$5</f>
        <v>15</v>
      </c>
      <c r="C16" s="93">
        <f>[11]Setembro!$G$6</f>
        <v>14</v>
      </c>
      <c r="D16" s="93">
        <f>[11]Setembro!$G$7</f>
        <v>10</v>
      </c>
      <c r="E16" s="93">
        <f>[11]Setembro!$G$8</f>
        <v>13</v>
      </c>
      <c r="F16" s="93">
        <f>[11]Setembro!$G$9</f>
        <v>30</v>
      </c>
      <c r="G16" s="93">
        <f>[11]Setembro!$G$10</f>
        <v>18</v>
      </c>
      <c r="H16" s="93">
        <f>[11]Setembro!$G$11</f>
        <v>13</v>
      </c>
      <c r="I16" s="93">
        <f>[11]Setembro!$G$12</f>
        <v>12</v>
      </c>
      <c r="J16" s="93">
        <f>[11]Setembro!$G$13</f>
        <v>11</v>
      </c>
      <c r="K16" s="93">
        <f>[11]Setembro!$G$14</f>
        <v>9</v>
      </c>
      <c r="L16" s="93">
        <f>[11]Setembro!$G$15</f>
        <v>14</v>
      </c>
      <c r="M16" s="93">
        <f>[11]Setembro!$G$16</f>
        <v>15</v>
      </c>
      <c r="N16" s="93">
        <f>[11]Setembro!$G$17</f>
        <v>16</v>
      </c>
      <c r="O16" s="93">
        <f>[11]Setembro!$G$18</f>
        <v>28</v>
      </c>
      <c r="P16" s="93">
        <f>[11]Setembro!$G$19</f>
        <v>35</v>
      </c>
      <c r="Q16" s="93">
        <f>[11]Setembro!$G$20</f>
        <v>65</v>
      </c>
      <c r="R16" s="93">
        <f>[11]Setembro!$G$21</f>
        <v>39</v>
      </c>
      <c r="S16" s="93">
        <f>[11]Setembro!$G$22</f>
        <v>22</v>
      </c>
      <c r="T16" s="93">
        <f>[11]Setembro!$G$23</f>
        <v>19</v>
      </c>
      <c r="U16" s="93">
        <f>[11]Setembro!$G$24</f>
        <v>32</v>
      </c>
      <c r="V16" s="93">
        <f>[11]Setembro!$G$25</f>
        <v>39</v>
      </c>
      <c r="W16" s="93">
        <f>[11]Setembro!$G$26</f>
        <v>20</v>
      </c>
      <c r="X16" s="93">
        <f>[11]Setembro!$G$27</f>
        <v>19</v>
      </c>
      <c r="Y16" s="93">
        <f>[11]Setembro!$G$28</f>
        <v>14</v>
      </c>
      <c r="Z16" s="93">
        <f>[11]Setembro!$G$29</f>
        <v>20</v>
      </c>
      <c r="AA16" s="93">
        <f>[11]Setembro!$G$30</f>
        <v>31</v>
      </c>
      <c r="AB16" s="93">
        <f>[11]Setembro!$G$31</f>
        <v>44</v>
      </c>
      <c r="AC16" s="93">
        <f>[11]Setembro!$G$32</f>
        <v>28</v>
      </c>
      <c r="AD16" s="93">
        <f>[11]Setembro!$G$33</f>
        <v>26</v>
      </c>
      <c r="AE16" s="93">
        <f>[11]Setembro!$G$34</f>
        <v>18</v>
      </c>
      <c r="AF16" s="81">
        <f t="shared" si="3"/>
        <v>9</v>
      </c>
      <c r="AG16" s="92">
        <f t="shared" si="2"/>
        <v>22.966666666666665</v>
      </c>
    </row>
    <row r="17" spans="1:38" x14ac:dyDescent="0.2">
      <c r="A17" s="50" t="s">
        <v>2</v>
      </c>
      <c r="B17" s="93">
        <f>[12]Setembro!$G$5</f>
        <v>20</v>
      </c>
      <c r="C17" s="93">
        <f>[12]Setembro!$G$6</f>
        <v>12</v>
      </c>
      <c r="D17" s="93">
        <f>[12]Setembro!$G$7</f>
        <v>10</v>
      </c>
      <c r="E17" s="93">
        <f>[12]Setembro!$G$8</f>
        <v>12</v>
      </c>
      <c r="F17" s="93">
        <f>[12]Setembro!$G$9</f>
        <v>28</v>
      </c>
      <c r="G17" s="93">
        <f>[12]Setembro!$G$10</f>
        <v>24</v>
      </c>
      <c r="H17" s="93">
        <f>[12]Setembro!$G$11</f>
        <v>13</v>
      </c>
      <c r="I17" s="93">
        <f>[12]Setembro!$G$12</f>
        <v>11</v>
      </c>
      <c r="J17" s="93">
        <f>[12]Setembro!$G$13</f>
        <v>11</v>
      </c>
      <c r="K17" s="93">
        <f>[12]Setembro!$G$14</f>
        <v>10</v>
      </c>
      <c r="L17" s="93">
        <f>[12]Setembro!$G$15</f>
        <v>12</v>
      </c>
      <c r="M17" s="93">
        <f>[12]Setembro!$G$16</f>
        <v>14</v>
      </c>
      <c r="N17" s="93">
        <f>[12]Setembro!$G$17</f>
        <v>14</v>
      </c>
      <c r="O17" s="93">
        <f>[12]Setembro!$G$18</f>
        <v>27</v>
      </c>
      <c r="P17" s="93">
        <f>[12]Setembro!$G$19</f>
        <v>56</v>
      </c>
      <c r="Q17" s="93">
        <f>[12]Setembro!$G$20</f>
        <v>50</v>
      </c>
      <c r="R17" s="93">
        <f>[12]Setembro!$G$21</f>
        <v>30</v>
      </c>
      <c r="S17" s="93">
        <f>[12]Setembro!$G$22</f>
        <v>22</v>
      </c>
      <c r="T17" s="93">
        <f>[12]Setembro!$G$23</f>
        <v>16</v>
      </c>
      <c r="U17" s="93">
        <f>[12]Setembro!$G$24</f>
        <v>30</v>
      </c>
      <c r="V17" s="93">
        <f>[12]Setembro!$G$25</f>
        <v>31</v>
      </c>
      <c r="W17" s="93">
        <f>[12]Setembro!$G$26</f>
        <v>19</v>
      </c>
      <c r="X17" s="93">
        <f>[12]Setembro!$G$27</f>
        <v>17</v>
      </c>
      <c r="Y17" s="93">
        <f>[12]Setembro!$G$28</f>
        <v>13</v>
      </c>
      <c r="Z17" s="93">
        <f>[12]Setembro!$G$29</f>
        <v>19</v>
      </c>
      <c r="AA17" s="93">
        <f>[12]Setembro!$G$30</f>
        <v>28</v>
      </c>
      <c r="AB17" s="93">
        <f>[12]Setembro!$G$31</f>
        <v>34</v>
      </c>
      <c r="AC17" s="93">
        <f>[12]Setembro!$G$32</f>
        <v>20</v>
      </c>
      <c r="AD17" s="93">
        <f>[12]Setembro!$G$33</f>
        <v>22</v>
      </c>
      <c r="AE17" s="93">
        <f>[12]Setembro!$G$34</f>
        <v>18</v>
      </c>
      <c r="AF17" s="81">
        <f t="shared" si="3"/>
        <v>10</v>
      </c>
      <c r="AG17" s="92">
        <f t="shared" si="2"/>
        <v>21.433333333333334</v>
      </c>
      <c r="AI17" s="11" t="s">
        <v>33</v>
      </c>
    </row>
    <row r="18" spans="1:38" x14ac:dyDescent="0.2">
      <c r="A18" s="50" t="s">
        <v>3</v>
      </c>
      <c r="B18" s="93">
        <f>[13]Setembro!$G5</f>
        <v>11</v>
      </c>
      <c r="C18" s="93">
        <f>[13]Setembro!$G6</f>
        <v>11</v>
      </c>
      <c r="D18" s="93">
        <f>[13]Setembro!$G7</f>
        <v>8</v>
      </c>
      <c r="E18" s="93">
        <f>[13]Setembro!$G8</f>
        <v>8</v>
      </c>
      <c r="F18" s="93">
        <f>[13]Setembro!$G9</f>
        <v>20</v>
      </c>
      <c r="G18" s="93">
        <f>[13]Setembro!$G10</f>
        <v>12</v>
      </c>
      <c r="H18" s="93">
        <f>[13]Setembro!$G11</f>
        <v>13</v>
      </c>
      <c r="I18" s="93">
        <f>[13]Setembro!$G12</f>
        <v>13</v>
      </c>
      <c r="J18" s="93">
        <f>[13]Setembro!$G13</f>
        <v>11</v>
      </c>
      <c r="K18" s="93">
        <f>[13]Setembro!$G14</f>
        <v>11</v>
      </c>
      <c r="L18" s="93">
        <f>[13]Setembro!$G15</f>
        <v>12</v>
      </c>
      <c r="M18" s="93">
        <f>[13]Setembro!$G16</f>
        <v>11</v>
      </c>
      <c r="N18" s="93">
        <f>[13]Setembro!$G17</f>
        <v>11</v>
      </c>
      <c r="O18" s="93">
        <f>[13]Setembro!$G18</f>
        <v>16</v>
      </c>
      <c r="P18" s="93">
        <f>[13]Setembro!$G19</f>
        <v>19</v>
      </c>
      <c r="Q18" s="93">
        <f>[13]Setembro!$G20</f>
        <v>41</v>
      </c>
      <c r="R18" s="93">
        <f>[13]Setembro!$G21</f>
        <v>34</v>
      </c>
      <c r="S18" s="93">
        <f>[13]Setembro!$G22</f>
        <v>19</v>
      </c>
      <c r="T18" s="93">
        <f>[13]Setembro!$G23</f>
        <v>14</v>
      </c>
      <c r="U18" s="93">
        <f>[13]Setembro!$G24</f>
        <v>14</v>
      </c>
      <c r="V18" s="93">
        <f>[13]Setembro!$G25</f>
        <v>32</v>
      </c>
      <c r="W18" s="93">
        <f>[13]Setembro!$G26</f>
        <v>18</v>
      </c>
      <c r="X18" s="93">
        <f>[13]Setembro!$G27</f>
        <v>12</v>
      </c>
      <c r="Y18" s="93">
        <f>[13]Setembro!$G28</f>
        <v>10</v>
      </c>
      <c r="Z18" s="93">
        <f>[13]Setembro!$G29</f>
        <v>12</v>
      </c>
      <c r="AA18" s="93">
        <f>[13]Setembro!$G30</f>
        <v>14</v>
      </c>
      <c r="AB18" s="93">
        <f>[13]Setembro!$G31</f>
        <v>34</v>
      </c>
      <c r="AC18" s="93">
        <f>[13]Setembro!$G32</f>
        <v>25</v>
      </c>
      <c r="AD18" s="93">
        <f>[13]Setembro!$G33</f>
        <v>18</v>
      </c>
      <c r="AE18" s="93">
        <f>[13]Setembro!$G34</f>
        <v>17</v>
      </c>
      <c r="AF18" s="81">
        <f t="shared" si="3"/>
        <v>8</v>
      </c>
      <c r="AG18" s="92">
        <f t="shared" si="2"/>
        <v>16.7</v>
      </c>
      <c r="AH18" s="11" t="s">
        <v>33</v>
      </c>
      <c r="AI18" s="11" t="s">
        <v>33</v>
      </c>
    </row>
    <row r="19" spans="1:38" x14ac:dyDescent="0.2">
      <c r="A19" s="50" t="s">
        <v>4</v>
      </c>
      <c r="B19" s="93">
        <f>[14]Setembro!$G$5</f>
        <v>11</v>
      </c>
      <c r="C19" s="93">
        <f>[14]Setembro!$G$6</f>
        <v>10</v>
      </c>
      <c r="D19" s="93">
        <f>[14]Setembro!$G$7</f>
        <v>9</v>
      </c>
      <c r="E19" s="93">
        <f>[14]Setembro!$G$8</f>
        <v>8</v>
      </c>
      <c r="F19" s="93">
        <f>[14]Setembro!$G$9</f>
        <v>15</v>
      </c>
      <c r="G19" s="93">
        <f>[14]Setembro!$G$10</f>
        <v>12</v>
      </c>
      <c r="H19" s="93">
        <f>[14]Setembro!$G$11</f>
        <v>12</v>
      </c>
      <c r="I19" s="93">
        <f>[14]Setembro!$G$12</f>
        <v>11</v>
      </c>
      <c r="J19" s="93">
        <f>[14]Setembro!$G$13</f>
        <v>11</v>
      </c>
      <c r="K19" s="93">
        <f>[14]Setembro!$G$14</f>
        <v>10</v>
      </c>
      <c r="L19" s="93">
        <f>[14]Setembro!$G$15</f>
        <v>10</v>
      </c>
      <c r="M19" s="93">
        <f>[14]Setembro!$G$16</f>
        <v>12</v>
      </c>
      <c r="N19" s="93">
        <f>[14]Setembro!$G$17</f>
        <v>12</v>
      </c>
      <c r="O19" s="93">
        <f>[14]Setembro!$G$18</f>
        <v>16</v>
      </c>
      <c r="P19" s="93">
        <f>[14]Setembro!$G$19</f>
        <v>19</v>
      </c>
      <c r="Q19" s="93">
        <f>[14]Setembro!$G$20</f>
        <v>60</v>
      </c>
      <c r="R19" s="93">
        <f>[14]Setembro!$G$21</f>
        <v>39</v>
      </c>
      <c r="S19" s="93">
        <f>[14]Setembro!$G$22</f>
        <v>18</v>
      </c>
      <c r="T19" s="93">
        <f>[14]Setembro!$G$23</f>
        <v>20</v>
      </c>
      <c r="U19" s="93">
        <f>[14]Setembro!$G$24</f>
        <v>20</v>
      </c>
      <c r="V19" s="93">
        <f>[14]Setembro!$G$25</f>
        <v>28</v>
      </c>
      <c r="W19" s="93">
        <f>[14]Setembro!$G$26</f>
        <v>18</v>
      </c>
      <c r="X19" s="93">
        <f>[14]Setembro!$G$27</f>
        <v>13</v>
      </c>
      <c r="Y19" s="93">
        <f>[14]Setembro!$G$28</f>
        <v>13</v>
      </c>
      <c r="Z19" s="93">
        <f>[14]Setembro!$G$29</f>
        <v>14</v>
      </c>
      <c r="AA19" s="93">
        <f>[14]Setembro!$G$30</f>
        <v>18</v>
      </c>
      <c r="AB19" s="93">
        <f>[14]Setembro!$G$31</f>
        <v>60</v>
      </c>
      <c r="AC19" s="93">
        <f>[14]Setembro!$G$32</f>
        <v>28</v>
      </c>
      <c r="AD19" s="93">
        <f>[14]Setembro!$G$33</f>
        <v>14</v>
      </c>
      <c r="AE19" s="93">
        <f>[14]Setembro!$G$34</f>
        <v>15</v>
      </c>
      <c r="AF19" s="81">
        <f t="shared" si="3"/>
        <v>8</v>
      </c>
      <c r="AG19" s="92">
        <f t="shared" si="2"/>
        <v>18.533333333333335</v>
      </c>
      <c r="AK19" t="s">
        <v>33</v>
      </c>
    </row>
    <row r="20" spans="1:38" x14ac:dyDescent="0.2">
      <c r="A20" s="50" t="s">
        <v>5</v>
      </c>
      <c r="B20" s="93">
        <f>[15]Setembro!$G$5</f>
        <v>31</v>
      </c>
      <c r="C20" s="93">
        <f>[15]Setembro!$G$6</f>
        <v>17</v>
      </c>
      <c r="D20" s="93">
        <f>[15]Setembro!$G$7</f>
        <v>14</v>
      </c>
      <c r="E20" s="93">
        <f>[15]Setembro!$G$8</f>
        <v>20</v>
      </c>
      <c r="F20" s="93">
        <f>[15]Setembro!$G$9</f>
        <v>28</v>
      </c>
      <c r="G20" s="93">
        <f>[15]Setembro!$G$10</f>
        <v>27</v>
      </c>
      <c r="H20" s="93">
        <f>[15]Setembro!$G$11</f>
        <v>13</v>
      </c>
      <c r="I20" s="93">
        <f>[15]Setembro!$G$12</f>
        <v>11</v>
      </c>
      <c r="J20" s="93">
        <f>[15]Setembro!$G$13</f>
        <v>10</v>
      </c>
      <c r="K20" s="93">
        <f>[15]Setembro!$G$14</f>
        <v>12</v>
      </c>
      <c r="L20" s="93">
        <f>[15]Setembro!$G$15</f>
        <v>14</v>
      </c>
      <c r="M20" s="93">
        <f>[15]Setembro!$G$16</f>
        <v>23</v>
      </c>
      <c r="N20" s="93">
        <f>[15]Setembro!$G$17</f>
        <v>27</v>
      </c>
      <c r="O20" s="93">
        <f>[15]Setembro!$G$18</f>
        <v>36</v>
      </c>
      <c r="P20" s="93">
        <f>[15]Setembro!$G$19</f>
        <v>71</v>
      </c>
      <c r="Q20" s="93">
        <f>[15]Setembro!$G$20</f>
        <v>57</v>
      </c>
      <c r="R20" s="93">
        <f>[15]Setembro!$G$21</f>
        <v>38</v>
      </c>
      <c r="S20" s="93">
        <f>[15]Setembro!$G$22</f>
        <v>21</v>
      </c>
      <c r="T20" s="93">
        <f>[15]Setembro!$G$23</f>
        <v>22</v>
      </c>
      <c r="U20" s="93">
        <f>[15]Setembro!$G$24</f>
        <v>17</v>
      </c>
      <c r="V20" s="93">
        <f>[15]Setembro!$G$25</f>
        <v>31</v>
      </c>
      <c r="W20" s="93">
        <f>[15]Setembro!$G$26</f>
        <v>16</v>
      </c>
      <c r="X20" s="93">
        <f>[15]Setembro!$G$27</f>
        <v>18</v>
      </c>
      <c r="Y20" s="93">
        <f>[15]Setembro!$G$28</f>
        <v>23</v>
      </c>
      <c r="Z20" s="93">
        <f>[15]Setembro!$G$29</f>
        <v>18</v>
      </c>
      <c r="AA20" s="93">
        <f>[15]Setembro!$G$30</f>
        <v>28</v>
      </c>
      <c r="AB20" s="93">
        <f>[15]Setembro!$G$31</f>
        <v>45</v>
      </c>
      <c r="AC20" s="93">
        <f>[15]Setembro!$G$32</f>
        <v>26</v>
      </c>
      <c r="AD20" s="93">
        <f>[15]Setembro!$G$33</f>
        <v>18</v>
      </c>
      <c r="AE20" s="93">
        <f>[15]Setembro!$G$34</f>
        <v>15</v>
      </c>
      <c r="AF20" s="81">
        <f t="shared" si="3"/>
        <v>10</v>
      </c>
      <c r="AG20" s="92">
        <f t="shared" si="2"/>
        <v>24.9</v>
      </c>
      <c r="AH20" s="11" t="s">
        <v>33</v>
      </c>
    </row>
    <row r="21" spans="1:38" x14ac:dyDescent="0.2">
      <c r="A21" s="50" t="s">
        <v>31</v>
      </c>
      <c r="B21" s="93">
        <f>[16]Setembro!$G$5</f>
        <v>11</v>
      </c>
      <c r="C21" s="93">
        <f>[16]Setembro!$G$6</f>
        <v>9</v>
      </c>
      <c r="D21" s="93">
        <f>[16]Setembro!$G$7</f>
        <v>9</v>
      </c>
      <c r="E21" s="93">
        <f>[16]Setembro!$G$8</f>
        <v>8</v>
      </c>
      <c r="F21" s="93">
        <f>[16]Setembro!$G$9</f>
        <v>14</v>
      </c>
      <c r="G21" s="93">
        <f>[16]Setembro!$G$10</f>
        <v>10</v>
      </c>
      <c r="H21" s="93">
        <f>[16]Setembro!$G$11</f>
        <v>11</v>
      </c>
      <c r="I21" s="93">
        <f>[16]Setembro!$G$12</f>
        <v>9</v>
      </c>
      <c r="J21" s="93">
        <f>[16]Setembro!$G$13</f>
        <v>9</v>
      </c>
      <c r="K21" s="93">
        <f>[16]Setembro!$G$14</f>
        <v>10</v>
      </c>
      <c r="L21" s="93">
        <f>[16]Setembro!$G$15</f>
        <v>10</v>
      </c>
      <c r="M21" s="93">
        <f>[16]Setembro!$G$16</f>
        <v>12</v>
      </c>
      <c r="N21" s="93">
        <f>[16]Setembro!$G$17</f>
        <v>12</v>
      </c>
      <c r="O21" s="93">
        <f>[16]Setembro!$G$18</f>
        <v>16</v>
      </c>
      <c r="P21" s="93">
        <f>[16]Setembro!$G$19</f>
        <v>18</v>
      </c>
      <c r="Q21" s="93">
        <f>[16]Setembro!$G$20</f>
        <v>45</v>
      </c>
      <c r="R21" s="93">
        <f>[16]Setembro!$G$21</f>
        <v>29</v>
      </c>
      <c r="S21" s="93">
        <f>[16]Setembro!$G$22</f>
        <v>15</v>
      </c>
      <c r="T21" s="93">
        <f>[16]Setembro!$G$23</f>
        <v>22</v>
      </c>
      <c r="U21" s="93">
        <f>[16]Setembro!$G$24</f>
        <v>21</v>
      </c>
      <c r="V21" s="93">
        <f>[16]Setembro!$G$25</f>
        <v>43</v>
      </c>
      <c r="W21" s="93">
        <f>[16]Setembro!$G$26</f>
        <v>15</v>
      </c>
      <c r="X21" s="93">
        <f>[16]Setembro!$G$27</f>
        <v>11</v>
      </c>
      <c r="Y21" s="93">
        <f>[16]Setembro!$G$28</f>
        <v>13</v>
      </c>
      <c r="Z21" s="93">
        <f>[16]Setembro!$G$29</f>
        <v>15</v>
      </c>
      <c r="AA21" s="93">
        <f>[16]Setembro!$G$30</f>
        <v>18</v>
      </c>
      <c r="AB21" s="93">
        <f>[16]Setembro!$G$31</f>
        <v>44</v>
      </c>
      <c r="AC21" s="93">
        <f>[16]Setembro!$G$32</f>
        <v>24</v>
      </c>
      <c r="AD21" s="93">
        <f>[16]Setembro!$G$33</f>
        <v>16</v>
      </c>
      <c r="AE21" s="93">
        <f>[16]Setembro!$G$34</f>
        <v>11</v>
      </c>
      <c r="AF21" s="81">
        <f t="shared" si="3"/>
        <v>8</v>
      </c>
      <c r="AG21" s="92">
        <f t="shared" si="2"/>
        <v>17</v>
      </c>
      <c r="AI21" t="s">
        <v>33</v>
      </c>
      <c r="AK21" t="s">
        <v>33</v>
      </c>
    </row>
    <row r="22" spans="1:38" x14ac:dyDescent="0.2">
      <c r="A22" s="50" t="s">
        <v>6</v>
      </c>
      <c r="B22" s="93" t="str">
        <f>[17]Setembro!$G$5</f>
        <v>*</v>
      </c>
      <c r="C22" s="93" t="str">
        <f>[17]Setembro!$G$6</f>
        <v>*</v>
      </c>
      <c r="D22" s="93" t="str">
        <f>[17]Setembro!$G$7</f>
        <v>*</v>
      </c>
      <c r="E22" s="93" t="str">
        <f>[17]Setembro!$G$8</f>
        <v>*</v>
      </c>
      <c r="F22" s="93">
        <f>[17]Setembro!$G$9</f>
        <v>24</v>
      </c>
      <c r="G22" s="93">
        <f>[17]Setembro!$G$10</f>
        <v>19</v>
      </c>
      <c r="H22" s="93">
        <f>[17]Setembro!$G$11</f>
        <v>10</v>
      </c>
      <c r="I22" s="93">
        <f>[17]Setembro!$G$12</f>
        <v>7</v>
      </c>
      <c r="J22" s="93">
        <f>[17]Setembro!$G$13</f>
        <v>10</v>
      </c>
      <c r="K22" s="93">
        <f>[17]Setembro!$G$14</f>
        <v>8</v>
      </c>
      <c r="L22" s="93">
        <f>[17]Setembro!$G$15</f>
        <v>9</v>
      </c>
      <c r="M22" s="93">
        <f>[17]Setembro!$G$16</f>
        <v>11</v>
      </c>
      <c r="N22" s="93">
        <f>[17]Setembro!$G$17</f>
        <v>12</v>
      </c>
      <c r="O22" s="93">
        <f>[17]Setembro!$G$18</f>
        <v>23</v>
      </c>
      <c r="P22" s="93">
        <f>[17]Setembro!$G$19</f>
        <v>25</v>
      </c>
      <c r="Q22" s="93">
        <f>[17]Setembro!$G$20</f>
        <v>51</v>
      </c>
      <c r="R22" s="93">
        <f>[17]Setembro!$G$21</f>
        <v>30</v>
      </c>
      <c r="S22" s="93">
        <f>[17]Setembro!$G$22</f>
        <v>16</v>
      </c>
      <c r="T22" s="93">
        <f>[17]Setembro!$G$23</f>
        <v>15</v>
      </c>
      <c r="U22" s="93">
        <f>[17]Setembro!$G$24</f>
        <v>19</v>
      </c>
      <c r="V22" s="93">
        <f>[17]Setembro!$G$25</f>
        <v>26</v>
      </c>
      <c r="W22" s="93">
        <f>[17]Setembro!$G$26</f>
        <v>12</v>
      </c>
      <c r="X22" s="93">
        <f>[17]Setembro!$G$27</f>
        <v>10</v>
      </c>
      <c r="Y22" s="93">
        <f>[17]Setembro!$G$28</f>
        <v>15</v>
      </c>
      <c r="Z22" s="93">
        <f>[17]Setembro!$G$29</f>
        <v>18</v>
      </c>
      <c r="AA22" s="93">
        <f>[17]Setembro!$G$30</f>
        <v>28</v>
      </c>
      <c r="AB22" s="93">
        <f>[17]Setembro!$G$31</f>
        <v>38</v>
      </c>
      <c r="AC22" s="93">
        <f>[17]Setembro!$G$32</f>
        <v>21</v>
      </c>
      <c r="AD22" s="93">
        <f>[17]Setembro!$G$33</f>
        <v>19</v>
      </c>
      <c r="AE22" s="93">
        <f>[17]Setembro!$G$34</f>
        <v>15</v>
      </c>
      <c r="AF22" s="81">
        <f t="shared" si="3"/>
        <v>7</v>
      </c>
      <c r="AG22" s="92">
        <f t="shared" si="2"/>
        <v>18.884615384615383</v>
      </c>
      <c r="AJ22" t="s">
        <v>33</v>
      </c>
      <c r="AK22" t="s">
        <v>33</v>
      </c>
    </row>
    <row r="23" spans="1:38" x14ac:dyDescent="0.2">
      <c r="A23" s="50" t="s">
        <v>7</v>
      </c>
      <c r="B23" s="93">
        <f>[18]Setembro!$G$5</f>
        <v>25</v>
      </c>
      <c r="C23" s="93">
        <f>[18]Setembro!$G$6</f>
        <v>24</v>
      </c>
      <c r="D23" s="93">
        <f>[18]Setembro!$G$7</f>
        <v>12</v>
      </c>
      <c r="E23" s="93">
        <f>[18]Setembro!$G$8</f>
        <v>14</v>
      </c>
      <c r="F23" s="93">
        <f>[18]Setembro!$G$9</f>
        <v>23</v>
      </c>
      <c r="G23" s="93">
        <f>[18]Setembro!$G$10</f>
        <v>40</v>
      </c>
      <c r="H23" s="93">
        <f>[18]Setembro!$G$11</f>
        <v>17</v>
      </c>
      <c r="I23" s="93">
        <f>[18]Setembro!$G$12</f>
        <v>11</v>
      </c>
      <c r="J23" s="93">
        <f>[18]Setembro!$G$13</f>
        <v>13</v>
      </c>
      <c r="K23" s="93">
        <f>[18]Setembro!$G$14</f>
        <v>11</v>
      </c>
      <c r="L23" s="93">
        <f>[18]Setembro!$G$15</f>
        <v>11</v>
      </c>
      <c r="M23" s="93">
        <f>[18]Setembro!$G$16</f>
        <v>14</v>
      </c>
      <c r="N23" s="93">
        <f>[18]Setembro!$G$17</f>
        <v>20</v>
      </c>
      <c r="O23" s="93">
        <f>[18]Setembro!$G$18</f>
        <v>29</v>
      </c>
      <c r="P23" s="93">
        <f>[18]Setembro!$G$19</f>
        <v>87</v>
      </c>
      <c r="Q23" s="93">
        <f>[18]Setembro!$G$20</f>
        <v>39</v>
      </c>
      <c r="R23" s="93">
        <f>[18]Setembro!$G$21</f>
        <v>39</v>
      </c>
      <c r="S23" s="93">
        <f>[18]Setembro!$G$22</f>
        <v>40</v>
      </c>
      <c r="T23" s="93">
        <f>[18]Setembro!$G$23</f>
        <v>20</v>
      </c>
      <c r="U23" s="93">
        <f>[18]Setembro!$G$24</f>
        <v>32</v>
      </c>
      <c r="V23" s="93">
        <f>[18]Setembro!$G$25</f>
        <v>66</v>
      </c>
      <c r="W23" s="93">
        <f>[18]Setembro!$G$26</f>
        <v>32</v>
      </c>
      <c r="X23" s="93">
        <f>[18]Setembro!$G$27</f>
        <v>24</v>
      </c>
      <c r="Y23" s="93">
        <f>[18]Setembro!$G$28</f>
        <v>18</v>
      </c>
      <c r="Z23" s="93">
        <f>[18]Setembro!$G$29</f>
        <v>14</v>
      </c>
      <c r="AA23" s="93">
        <f>[18]Setembro!$G$30</f>
        <v>35</v>
      </c>
      <c r="AB23" s="93">
        <f>[18]Setembro!$G$31</f>
        <v>32</v>
      </c>
      <c r="AC23" s="93">
        <f>[18]Setembro!$G$32</f>
        <v>20</v>
      </c>
      <c r="AD23" s="93">
        <f>[18]Setembro!$G$33</f>
        <v>22</v>
      </c>
      <c r="AE23" s="93">
        <f>[18]Setembro!$G$34</f>
        <v>20</v>
      </c>
      <c r="AF23" s="81">
        <f t="shared" si="3"/>
        <v>11</v>
      </c>
      <c r="AG23" s="92">
        <f t="shared" si="2"/>
        <v>26.8</v>
      </c>
      <c r="AI23" t="s">
        <v>33</v>
      </c>
      <c r="AJ23" t="s">
        <v>33</v>
      </c>
    </row>
    <row r="24" spans="1:38" x14ac:dyDescent="0.2">
      <c r="A24" s="50" t="s">
        <v>151</v>
      </c>
      <c r="B24" s="93">
        <f>[19]Setembro!$G$5</f>
        <v>35</v>
      </c>
      <c r="C24" s="93">
        <f>[19]Setembro!$G$6</f>
        <v>26</v>
      </c>
      <c r="D24" s="93">
        <f>[19]Setembro!$G$7</f>
        <v>14</v>
      </c>
      <c r="E24" s="93">
        <f>[19]Setembro!$G$8</f>
        <v>15</v>
      </c>
      <c r="F24" s="93">
        <f>[19]Setembro!$G$9</f>
        <v>31</v>
      </c>
      <c r="G24" s="93">
        <f>[19]Setembro!$G$10</f>
        <v>43</v>
      </c>
      <c r="H24" s="93">
        <f>[19]Setembro!$G$11</f>
        <v>22</v>
      </c>
      <c r="I24" s="93">
        <f>[19]Setembro!$G$12</f>
        <v>14</v>
      </c>
      <c r="J24" s="93">
        <f>[19]Setembro!$G$13</f>
        <v>14</v>
      </c>
      <c r="K24" s="93">
        <f>[19]Setembro!$G$14</f>
        <v>11</v>
      </c>
      <c r="L24" s="93">
        <f>[19]Setembro!$G$15</f>
        <v>13</v>
      </c>
      <c r="M24" s="93">
        <f>[19]Setembro!$G$16</f>
        <v>16</v>
      </c>
      <c r="N24" s="93">
        <f>[19]Setembro!$G$17</f>
        <v>21</v>
      </c>
      <c r="O24" s="93">
        <f>[19]Setembro!$G$18</f>
        <v>34</v>
      </c>
      <c r="P24" s="93">
        <f>[19]Setembro!$G$19</f>
        <v>87</v>
      </c>
      <c r="Q24" s="93">
        <f>[19]Setembro!$G$20</f>
        <v>40</v>
      </c>
      <c r="R24" s="93">
        <f>[19]Setembro!$G$21</f>
        <v>37</v>
      </c>
      <c r="S24" s="93">
        <f>[19]Setembro!$G$22</f>
        <v>40</v>
      </c>
      <c r="T24" s="93">
        <f>[19]Setembro!$G$23</f>
        <v>24</v>
      </c>
      <c r="U24" s="93">
        <f>[19]Setembro!$G$24</f>
        <v>36</v>
      </c>
      <c r="V24" s="93">
        <f>[19]Setembro!$G$25</f>
        <v>64</v>
      </c>
      <c r="W24" s="93">
        <f>[19]Setembro!$G$26</f>
        <v>41</v>
      </c>
      <c r="X24" s="93">
        <f>[19]Setembro!$G$27</f>
        <v>27</v>
      </c>
      <c r="Y24" s="93">
        <f>[19]Setembro!$G$28</f>
        <v>22</v>
      </c>
      <c r="Z24" s="93">
        <f>[19]Setembro!$G$29</f>
        <v>19</v>
      </c>
      <c r="AA24" s="93">
        <f>[19]Setembro!$G$30</f>
        <v>34</v>
      </c>
      <c r="AB24" s="93">
        <f>[19]Setembro!$G$31</f>
        <v>32</v>
      </c>
      <c r="AC24" s="93">
        <f>[19]Setembro!$G$32</f>
        <v>23</v>
      </c>
      <c r="AD24" s="93">
        <f>[19]Setembro!$G$33</f>
        <v>28</v>
      </c>
      <c r="AE24" s="93">
        <f>[19]Setembro!$G$34</f>
        <v>20</v>
      </c>
      <c r="AF24" s="81">
        <f t="shared" si="3"/>
        <v>11</v>
      </c>
      <c r="AG24" s="92">
        <f t="shared" si="2"/>
        <v>29.433333333333334</v>
      </c>
      <c r="AI24" t="s">
        <v>33</v>
      </c>
    </row>
    <row r="25" spans="1:38" x14ac:dyDescent="0.2">
      <c r="A25" s="50" t="s">
        <v>152</v>
      </c>
      <c r="B25" s="93">
        <f>[20]Setembro!$G5</f>
        <v>36</v>
      </c>
      <c r="C25" s="93">
        <f>[20]Setembro!$G6</f>
        <v>29</v>
      </c>
      <c r="D25" s="93">
        <f>[20]Setembro!$G7</f>
        <v>15</v>
      </c>
      <c r="E25" s="93">
        <f>[20]Setembro!$G8</f>
        <v>17</v>
      </c>
      <c r="F25" s="93">
        <f>[20]Setembro!$G9</f>
        <v>45</v>
      </c>
      <c r="G25" s="93">
        <f>[20]Setembro!$G10</f>
        <v>47</v>
      </c>
      <c r="H25" s="93">
        <f>[20]Setembro!$G11</f>
        <v>25</v>
      </c>
      <c r="I25" s="93">
        <f>[20]Setembro!$G12</f>
        <v>15</v>
      </c>
      <c r="J25" s="93">
        <f>[20]Setembro!$G13</f>
        <v>15</v>
      </c>
      <c r="K25" s="93">
        <f>[20]Setembro!$G14</f>
        <v>13</v>
      </c>
      <c r="L25" s="93">
        <f>[20]Setembro!$G15</f>
        <v>13</v>
      </c>
      <c r="M25" s="93">
        <f>[20]Setembro!$G16</f>
        <v>20</v>
      </c>
      <c r="N25" s="93">
        <f>[20]Setembro!$G17</f>
        <v>42</v>
      </c>
      <c r="O25" s="93">
        <f>[20]Setembro!$G18</f>
        <v>64</v>
      </c>
      <c r="P25" s="93">
        <f>[20]Setembro!$G19</f>
        <v>85</v>
      </c>
      <c r="Q25" s="93">
        <f>[20]Setembro!$G20</f>
        <v>39</v>
      </c>
      <c r="R25" s="93">
        <f>[20]Setembro!$G21</f>
        <v>40</v>
      </c>
      <c r="S25" s="93">
        <f>[20]Setembro!$G22</f>
        <v>42</v>
      </c>
      <c r="T25" s="93">
        <f>[20]Setembro!$G23</f>
        <v>29</v>
      </c>
      <c r="U25" s="93">
        <f>[20]Setembro!$G24</f>
        <v>43</v>
      </c>
      <c r="V25" s="93">
        <f>[20]Setembro!$G25</f>
        <v>59</v>
      </c>
      <c r="W25" s="93">
        <f>[20]Setembro!$G26</f>
        <v>39</v>
      </c>
      <c r="X25" s="93">
        <f>[20]Setembro!$G27</f>
        <v>29</v>
      </c>
      <c r="Y25" s="93">
        <f>[20]Setembro!$G28</f>
        <v>22</v>
      </c>
      <c r="Z25" s="93">
        <f>[20]Setembro!$G29</f>
        <v>14</v>
      </c>
      <c r="AA25" s="93">
        <f>[20]Setembro!$G30</f>
        <v>31</v>
      </c>
      <c r="AB25" s="93">
        <f>[20]Setembro!$G31</f>
        <v>37</v>
      </c>
      <c r="AC25" s="93">
        <f>[20]Setembro!$G32</f>
        <v>27</v>
      </c>
      <c r="AD25" s="93">
        <f>[20]Setembro!$G33</f>
        <v>31</v>
      </c>
      <c r="AE25" s="93">
        <f>[20]Setembro!$G34</f>
        <v>23</v>
      </c>
      <c r="AF25" s="81">
        <f t="shared" si="3"/>
        <v>13</v>
      </c>
      <c r="AG25" s="92">
        <f t="shared" si="2"/>
        <v>32.866666666666667</v>
      </c>
      <c r="AH25" s="11" t="s">
        <v>33</v>
      </c>
      <c r="AI25" t="s">
        <v>33</v>
      </c>
    </row>
    <row r="26" spans="1:38" x14ac:dyDescent="0.2">
      <c r="A26" s="50" t="s">
        <v>153</v>
      </c>
      <c r="B26" s="93">
        <f>[21]Setembro!$G$5</f>
        <v>32</v>
      </c>
      <c r="C26" s="93">
        <f>[21]Setembro!$G$6</f>
        <v>26</v>
      </c>
      <c r="D26" s="93">
        <f>[21]Setembro!$G$7</f>
        <v>14</v>
      </c>
      <c r="E26" s="93">
        <f>[21]Setembro!$G$8</f>
        <v>15</v>
      </c>
      <c r="F26" s="93">
        <f>[21]Setembro!$G$9</f>
        <v>28</v>
      </c>
      <c r="G26" s="93">
        <f>[21]Setembro!$G$10</f>
        <v>41</v>
      </c>
      <c r="H26" s="93">
        <f>[21]Setembro!$G$11</f>
        <v>20</v>
      </c>
      <c r="I26" s="93">
        <f>[21]Setembro!$G$12</f>
        <v>13</v>
      </c>
      <c r="J26" s="93">
        <f>[21]Setembro!$G$13</f>
        <v>14</v>
      </c>
      <c r="K26" s="93">
        <f>[21]Setembro!$G$14</f>
        <v>12</v>
      </c>
      <c r="L26" s="93">
        <f>[21]Setembro!$G$15</f>
        <v>13</v>
      </c>
      <c r="M26" s="93">
        <f>[21]Setembro!$G$16</f>
        <v>17</v>
      </c>
      <c r="N26" s="93">
        <f>[21]Setembro!$G$17</f>
        <v>20</v>
      </c>
      <c r="O26" s="93">
        <f>[21]Setembro!$G$18</f>
        <v>36</v>
      </c>
      <c r="P26" s="93">
        <f>[21]Setembro!$G$19</f>
        <v>92</v>
      </c>
      <c r="Q26" s="93">
        <f>[21]Setembro!$G$20</f>
        <v>38</v>
      </c>
      <c r="R26" s="93">
        <f>[21]Setembro!$G$21</f>
        <v>40</v>
      </c>
      <c r="S26" s="93">
        <f>[21]Setembro!$G$22</f>
        <v>41</v>
      </c>
      <c r="T26" s="93">
        <f>[21]Setembro!$G$23</f>
        <v>22</v>
      </c>
      <c r="U26" s="93">
        <f>[21]Setembro!$G$24</f>
        <v>30</v>
      </c>
      <c r="V26" s="93">
        <f>[21]Setembro!$G$25</f>
        <v>64</v>
      </c>
      <c r="W26" s="93">
        <f>[21]Setembro!$G$26</f>
        <v>35</v>
      </c>
      <c r="X26" s="93">
        <f>[21]Setembro!$G$27</f>
        <v>26</v>
      </c>
      <c r="Y26" s="93">
        <f>[21]Setembro!$G$28</f>
        <v>20</v>
      </c>
      <c r="Z26" s="93">
        <f>[21]Setembro!$G$29</f>
        <v>17</v>
      </c>
      <c r="AA26" s="93">
        <f>[21]Setembro!$G$30</f>
        <v>35</v>
      </c>
      <c r="AB26" s="93">
        <f>[21]Setembro!$G$31</f>
        <v>32</v>
      </c>
      <c r="AC26" s="93">
        <f>[21]Setembro!$G$32</f>
        <v>19</v>
      </c>
      <c r="AD26" s="93">
        <f>[21]Setembro!$G$33</f>
        <v>24</v>
      </c>
      <c r="AE26" s="93">
        <f>[21]Setembro!$G$34</f>
        <v>21</v>
      </c>
      <c r="AF26" s="81">
        <f t="shared" ref="AF26:AF50" si="4">MIN(B26:AE26)</f>
        <v>12</v>
      </c>
      <c r="AG26" s="92">
        <f t="shared" ref="AG26:AG50" si="5">AVERAGE(B26:AE26)</f>
        <v>28.566666666666666</v>
      </c>
      <c r="AI26" t="s">
        <v>33</v>
      </c>
      <c r="AL26" t="s">
        <v>33</v>
      </c>
    </row>
    <row r="27" spans="1:38" x14ac:dyDescent="0.2">
      <c r="A27" s="50" t="s">
        <v>8</v>
      </c>
      <c r="B27" s="93">
        <f>[22]Setembro!$G$5</f>
        <v>34</v>
      </c>
      <c r="C27" s="93">
        <f>[22]Setembro!$G$6</f>
        <v>29</v>
      </c>
      <c r="D27" s="93">
        <f>[22]Setembro!$G$7</f>
        <v>14</v>
      </c>
      <c r="E27" s="93">
        <f>[22]Setembro!$G$8</f>
        <v>18</v>
      </c>
      <c r="F27" s="93">
        <f>[22]Setembro!$G$9</f>
        <v>33</v>
      </c>
      <c r="G27" s="93">
        <f>[22]Setembro!$G$10</f>
        <v>52</v>
      </c>
      <c r="H27" s="93">
        <f>[22]Setembro!$G$11</f>
        <v>29</v>
      </c>
      <c r="I27" s="93">
        <f>[22]Setembro!$G$12</f>
        <v>14</v>
      </c>
      <c r="J27" s="93">
        <f>[22]Setembro!$G$13</f>
        <v>14</v>
      </c>
      <c r="K27" s="93">
        <f>[22]Setembro!$G$14</f>
        <v>12</v>
      </c>
      <c r="L27" s="93">
        <f>[22]Setembro!$G$15</f>
        <v>12</v>
      </c>
      <c r="M27" s="93">
        <f>[22]Setembro!$G$16</f>
        <v>16</v>
      </c>
      <c r="N27" s="93">
        <f>[22]Setembro!$G$17</f>
        <v>35</v>
      </c>
      <c r="O27" s="93">
        <f>[22]Setembro!$G$18</f>
        <v>55</v>
      </c>
      <c r="P27" s="93">
        <f>[22]Setembro!$G$19</f>
        <v>83</v>
      </c>
      <c r="Q27" s="93">
        <f>[22]Setembro!$G$20</f>
        <v>45</v>
      </c>
      <c r="R27" s="93">
        <f>[22]Setembro!$G$21</f>
        <v>42</v>
      </c>
      <c r="S27" s="93">
        <f>[22]Setembro!$G$22</f>
        <v>43</v>
      </c>
      <c r="T27" s="93">
        <f>[22]Setembro!$G$23</f>
        <v>30</v>
      </c>
      <c r="U27" s="93">
        <f>[22]Setembro!$G$24</f>
        <v>40</v>
      </c>
      <c r="V27" s="93">
        <f>[22]Setembro!$G$25</f>
        <v>67</v>
      </c>
      <c r="W27" s="93">
        <f>[22]Setembro!$G$26</f>
        <v>46</v>
      </c>
      <c r="X27" s="93">
        <f>[22]Setembro!$G$27</f>
        <v>30</v>
      </c>
      <c r="Y27" s="93">
        <f>[22]Setembro!$G$28</f>
        <v>23</v>
      </c>
      <c r="Z27" s="93">
        <f>[22]Setembro!$G$29</f>
        <v>14</v>
      </c>
      <c r="AA27" s="93">
        <f>[22]Setembro!$G$30</f>
        <v>28</v>
      </c>
      <c r="AB27" s="93">
        <f>[22]Setembro!$G$31</f>
        <v>36</v>
      </c>
      <c r="AC27" s="93">
        <f>[22]Setembro!$G$32</f>
        <v>32</v>
      </c>
      <c r="AD27" s="93">
        <f>[22]Setembro!$G$33</f>
        <v>31</v>
      </c>
      <c r="AE27" s="93">
        <f>[22]Setembro!$G$34</f>
        <v>23</v>
      </c>
      <c r="AF27" s="81">
        <f t="shared" si="4"/>
        <v>12</v>
      </c>
      <c r="AG27" s="92">
        <f t="shared" si="5"/>
        <v>32.666666666666664</v>
      </c>
      <c r="AI27" t="s">
        <v>33</v>
      </c>
      <c r="AJ27" t="s">
        <v>33</v>
      </c>
      <c r="AK27" t="s">
        <v>33</v>
      </c>
    </row>
    <row r="28" spans="1:38" x14ac:dyDescent="0.2">
      <c r="A28" s="50" t="s">
        <v>9</v>
      </c>
      <c r="B28" s="93">
        <f>[23]Setembro!$G5</f>
        <v>29</v>
      </c>
      <c r="C28" s="93">
        <f>[23]Setembro!$G6</f>
        <v>22</v>
      </c>
      <c r="D28" s="93">
        <f>[23]Setembro!$G7</f>
        <v>13</v>
      </c>
      <c r="E28" s="93">
        <f>[23]Setembro!$G8</f>
        <v>13</v>
      </c>
      <c r="F28" s="93">
        <f>[23]Setembro!$G9</f>
        <v>21</v>
      </c>
      <c r="G28" s="93">
        <f>[23]Setembro!$G10</f>
        <v>40</v>
      </c>
      <c r="H28" s="93">
        <f>[23]Setembro!$G11</f>
        <v>20</v>
      </c>
      <c r="I28" s="93">
        <f>[23]Setembro!$G12</f>
        <v>12</v>
      </c>
      <c r="J28" s="93">
        <f>[23]Setembro!$G13</f>
        <v>13</v>
      </c>
      <c r="K28" s="93">
        <f>[23]Setembro!$G14</f>
        <v>12</v>
      </c>
      <c r="L28" s="93">
        <f>[23]Setembro!$G15</f>
        <v>11</v>
      </c>
      <c r="M28" s="93">
        <f>[23]Setembro!$G16</f>
        <v>13</v>
      </c>
      <c r="N28" s="93">
        <f>[23]Setembro!$G17</f>
        <v>19</v>
      </c>
      <c r="O28" s="93">
        <f>[23]Setembro!$G18</f>
        <v>26</v>
      </c>
      <c r="P28" s="93">
        <f>[23]Setembro!$G19</f>
        <v>72</v>
      </c>
      <c r="Q28" s="93">
        <f>[23]Setembro!$G20</f>
        <v>49</v>
      </c>
      <c r="R28" s="93">
        <f>[23]Setembro!$G21</f>
        <v>37</v>
      </c>
      <c r="S28" s="93">
        <f>[23]Setembro!$G22</f>
        <v>40</v>
      </c>
      <c r="T28" s="93">
        <f>[23]Setembro!$G23</f>
        <v>21</v>
      </c>
      <c r="U28" s="93">
        <f>[23]Setembro!$G24</f>
        <v>30</v>
      </c>
      <c r="V28" s="93">
        <f>[23]Setembro!$G25</f>
        <v>64</v>
      </c>
      <c r="W28" s="93">
        <f>[23]Setembro!$G26</f>
        <v>45</v>
      </c>
      <c r="X28" s="93">
        <f>[23]Setembro!$G27</f>
        <v>28</v>
      </c>
      <c r="Y28" s="93">
        <f>[23]Setembro!$G28</f>
        <v>19</v>
      </c>
      <c r="Z28" s="93">
        <f>[23]Setembro!$G29</f>
        <v>12</v>
      </c>
      <c r="AA28" s="93">
        <f>[23]Setembro!$G30</f>
        <v>23</v>
      </c>
      <c r="AB28" s="93">
        <f>[23]Setembro!$G31</f>
        <v>29</v>
      </c>
      <c r="AC28" s="93">
        <f>[23]Setembro!$G32</f>
        <v>33</v>
      </c>
      <c r="AD28" s="93">
        <f>[23]Setembro!$G33</f>
        <v>29</v>
      </c>
      <c r="AE28" s="93">
        <f>[23]Setembro!$G34</f>
        <v>19</v>
      </c>
      <c r="AF28" s="81">
        <f t="shared" si="4"/>
        <v>11</v>
      </c>
      <c r="AG28" s="92">
        <f t="shared" si="5"/>
        <v>27.133333333333333</v>
      </c>
      <c r="AK28" t="s">
        <v>33</v>
      </c>
    </row>
    <row r="29" spans="1:38" x14ac:dyDescent="0.2">
      <c r="A29" s="50" t="s">
        <v>30</v>
      </c>
      <c r="B29" s="93">
        <f>[24]Setembro!$G5</f>
        <v>34</v>
      </c>
      <c r="C29" s="93">
        <f>[24]Setembro!$G6</f>
        <v>19</v>
      </c>
      <c r="D29" s="93">
        <f>[24]Setembro!$G7</f>
        <v>11</v>
      </c>
      <c r="E29" s="93">
        <f>[24]Setembro!$G8</f>
        <v>12</v>
      </c>
      <c r="F29" s="93">
        <f>[24]Setembro!$G9</f>
        <v>26</v>
      </c>
      <c r="G29" s="93">
        <f>[24]Setembro!$G10</f>
        <v>26</v>
      </c>
      <c r="H29" s="93">
        <f>[24]Setembro!$G11</f>
        <v>10</v>
      </c>
      <c r="I29" s="93">
        <f>[24]Setembro!$G12</f>
        <v>10</v>
      </c>
      <c r="J29" s="93">
        <f>[24]Setembro!$G13</f>
        <v>9</v>
      </c>
      <c r="K29" s="93">
        <f>[24]Setembro!$G14</f>
        <v>11</v>
      </c>
      <c r="L29" s="93">
        <f>[24]Setembro!$G15</f>
        <v>13</v>
      </c>
      <c r="M29" s="93">
        <f>[24]Setembro!$G16</f>
        <v>16</v>
      </c>
      <c r="N29" s="93">
        <f>[24]Setembro!$G17</f>
        <v>25</v>
      </c>
      <c r="O29" s="93">
        <f>[24]Setembro!$G18</f>
        <v>33</v>
      </c>
      <c r="P29" s="93">
        <f>[24]Setembro!$G19</f>
        <v>0</v>
      </c>
      <c r="Q29" s="93">
        <f>[24]Setembro!$G20</f>
        <v>30</v>
      </c>
      <c r="R29" s="93">
        <f>[24]Setembro!$G21</f>
        <v>32</v>
      </c>
      <c r="S29" s="93">
        <f>[24]Setembro!$G22</f>
        <v>27</v>
      </c>
      <c r="T29" s="93">
        <f>[24]Setembro!$G23</f>
        <v>20</v>
      </c>
      <c r="U29" s="93">
        <f>[24]Setembro!$G24</f>
        <v>24</v>
      </c>
      <c r="V29" s="93">
        <f>[24]Setembro!$G25</f>
        <v>49</v>
      </c>
      <c r="W29" s="93">
        <f>[24]Setembro!$G26</f>
        <v>22</v>
      </c>
      <c r="X29" s="93">
        <f>[24]Setembro!$G27</f>
        <v>19</v>
      </c>
      <c r="Y29" s="93">
        <f>[24]Setembro!$G28</f>
        <v>19</v>
      </c>
      <c r="Z29" s="93">
        <f>[24]Setembro!$G29</f>
        <v>21</v>
      </c>
      <c r="AA29" s="93">
        <f>[24]Setembro!$G30</f>
        <v>45</v>
      </c>
      <c r="AB29" s="93">
        <f>[24]Setembro!$G31</f>
        <v>34</v>
      </c>
      <c r="AC29" s="93">
        <f>[24]Setembro!$G32</f>
        <v>19</v>
      </c>
      <c r="AD29" s="93">
        <f>[24]Setembro!$G33</f>
        <v>23</v>
      </c>
      <c r="AE29" s="93">
        <f>[24]Setembro!$G34</f>
        <v>18</v>
      </c>
      <c r="AF29" s="81">
        <f t="shared" si="4"/>
        <v>0</v>
      </c>
      <c r="AG29" s="92">
        <f t="shared" si="5"/>
        <v>21.9</v>
      </c>
      <c r="AJ29" t="s">
        <v>33</v>
      </c>
      <c r="AK29" t="s">
        <v>33</v>
      </c>
    </row>
    <row r="30" spans="1:38" x14ac:dyDescent="0.2">
      <c r="A30" s="50" t="s">
        <v>10</v>
      </c>
      <c r="B30" s="93">
        <f>[25]Setembro!$G$5</f>
        <v>30</v>
      </c>
      <c r="C30" s="93">
        <f>[25]Setembro!$G$6</f>
        <v>24</v>
      </c>
      <c r="D30" s="93">
        <f>[25]Setembro!$G$7</f>
        <v>13</v>
      </c>
      <c r="E30" s="93">
        <f>[25]Setembro!$G$8</f>
        <v>14</v>
      </c>
      <c r="F30" s="93">
        <f>[25]Setembro!$G$9</f>
        <v>29</v>
      </c>
      <c r="G30" s="93">
        <f>[25]Setembro!$G$10</f>
        <v>40</v>
      </c>
      <c r="H30" s="93">
        <f>[25]Setembro!$G$11</f>
        <v>21</v>
      </c>
      <c r="I30" s="93">
        <f>[25]Setembro!$G$12</f>
        <v>14</v>
      </c>
      <c r="J30" s="93">
        <f>[25]Setembro!$G$13</f>
        <v>13</v>
      </c>
      <c r="K30" s="93">
        <f>[25]Setembro!$G$14</f>
        <v>12</v>
      </c>
      <c r="L30" s="93">
        <f>[25]Setembro!$G$15</f>
        <v>12</v>
      </c>
      <c r="M30" s="93">
        <f>[25]Setembro!$G$16</f>
        <v>14</v>
      </c>
      <c r="N30" s="93">
        <f>[25]Setembro!$G$17</f>
        <v>24</v>
      </c>
      <c r="O30" s="93">
        <f>[25]Setembro!$G$18</f>
        <v>45</v>
      </c>
      <c r="P30" s="93">
        <f>[25]Setembro!$G$19</f>
        <v>83</v>
      </c>
      <c r="Q30" s="93">
        <f>[25]Setembro!$G$20</f>
        <v>38</v>
      </c>
      <c r="R30" s="93">
        <f>[25]Setembro!$G$21</f>
        <v>37</v>
      </c>
      <c r="S30" s="93">
        <f>[25]Setembro!$G$22</f>
        <v>42</v>
      </c>
      <c r="T30" s="93">
        <f>[25]Setembro!$G$23</f>
        <v>24</v>
      </c>
      <c r="U30" s="93">
        <f>[25]Setembro!$G$24</f>
        <v>35</v>
      </c>
      <c r="V30" s="93">
        <f>[25]Setembro!$G$25</f>
        <v>59</v>
      </c>
      <c r="W30" s="93">
        <f>[25]Setembro!$G$26</f>
        <v>38</v>
      </c>
      <c r="X30" s="93">
        <f>[25]Setembro!$G$27</f>
        <v>26</v>
      </c>
      <c r="Y30" s="93">
        <f>[25]Setembro!$G$28</f>
        <v>20</v>
      </c>
      <c r="Z30" s="93">
        <f>[25]Setembro!$G$29</f>
        <v>12</v>
      </c>
      <c r="AA30" s="93">
        <f>[25]Setembro!$G$30</f>
        <v>28</v>
      </c>
      <c r="AB30" s="93">
        <f>[25]Setembro!$G$31</f>
        <v>28</v>
      </c>
      <c r="AC30" s="93">
        <f>[25]Setembro!$G$32</f>
        <v>20</v>
      </c>
      <c r="AD30" s="93">
        <f>[25]Setembro!$G$33</f>
        <v>29</v>
      </c>
      <c r="AE30" s="93">
        <f>[25]Setembro!$G$34</f>
        <v>20</v>
      </c>
      <c r="AF30" s="81">
        <f t="shared" si="4"/>
        <v>12</v>
      </c>
      <c r="AG30" s="92">
        <f t="shared" si="5"/>
        <v>28.133333333333333</v>
      </c>
      <c r="AJ30" t="s">
        <v>33</v>
      </c>
      <c r="AK30" t="s">
        <v>33</v>
      </c>
    </row>
    <row r="31" spans="1:38" x14ac:dyDescent="0.2">
      <c r="A31" s="50" t="s">
        <v>154</v>
      </c>
      <c r="B31" s="93">
        <f>[26]Setembro!$G5</f>
        <v>41</v>
      </c>
      <c r="C31" s="93">
        <f>[26]Setembro!$G6</f>
        <v>26</v>
      </c>
      <c r="D31" s="93">
        <f>[26]Setembro!$G7</f>
        <v>14</v>
      </c>
      <c r="E31" s="93">
        <f>[26]Setembro!$G8</f>
        <v>16</v>
      </c>
      <c r="F31" s="93">
        <f>[26]Setembro!$G9</f>
        <v>37</v>
      </c>
      <c r="G31" s="93">
        <f>[26]Setembro!$G10</f>
        <v>36</v>
      </c>
      <c r="H31" s="93">
        <f>[26]Setembro!$G11</f>
        <v>17</v>
      </c>
      <c r="I31" s="93">
        <f>[26]Setembro!$G12</f>
        <v>14</v>
      </c>
      <c r="J31" s="93">
        <f>[26]Setembro!$G13</f>
        <v>13</v>
      </c>
      <c r="K31" s="93">
        <f>[26]Setembro!$G14</f>
        <v>12</v>
      </c>
      <c r="L31" s="93">
        <f>[26]Setembro!$G15</f>
        <v>13</v>
      </c>
      <c r="M31" s="93">
        <f>[26]Setembro!$G16</f>
        <v>17</v>
      </c>
      <c r="N31" s="93">
        <f>[26]Setembro!$G17</f>
        <v>32</v>
      </c>
      <c r="O31" s="93">
        <f>[26]Setembro!$G18</f>
        <v>43</v>
      </c>
      <c r="P31" s="93">
        <f>[26]Setembro!$G19</f>
        <v>80</v>
      </c>
      <c r="Q31" s="93">
        <f>[26]Setembro!$G20</f>
        <v>39</v>
      </c>
      <c r="R31" s="93">
        <f>[26]Setembro!$G21</f>
        <v>39</v>
      </c>
      <c r="S31" s="93">
        <f>[26]Setembro!$G22</f>
        <v>42</v>
      </c>
      <c r="T31" s="93">
        <f>[26]Setembro!$G23</f>
        <v>23</v>
      </c>
      <c r="U31" s="93">
        <f>[26]Setembro!$G24</f>
        <v>36</v>
      </c>
      <c r="V31" s="93">
        <f>[26]Setembro!$G25</f>
        <v>63</v>
      </c>
      <c r="W31" s="93">
        <f>[26]Setembro!$G26</f>
        <v>34</v>
      </c>
      <c r="X31" s="93">
        <f>[26]Setembro!$G27</f>
        <v>24</v>
      </c>
      <c r="Y31" s="93">
        <f>[26]Setembro!$G28</f>
        <v>21</v>
      </c>
      <c r="Z31" s="93">
        <f>[26]Setembro!$G29</f>
        <v>12</v>
      </c>
      <c r="AA31" s="93">
        <f>[26]Setembro!$G30</f>
        <v>41</v>
      </c>
      <c r="AB31" s="93">
        <f>[26]Setembro!$G31</f>
        <v>32</v>
      </c>
      <c r="AC31" s="93">
        <f>[26]Setembro!$G32</f>
        <v>22</v>
      </c>
      <c r="AD31" s="93">
        <f>[26]Setembro!$G33</f>
        <v>26</v>
      </c>
      <c r="AE31" s="93">
        <f>[26]Setembro!$G34</f>
        <v>20</v>
      </c>
      <c r="AF31" s="81">
        <f t="shared" si="4"/>
        <v>12</v>
      </c>
      <c r="AG31" s="92">
        <f t="shared" si="5"/>
        <v>29.5</v>
      </c>
      <c r="AH31" s="11" t="s">
        <v>33</v>
      </c>
      <c r="AI31" t="s">
        <v>33</v>
      </c>
      <c r="AK31" t="s">
        <v>33</v>
      </c>
    </row>
    <row r="32" spans="1:38" x14ac:dyDescent="0.2">
      <c r="A32" s="50" t="s">
        <v>11</v>
      </c>
      <c r="B32" s="93">
        <f>[27]Setembro!$G$5</f>
        <v>34</v>
      </c>
      <c r="C32" s="93">
        <f>[27]Setembro!$G$6</f>
        <v>21</v>
      </c>
      <c r="D32" s="93">
        <f>[27]Setembro!$G$7</f>
        <v>12</v>
      </c>
      <c r="E32" s="93">
        <f>[27]Setembro!$G$8</f>
        <v>14</v>
      </c>
      <c r="F32" s="93">
        <f>[27]Setembro!$G$9</f>
        <v>31</v>
      </c>
      <c r="G32" s="93">
        <f>[27]Setembro!$G$10</f>
        <v>23</v>
      </c>
      <c r="H32" s="93">
        <f>[27]Setembro!$G$11</f>
        <v>13</v>
      </c>
      <c r="I32" s="93">
        <f>[27]Setembro!$G$12</f>
        <v>11</v>
      </c>
      <c r="J32" s="93">
        <f>[27]Setembro!$G$13</f>
        <v>11</v>
      </c>
      <c r="K32" s="93">
        <f>[27]Setembro!$G$14</f>
        <v>11</v>
      </c>
      <c r="L32" s="93">
        <f>[27]Setembro!$G$15</f>
        <v>13</v>
      </c>
      <c r="M32" s="93">
        <f>[27]Setembro!$G$16</f>
        <v>16</v>
      </c>
      <c r="N32" s="93">
        <f>[27]Setembro!$G$17</f>
        <v>18</v>
      </c>
      <c r="O32" s="93">
        <f>[27]Setembro!$G$18</f>
        <v>47</v>
      </c>
      <c r="P32" s="93">
        <f>[27]Setembro!$G$19</f>
        <v>87</v>
      </c>
      <c r="Q32" s="93">
        <f>[27]Setembro!$G$20</f>
        <v>43</v>
      </c>
      <c r="R32" s="93">
        <f>[27]Setembro!$G$21</f>
        <v>43</v>
      </c>
      <c r="S32" s="93">
        <f>[27]Setembro!$G$22</f>
        <v>36</v>
      </c>
      <c r="T32" s="93">
        <f>[27]Setembro!$G$23</f>
        <v>19</v>
      </c>
      <c r="U32" s="93">
        <f>[27]Setembro!$G$24</f>
        <v>28</v>
      </c>
      <c r="V32" s="93">
        <f>[27]Setembro!$G$25</f>
        <v>47</v>
      </c>
      <c r="W32" s="93">
        <f>[27]Setembro!$G$26</f>
        <v>22</v>
      </c>
      <c r="X32" s="93">
        <f>[27]Setembro!$G$27</f>
        <v>18</v>
      </c>
      <c r="Y32" s="93">
        <f>[27]Setembro!$G$28</f>
        <v>17</v>
      </c>
      <c r="Z32" s="93">
        <f>[27]Setembro!$G$29</f>
        <v>15</v>
      </c>
      <c r="AA32" s="93">
        <f>[27]Setembro!$G$30</f>
        <v>31</v>
      </c>
      <c r="AB32" s="93">
        <f>[27]Setembro!$G$31</f>
        <v>34</v>
      </c>
      <c r="AC32" s="93">
        <f>[27]Setembro!$G$32</f>
        <v>19</v>
      </c>
      <c r="AD32" s="93">
        <f>[27]Setembro!$G$33</f>
        <v>22</v>
      </c>
      <c r="AE32" s="93">
        <f>[27]Setembro!$G$34</f>
        <v>20</v>
      </c>
      <c r="AF32" s="81">
        <f t="shared" si="4"/>
        <v>11</v>
      </c>
      <c r="AG32" s="92">
        <f t="shared" si="5"/>
        <v>25.866666666666667</v>
      </c>
      <c r="AK32" t="s">
        <v>33</v>
      </c>
    </row>
    <row r="33" spans="1:38" s="5" customFormat="1" x14ac:dyDescent="0.2">
      <c r="A33" s="50" t="s">
        <v>12</v>
      </c>
      <c r="B33" s="93">
        <f>[28]Setembro!$G$5</f>
        <v>30</v>
      </c>
      <c r="C33" s="93">
        <f>[28]Setembro!$G$6</f>
        <v>20</v>
      </c>
      <c r="D33" s="93">
        <f>[28]Setembro!$G$7</f>
        <v>14</v>
      </c>
      <c r="E33" s="93">
        <f>[28]Setembro!$G$8</f>
        <v>15</v>
      </c>
      <c r="F33" s="93">
        <f>[28]Setembro!$G$9</f>
        <v>28</v>
      </c>
      <c r="G33" s="93">
        <f>[28]Setembro!$G$10</f>
        <v>30</v>
      </c>
      <c r="H33" s="93">
        <f>[28]Setembro!$G$11</f>
        <v>14</v>
      </c>
      <c r="I33" s="93">
        <f>[28]Setembro!$G$12</f>
        <v>10</v>
      </c>
      <c r="J33" s="93">
        <f>[28]Setembro!$G$13</f>
        <v>8</v>
      </c>
      <c r="K33" s="93">
        <f>[28]Setembro!$G$14</f>
        <v>12</v>
      </c>
      <c r="L33" s="93">
        <f>[28]Setembro!$G$15</f>
        <v>12</v>
      </c>
      <c r="M33" s="93">
        <f>[28]Setembro!$G$16</f>
        <v>19</v>
      </c>
      <c r="N33" s="93">
        <f>[28]Setembro!$G$17</f>
        <v>25</v>
      </c>
      <c r="O33" s="93">
        <f>[28]Setembro!$G$18</f>
        <v>39</v>
      </c>
      <c r="P33" s="93">
        <f>[28]Setembro!$G$19</f>
        <v>83</v>
      </c>
      <c r="Q33" s="93">
        <f>[28]Setembro!$G$20</f>
        <v>46</v>
      </c>
      <c r="R33" s="93">
        <f>[28]Setembro!$G$21</f>
        <v>33</v>
      </c>
      <c r="S33" s="93">
        <f>[28]Setembro!$G$22</f>
        <v>27</v>
      </c>
      <c r="T33" s="93">
        <f>[28]Setembro!$G$23</f>
        <v>20</v>
      </c>
      <c r="U33" s="93">
        <f>[28]Setembro!$G$24</f>
        <v>22</v>
      </c>
      <c r="V33" s="93">
        <f>[28]Setembro!$G$25</f>
        <v>27</v>
      </c>
      <c r="W33" s="93">
        <f>[28]Setembro!$G$26</f>
        <v>13</v>
      </c>
      <c r="X33" s="93">
        <f>[28]Setembro!$G$27</f>
        <v>15</v>
      </c>
      <c r="Y33" s="93">
        <f>[28]Setembro!$G$28</f>
        <v>20</v>
      </c>
      <c r="Z33" s="93">
        <f>[28]Setembro!$G$29</f>
        <v>16</v>
      </c>
      <c r="AA33" s="93">
        <f>[28]Setembro!$G$30</f>
        <v>40</v>
      </c>
      <c r="AB33" s="93">
        <f>[28]Setembro!$G$31</f>
        <v>38</v>
      </c>
      <c r="AC33" s="93">
        <f>[28]Setembro!$G$32</f>
        <v>23</v>
      </c>
      <c r="AD33" s="93">
        <f>[28]Setembro!$G$33</f>
        <v>22</v>
      </c>
      <c r="AE33" s="93">
        <f>[28]Setembro!$G$34</f>
        <v>15</v>
      </c>
      <c r="AF33" s="81">
        <f t="shared" si="4"/>
        <v>8</v>
      </c>
      <c r="AG33" s="92">
        <f t="shared" si="5"/>
        <v>24.533333333333335</v>
      </c>
      <c r="AI33" s="5" t="s">
        <v>33</v>
      </c>
    </row>
    <row r="34" spans="1:38" x14ac:dyDescent="0.2">
      <c r="A34" s="50" t="s">
        <v>235</v>
      </c>
      <c r="B34" s="93">
        <f>[29]Setembro!$G$5</f>
        <v>34</v>
      </c>
      <c r="C34" s="93">
        <f>[29]Setembro!$G$6</f>
        <v>19</v>
      </c>
      <c r="D34" s="93">
        <f>[29]Setembro!$G$7</f>
        <v>13</v>
      </c>
      <c r="E34" s="93">
        <f>[29]Setembro!$G$8</f>
        <v>17</v>
      </c>
      <c r="F34" s="93">
        <f>[29]Setembro!$G$9</f>
        <v>32</v>
      </c>
      <c r="G34" s="93">
        <f>[29]Setembro!$G$10</f>
        <v>28</v>
      </c>
      <c r="H34" s="93">
        <f>[29]Setembro!$G$11</f>
        <v>11</v>
      </c>
      <c r="I34" s="93">
        <f>[29]Setembro!$G$12</f>
        <v>9</v>
      </c>
      <c r="J34" s="93">
        <f>[29]Setembro!$G$13</f>
        <v>9</v>
      </c>
      <c r="K34" s="93">
        <f>[29]Setembro!$G$14</f>
        <v>12</v>
      </c>
      <c r="L34" s="93">
        <f>[29]Setembro!$G$15</f>
        <v>13</v>
      </c>
      <c r="M34" s="93">
        <f>[29]Setembro!$G$16</f>
        <v>22</v>
      </c>
      <c r="N34" s="93">
        <f>[29]Setembro!$G$17</f>
        <v>19</v>
      </c>
      <c r="O34" s="93">
        <f>[29]Setembro!$G$18</f>
        <v>51</v>
      </c>
      <c r="P34" s="93">
        <f>[29]Setembro!$G$19</f>
        <v>73</v>
      </c>
      <c r="Q34" s="93">
        <f>[29]Setembro!$G$20</f>
        <v>53</v>
      </c>
      <c r="R34" s="93">
        <f>[29]Setembro!$G$21</f>
        <v>31</v>
      </c>
      <c r="S34" s="93">
        <f>[29]Setembro!$G$22</f>
        <v>20</v>
      </c>
      <c r="T34" s="93">
        <f>[29]Setembro!$G$23</f>
        <v>18</v>
      </c>
      <c r="U34" s="93">
        <f>[29]Setembro!$G$24</f>
        <v>21</v>
      </c>
      <c r="V34" s="93">
        <f>[29]Setembro!$G$25</f>
        <v>27</v>
      </c>
      <c r="W34" s="93">
        <f>[29]Setembro!$G$26</f>
        <v>13</v>
      </c>
      <c r="X34" s="93">
        <f>[29]Setembro!$G$27</f>
        <v>14</v>
      </c>
      <c r="Y34" s="93">
        <f>[29]Setembro!$G$28</f>
        <v>17</v>
      </c>
      <c r="Z34" s="93">
        <f>[29]Setembro!$G$29</f>
        <v>18</v>
      </c>
      <c r="AA34" s="93">
        <f>[29]Setembro!$G$30</f>
        <v>38</v>
      </c>
      <c r="AB34" s="93">
        <f>[29]Setembro!$G$31</f>
        <v>46</v>
      </c>
      <c r="AC34" s="93">
        <f>[29]Setembro!$G$32</f>
        <v>24</v>
      </c>
      <c r="AD34" s="93">
        <f>[29]Setembro!$G$33</f>
        <v>22</v>
      </c>
      <c r="AE34" s="93">
        <f>[29]Setembro!$G$34</f>
        <v>17</v>
      </c>
      <c r="AF34" s="81">
        <f t="shared" si="4"/>
        <v>9</v>
      </c>
      <c r="AG34" s="92">
        <f t="shared" si="5"/>
        <v>24.7</v>
      </c>
      <c r="AJ34" t="s">
        <v>33</v>
      </c>
    </row>
    <row r="35" spans="1:38" x14ac:dyDescent="0.2">
      <c r="A35" s="50" t="s">
        <v>234</v>
      </c>
      <c r="B35" s="93">
        <f>[30]Setembro!$G$5</f>
        <v>34</v>
      </c>
      <c r="C35" s="93">
        <f>[30]Setembro!$G$6</f>
        <v>23</v>
      </c>
      <c r="D35" s="93">
        <f>[30]Setembro!$G$7</f>
        <v>12</v>
      </c>
      <c r="E35" s="93">
        <f>[30]Setembro!$G$8</f>
        <v>14</v>
      </c>
      <c r="F35" s="93">
        <f>[30]Setembro!$G$9</f>
        <v>31</v>
      </c>
      <c r="G35" s="93">
        <f>[30]Setembro!$G$10</f>
        <v>33</v>
      </c>
      <c r="H35" s="93">
        <f>[30]Setembro!$G$11</f>
        <v>18</v>
      </c>
      <c r="I35" s="93">
        <f>[30]Setembro!$G$12</f>
        <v>14</v>
      </c>
      <c r="J35" s="93">
        <f>[30]Setembro!$G$13</f>
        <v>13</v>
      </c>
      <c r="K35" s="93">
        <f>[30]Setembro!$G$14</f>
        <v>12</v>
      </c>
      <c r="L35" s="93">
        <f>[30]Setembro!$G$15</f>
        <v>13</v>
      </c>
      <c r="M35" s="93">
        <f>[30]Setembro!$G$16</f>
        <v>16</v>
      </c>
      <c r="N35" s="93">
        <f>[30]Setembro!$G$17</f>
        <v>19</v>
      </c>
      <c r="O35" s="93">
        <f>[30]Setembro!$G$18</f>
        <v>38</v>
      </c>
      <c r="P35" s="93">
        <f>[30]Setembro!$G$19</f>
        <v>86</v>
      </c>
      <c r="Q35" s="93">
        <f>[30]Setembro!$G$20</f>
        <v>49</v>
      </c>
      <c r="R35" s="93">
        <f>[30]Setembro!$G$21</f>
        <v>42</v>
      </c>
      <c r="S35" s="93">
        <f>[30]Setembro!$G$22</f>
        <v>39</v>
      </c>
      <c r="T35" s="93">
        <f>[30]Setembro!$G$23</f>
        <v>22</v>
      </c>
      <c r="U35" s="93">
        <f>[30]Setembro!$G$24</f>
        <v>33</v>
      </c>
      <c r="V35" s="93">
        <f>[30]Setembro!$G$25</f>
        <v>64</v>
      </c>
      <c r="W35" s="93">
        <f>[30]Setembro!$G$26</f>
        <v>34</v>
      </c>
      <c r="X35" s="93">
        <f>[30]Setembro!$G$27</f>
        <v>27</v>
      </c>
      <c r="Y35" s="93">
        <f>[30]Setembro!$G$28</f>
        <v>18</v>
      </c>
      <c r="Z35" s="93">
        <f>[30]Setembro!$G$29</f>
        <v>19</v>
      </c>
      <c r="AA35" s="93">
        <f>[30]Setembro!$G$30</f>
        <v>30</v>
      </c>
      <c r="AB35" s="93">
        <f>[30]Setembro!$G$31</f>
        <v>36</v>
      </c>
      <c r="AC35" s="93">
        <f>[30]Setembro!$G$32</f>
        <v>21</v>
      </c>
      <c r="AD35" s="93">
        <f>[30]Setembro!$G$33</f>
        <v>25</v>
      </c>
      <c r="AE35" s="93">
        <f>[30]Setembro!$G$34</f>
        <v>20</v>
      </c>
      <c r="AF35" s="81">
        <f t="shared" si="4"/>
        <v>12</v>
      </c>
      <c r="AG35" s="92">
        <f t="shared" si="5"/>
        <v>28.5</v>
      </c>
    </row>
    <row r="36" spans="1:38" x14ac:dyDescent="0.2">
      <c r="A36" s="50" t="s">
        <v>126</v>
      </c>
      <c r="B36" s="93">
        <f>[31]Setembro!$G$5</f>
        <v>29</v>
      </c>
      <c r="C36" s="93">
        <f>[31]Setembro!$G$6</f>
        <v>23</v>
      </c>
      <c r="D36" s="93">
        <f>[31]Setembro!$G$7</f>
        <v>12</v>
      </c>
      <c r="E36" s="93">
        <f>[31]Setembro!$G$8</f>
        <v>13</v>
      </c>
      <c r="F36" s="93">
        <f>[31]Setembro!$G$9</f>
        <v>25</v>
      </c>
      <c r="G36" s="93">
        <f>[31]Setembro!$G$10</f>
        <v>41</v>
      </c>
      <c r="H36" s="93">
        <f>[31]Setembro!$G$11</f>
        <v>20</v>
      </c>
      <c r="I36" s="93">
        <f>[31]Setembro!$G$12</f>
        <v>13</v>
      </c>
      <c r="J36" s="93">
        <f>[31]Setembro!$G$13</f>
        <v>15</v>
      </c>
      <c r="K36" s="93">
        <f>[31]Setembro!$G$14</f>
        <v>13</v>
      </c>
      <c r="L36" s="93">
        <f>[31]Setembro!$G$15</f>
        <v>12</v>
      </c>
      <c r="M36" s="93">
        <f>[31]Setembro!$G$16</f>
        <v>13</v>
      </c>
      <c r="N36" s="93">
        <f>[31]Setembro!$G$17</f>
        <v>18</v>
      </c>
      <c r="O36" s="93">
        <f>[31]Setembro!$G$18</f>
        <v>31</v>
      </c>
      <c r="P36" s="93">
        <f>[31]Setembro!$G$19</f>
        <v>85</v>
      </c>
      <c r="Q36" s="93">
        <f>[31]Setembro!$G$20</f>
        <v>48</v>
      </c>
      <c r="R36" s="93">
        <f>[31]Setembro!$G$21</f>
        <v>37</v>
      </c>
      <c r="S36" s="93">
        <f>[31]Setembro!$G$22</f>
        <v>41</v>
      </c>
      <c r="T36" s="93">
        <f>[31]Setembro!$G$23</f>
        <v>22</v>
      </c>
      <c r="U36" s="93">
        <f>[31]Setembro!$G$24</f>
        <v>32</v>
      </c>
      <c r="V36" s="93">
        <f>[31]Setembro!$G$25</f>
        <v>59</v>
      </c>
      <c r="W36" s="93">
        <f>[31]Setembro!$G$26</f>
        <v>42</v>
      </c>
      <c r="X36" s="93">
        <f>[31]Setembro!$G$27</f>
        <v>30</v>
      </c>
      <c r="Y36" s="93">
        <f>[31]Setembro!$G$28</f>
        <v>19</v>
      </c>
      <c r="Z36" s="93">
        <f>[31]Setembro!$G$29</f>
        <v>13</v>
      </c>
      <c r="AA36" s="93">
        <f>[31]Setembro!$G$30</f>
        <v>26</v>
      </c>
      <c r="AB36" s="93">
        <f>[31]Setembro!$G$31</f>
        <v>37</v>
      </c>
      <c r="AC36" s="93">
        <f>[31]Setembro!$G$32</f>
        <v>36</v>
      </c>
      <c r="AD36" s="93">
        <f>[31]Setembro!$G$33</f>
        <v>29</v>
      </c>
      <c r="AE36" s="93">
        <f>[31]Setembro!$G$34</f>
        <v>19</v>
      </c>
      <c r="AF36" s="81">
        <f t="shared" si="4"/>
        <v>12</v>
      </c>
      <c r="AG36" s="92">
        <f t="shared" si="5"/>
        <v>28.433333333333334</v>
      </c>
    </row>
    <row r="37" spans="1:38" x14ac:dyDescent="0.2">
      <c r="A37" s="50" t="s">
        <v>13</v>
      </c>
      <c r="B37" s="93">
        <f>[32]Setembro!$G$5</f>
        <v>10</v>
      </c>
      <c r="C37" s="93">
        <f>[32]Setembro!$G$6</f>
        <v>10</v>
      </c>
      <c r="D37" s="93">
        <f>[32]Setembro!$G$7</f>
        <v>7</v>
      </c>
      <c r="E37" s="93">
        <f>[32]Setembro!$G$8</f>
        <v>7</v>
      </c>
      <c r="F37" s="93">
        <f>[32]Setembro!$G$9</f>
        <v>20</v>
      </c>
      <c r="G37" s="93">
        <f>[32]Setembro!$G$10</f>
        <v>15</v>
      </c>
      <c r="H37" s="93">
        <f>[32]Setembro!$G$11</f>
        <v>12</v>
      </c>
      <c r="I37" s="93">
        <f>[32]Setembro!$G$12</f>
        <v>12</v>
      </c>
      <c r="J37" s="93">
        <f>[32]Setembro!$G$13</f>
        <v>12</v>
      </c>
      <c r="K37" s="93">
        <f>[32]Setembro!$G$14</f>
        <v>10</v>
      </c>
      <c r="L37" s="93">
        <f>[32]Setembro!$G$15</f>
        <v>12</v>
      </c>
      <c r="M37" s="93">
        <f>[32]Setembro!$G$16</f>
        <v>12</v>
      </c>
      <c r="N37" s="93">
        <f>[32]Setembro!$G$17</f>
        <v>12</v>
      </c>
      <c r="O37" s="93">
        <f>[32]Setembro!$G$18</f>
        <v>15</v>
      </c>
      <c r="P37" s="93">
        <f>[32]Setembro!$G$19</f>
        <v>15</v>
      </c>
      <c r="Q37" s="93">
        <f>[32]Setembro!$G$20</f>
        <v>54</v>
      </c>
      <c r="R37" s="93">
        <f>[32]Setembro!$G$21</f>
        <v>29</v>
      </c>
      <c r="S37" s="93">
        <f>[32]Setembro!$G$22</f>
        <v>18</v>
      </c>
      <c r="T37" s="93">
        <f>[32]Setembro!$G$23</f>
        <v>14</v>
      </c>
      <c r="U37" s="93">
        <f>[32]Setembro!$G$24</f>
        <v>13</v>
      </c>
      <c r="V37" s="93">
        <f>[32]Setembro!$G$25</f>
        <v>19</v>
      </c>
      <c r="W37" s="93">
        <f>[32]Setembro!$G$26</f>
        <v>18</v>
      </c>
      <c r="X37" s="93">
        <f>[32]Setembro!$G$27</f>
        <v>12</v>
      </c>
      <c r="Y37" s="93">
        <f>[32]Setembro!$G$28</f>
        <v>10</v>
      </c>
      <c r="Z37" s="93">
        <f>[32]Setembro!$G$29</f>
        <v>11</v>
      </c>
      <c r="AA37" s="93">
        <f>[32]Setembro!$G$30</f>
        <v>13</v>
      </c>
      <c r="AB37" s="93">
        <f>[32]Setembro!$G$31</f>
        <v>35</v>
      </c>
      <c r="AC37" s="93">
        <f>[32]Setembro!$G$32</f>
        <v>30</v>
      </c>
      <c r="AD37" s="93">
        <f>[32]Setembro!$G$33</f>
        <v>19</v>
      </c>
      <c r="AE37" s="93">
        <f>[32]Setembro!$G$34</f>
        <v>13</v>
      </c>
      <c r="AF37" s="81">
        <f t="shared" si="4"/>
        <v>7</v>
      </c>
      <c r="AG37" s="92">
        <f t="shared" si="5"/>
        <v>16.3</v>
      </c>
    </row>
    <row r="38" spans="1:38" x14ac:dyDescent="0.2">
      <c r="A38" s="50" t="s">
        <v>155</v>
      </c>
      <c r="B38" s="93">
        <f>[33]Setembro!$G5</f>
        <v>14</v>
      </c>
      <c r="C38" s="93">
        <f>[33]Setembro!$G6</f>
        <v>10</v>
      </c>
      <c r="D38" s="93">
        <f>[33]Setembro!$G7</f>
        <v>13</v>
      </c>
      <c r="E38" s="93">
        <f>[33]Setembro!$G8</f>
        <v>12</v>
      </c>
      <c r="F38" s="93">
        <f>[33]Setembro!$G9</f>
        <v>28</v>
      </c>
      <c r="G38" s="93">
        <f>[33]Setembro!$G10</f>
        <v>19</v>
      </c>
      <c r="H38" s="93">
        <f>[33]Setembro!$G11</f>
        <v>13</v>
      </c>
      <c r="I38" s="93">
        <f>[33]Setembro!$G12</f>
        <v>8</v>
      </c>
      <c r="J38" s="93">
        <f>[33]Setembro!$G13</f>
        <v>12</v>
      </c>
      <c r="K38" s="93" t="str">
        <f>[33]Setembro!$G14</f>
        <v>*</v>
      </c>
      <c r="L38" s="93" t="str">
        <f>[33]Setembro!$G15</f>
        <v>*</v>
      </c>
      <c r="M38" s="93">
        <f>[33]Setembro!$G16</f>
        <v>13</v>
      </c>
      <c r="N38" s="93">
        <f>[33]Setembro!$G17</f>
        <v>14</v>
      </c>
      <c r="O38" s="93">
        <f>[33]Setembro!$G18</f>
        <v>20</v>
      </c>
      <c r="P38" s="93">
        <f>[33]Setembro!$G19</f>
        <v>25</v>
      </c>
      <c r="Q38" s="93">
        <f>[33]Setembro!$G20</f>
        <v>50</v>
      </c>
      <c r="R38" s="93">
        <f>[33]Setembro!$G21</f>
        <v>33</v>
      </c>
      <c r="S38" s="93">
        <f>[33]Setembro!$G22</f>
        <v>20</v>
      </c>
      <c r="T38" s="93">
        <f>[33]Setembro!$G23</f>
        <v>20</v>
      </c>
      <c r="U38" s="93">
        <f>[33]Setembro!$G24</f>
        <v>24</v>
      </c>
      <c r="V38" s="93">
        <f>[33]Setembro!$G25</f>
        <v>25</v>
      </c>
      <c r="W38" s="93">
        <f>[33]Setembro!$G26</f>
        <v>14</v>
      </c>
      <c r="X38" s="93">
        <f>[33]Setembro!$G27</f>
        <v>13</v>
      </c>
      <c r="Y38" s="93">
        <f>[33]Setembro!$G28</f>
        <v>19</v>
      </c>
      <c r="Z38" s="93">
        <f>[33]Setembro!$G29</f>
        <v>18</v>
      </c>
      <c r="AA38" s="93">
        <f>[33]Setembro!$G30</f>
        <v>26</v>
      </c>
      <c r="AB38" s="93">
        <f>[33]Setembro!$G31</f>
        <v>46</v>
      </c>
      <c r="AC38" s="93">
        <f>[33]Setembro!$G32</f>
        <v>26</v>
      </c>
      <c r="AD38" s="93">
        <f>[33]Setembro!$G33</f>
        <v>23</v>
      </c>
      <c r="AE38" s="93">
        <f>[33]Setembro!$G34</f>
        <v>19</v>
      </c>
      <c r="AF38" s="81">
        <f t="shared" si="4"/>
        <v>8</v>
      </c>
      <c r="AG38" s="92">
        <f t="shared" si="5"/>
        <v>20.607142857142858</v>
      </c>
      <c r="AI38" t="s">
        <v>33</v>
      </c>
      <c r="AJ38" t="s">
        <v>33</v>
      </c>
    </row>
    <row r="39" spans="1:38" x14ac:dyDescent="0.2">
      <c r="A39" s="50" t="s">
        <v>14</v>
      </c>
      <c r="B39" s="93">
        <f>[34]Setembro!$G$5</f>
        <v>40</v>
      </c>
      <c r="C39" s="93">
        <f>[34]Setembro!$G$6</f>
        <v>21</v>
      </c>
      <c r="D39" s="93">
        <f>[34]Setembro!$G$7</f>
        <v>11</v>
      </c>
      <c r="E39" s="93">
        <f>[34]Setembro!$G$8</f>
        <v>16</v>
      </c>
      <c r="F39" s="93">
        <f>[34]Setembro!$G$9</f>
        <v>33</v>
      </c>
      <c r="G39" s="93">
        <f>[34]Setembro!$G$10</f>
        <v>32</v>
      </c>
      <c r="H39" s="93">
        <f>[34]Setembro!$G$11</f>
        <v>15</v>
      </c>
      <c r="I39" s="93">
        <f>[34]Setembro!$G$12</f>
        <v>12</v>
      </c>
      <c r="J39" s="93">
        <f>[34]Setembro!$G$13</f>
        <v>11</v>
      </c>
      <c r="K39" s="93">
        <f>[34]Setembro!$G$14</f>
        <v>11</v>
      </c>
      <c r="L39" s="93">
        <f>[34]Setembro!$G$15</f>
        <v>13</v>
      </c>
      <c r="M39" s="93">
        <f>[34]Setembro!$G$16</f>
        <v>17</v>
      </c>
      <c r="N39" s="93">
        <f>[34]Setembro!$G$17</f>
        <v>29</v>
      </c>
      <c r="O39" s="93">
        <f>[34]Setembro!$G$18</f>
        <v>52</v>
      </c>
      <c r="P39" s="93">
        <f>[34]Setembro!$G$19</f>
        <v>86</v>
      </c>
      <c r="Q39" s="93">
        <f>[34]Setembro!$G$20</f>
        <v>31</v>
      </c>
      <c r="R39" s="93">
        <f>[34]Setembro!$G$21</f>
        <v>35</v>
      </c>
      <c r="S39" s="93">
        <f>[34]Setembro!$G$22</f>
        <v>38</v>
      </c>
      <c r="T39" s="93">
        <f>[34]Setembro!$G$23</f>
        <v>20</v>
      </c>
      <c r="U39" s="93">
        <f>[34]Setembro!$G$24</f>
        <v>29</v>
      </c>
      <c r="V39" s="93">
        <f>[34]Setembro!$G$25</f>
        <v>47</v>
      </c>
      <c r="W39" s="93">
        <f>[34]Setembro!$G$26</f>
        <v>28</v>
      </c>
      <c r="X39" s="93">
        <f>[34]Setembro!$G$27</f>
        <v>21</v>
      </c>
      <c r="Y39" s="93">
        <f>[34]Setembro!$G$28</f>
        <v>20</v>
      </c>
      <c r="Z39" s="93">
        <f>[34]Setembro!$G$29</f>
        <v>13</v>
      </c>
      <c r="AA39" s="93">
        <f>[34]Setembro!$G$30</f>
        <v>27</v>
      </c>
      <c r="AB39" s="93">
        <f>[34]Setembro!$G$31</f>
        <v>32</v>
      </c>
      <c r="AC39" s="93">
        <f>[34]Setembro!$G$32</f>
        <v>18</v>
      </c>
      <c r="AD39" s="93">
        <f>[34]Setembro!$G$33</f>
        <v>23</v>
      </c>
      <c r="AE39" s="93">
        <f>[34]Setembro!$G$34</f>
        <v>21</v>
      </c>
      <c r="AF39" s="81">
        <f t="shared" si="4"/>
        <v>11</v>
      </c>
      <c r="AG39" s="92">
        <f t="shared" si="5"/>
        <v>26.733333333333334</v>
      </c>
      <c r="AH39" s="11" t="s">
        <v>33</v>
      </c>
      <c r="AJ39" t="s">
        <v>33</v>
      </c>
      <c r="AK39" t="s">
        <v>33</v>
      </c>
      <c r="AL39" t="s">
        <v>33</v>
      </c>
    </row>
    <row r="40" spans="1:38" x14ac:dyDescent="0.2">
      <c r="A40" s="50" t="s">
        <v>15</v>
      </c>
      <c r="B40" s="93">
        <f>[35]Setembro!$G$5</f>
        <v>25</v>
      </c>
      <c r="C40" s="93">
        <f>[35]Setembro!$G$6</f>
        <v>22</v>
      </c>
      <c r="D40" s="93">
        <f>[35]Setembro!$G$7</f>
        <v>13</v>
      </c>
      <c r="E40" s="93">
        <f>[35]Setembro!$G$8</f>
        <v>25</v>
      </c>
      <c r="F40" s="93">
        <f>[35]Setembro!$G$9</f>
        <v>21</v>
      </c>
      <c r="G40" s="93">
        <f>[35]Setembro!$G$10</f>
        <v>20</v>
      </c>
      <c r="H40" s="93">
        <f>[35]Setembro!$G$11</f>
        <v>12</v>
      </c>
      <c r="I40" s="93">
        <f>[35]Setembro!$G$12</f>
        <v>11</v>
      </c>
      <c r="J40" s="93">
        <f>[35]Setembro!$G$13</f>
        <v>8</v>
      </c>
      <c r="K40" s="93">
        <f>[35]Setembro!$G$14</f>
        <v>11</v>
      </c>
      <c r="L40" s="93">
        <f>[35]Setembro!$G$15</f>
        <v>13</v>
      </c>
      <c r="M40" s="93">
        <f>[35]Setembro!$G$16</f>
        <v>20</v>
      </c>
      <c r="N40" s="93">
        <f>[35]Setembro!$G$17</f>
        <v>32</v>
      </c>
      <c r="O40" s="93">
        <f>[35]Setembro!$G$18</f>
        <v>46</v>
      </c>
      <c r="P40" s="93">
        <f>[35]Setembro!$G$19</f>
        <v>78</v>
      </c>
      <c r="Q40" s="93">
        <f>[35]Setembro!$G$20</f>
        <v>32</v>
      </c>
      <c r="R40" s="93">
        <f>[35]Setembro!$G$21</f>
        <v>25</v>
      </c>
      <c r="S40" s="93">
        <f>[35]Setembro!$G$22</f>
        <v>28</v>
      </c>
      <c r="T40" s="93">
        <f>[35]Setembro!$G$23</f>
        <v>26</v>
      </c>
      <c r="U40" s="93">
        <f>[35]Setembro!$G$24</f>
        <v>22</v>
      </c>
      <c r="V40" s="93">
        <f>[35]Setembro!$G$25</f>
        <v>35</v>
      </c>
      <c r="W40" s="93">
        <f>[35]Setembro!$G$26</f>
        <v>24</v>
      </c>
      <c r="X40" s="93">
        <f>[35]Setembro!$G$27</f>
        <v>21</v>
      </c>
      <c r="Y40" s="93">
        <f>[35]Setembro!$G$28</f>
        <v>30</v>
      </c>
      <c r="Z40" s="93">
        <f>[35]Setembro!$G$29</f>
        <v>25</v>
      </c>
      <c r="AA40" s="93">
        <f>[35]Setembro!$G$30</f>
        <v>36</v>
      </c>
      <c r="AB40" s="93">
        <f>[35]Setembro!$G$31</f>
        <v>38</v>
      </c>
      <c r="AC40" s="93">
        <f>[35]Setembro!$G$32</f>
        <v>23</v>
      </c>
      <c r="AD40" s="93">
        <f>[35]Setembro!$G$33</f>
        <v>21</v>
      </c>
      <c r="AE40" s="93">
        <f>[35]Setembro!$G$34</f>
        <v>18</v>
      </c>
      <c r="AF40" s="81">
        <f t="shared" si="4"/>
        <v>8</v>
      </c>
      <c r="AG40" s="92">
        <f t="shared" si="5"/>
        <v>25.366666666666667</v>
      </c>
      <c r="AK40" t="s">
        <v>33</v>
      </c>
    </row>
    <row r="41" spans="1:38" x14ac:dyDescent="0.2">
      <c r="A41" s="50" t="s">
        <v>156</v>
      </c>
      <c r="B41" s="93">
        <f>[36]Setembro!$G$5</f>
        <v>27</v>
      </c>
      <c r="C41" s="93">
        <f>[36]Setembro!$G$6</f>
        <v>18</v>
      </c>
      <c r="D41" s="93">
        <f>[36]Setembro!$G$7</f>
        <v>10</v>
      </c>
      <c r="E41" s="93">
        <f>[36]Setembro!$G$8</f>
        <v>12</v>
      </c>
      <c r="F41" s="93">
        <f>[36]Setembro!$G$9</f>
        <v>23</v>
      </c>
      <c r="G41" s="93">
        <f>[36]Setembro!$G$10</f>
        <v>33</v>
      </c>
      <c r="H41" s="93">
        <f>[36]Setembro!$G$11</f>
        <v>15</v>
      </c>
      <c r="I41" s="93">
        <f>[36]Setembro!$G$12</f>
        <v>12</v>
      </c>
      <c r="J41" s="93">
        <f>[36]Setembro!$G$13</f>
        <v>13</v>
      </c>
      <c r="K41" s="93">
        <f>[36]Setembro!$G$14</f>
        <v>10</v>
      </c>
      <c r="L41" s="93">
        <f>[36]Setembro!$G$15</f>
        <v>12</v>
      </c>
      <c r="M41" s="93">
        <f>[36]Setembro!$G$16</f>
        <v>15</v>
      </c>
      <c r="N41" s="93">
        <f>[36]Setembro!$G$17</f>
        <v>15</v>
      </c>
      <c r="O41" s="93">
        <f>[36]Setembro!$G$18</f>
        <v>26</v>
      </c>
      <c r="P41" s="93">
        <f>[36]Setembro!$E$19</f>
        <v>72.166666666666671</v>
      </c>
      <c r="Q41" s="93">
        <f>[36]Setembro!$G$20</f>
        <v>62</v>
      </c>
      <c r="R41" s="93">
        <f>[36]Setembro!$G$21</f>
        <v>41</v>
      </c>
      <c r="S41" s="93">
        <f>[36]Setembro!$G$22</f>
        <v>39</v>
      </c>
      <c r="T41" s="93">
        <f>[36]Setembro!$G$23</f>
        <v>19</v>
      </c>
      <c r="U41" s="93">
        <f>[36]Setembro!$G$24</f>
        <v>29</v>
      </c>
      <c r="V41" s="93">
        <f>[36]Setembro!$G$25</f>
        <v>47</v>
      </c>
      <c r="W41" s="93">
        <f>[36]Setembro!$G$26</f>
        <v>31</v>
      </c>
      <c r="X41" s="93">
        <f>[36]Setembro!$G$27</f>
        <v>26</v>
      </c>
      <c r="Y41" s="93">
        <f>[36]Setembro!$G$28</f>
        <v>16</v>
      </c>
      <c r="Z41" s="93">
        <f>[36]Setembro!$G$29</f>
        <v>21</v>
      </c>
      <c r="AA41" s="93">
        <f>[36]Setembro!$G$30</f>
        <v>30</v>
      </c>
      <c r="AB41" s="93">
        <f>[36]Setembro!$G$31</f>
        <v>39</v>
      </c>
      <c r="AC41" s="93">
        <f>[36]Setembro!$G$32</f>
        <v>25</v>
      </c>
      <c r="AD41" s="93">
        <f>[36]Setembro!$G$33</f>
        <v>28</v>
      </c>
      <c r="AE41" s="93">
        <f>[36]Setembro!$G$34</f>
        <v>17</v>
      </c>
      <c r="AF41" s="81">
        <f t="shared" si="4"/>
        <v>10</v>
      </c>
      <c r="AG41" s="92">
        <f t="shared" si="5"/>
        <v>26.105555555555558</v>
      </c>
      <c r="AI41" t="s">
        <v>33</v>
      </c>
      <c r="AK41" t="s">
        <v>33</v>
      </c>
    </row>
    <row r="42" spans="1:38" x14ac:dyDescent="0.2">
      <c r="A42" s="50" t="s">
        <v>16</v>
      </c>
      <c r="B42" s="93">
        <f>[37]Setembro!$G$5</f>
        <v>34</v>
      </c>
      <c r="C42" s="93">
        <f>[37]Setembro!$G$6</f>
        <v>22</v>
      </c>
      <c r="D42" s="93">
        <f>[37]Setembro!$G$7</f>
        <v>12</v>
      </c>
      <c r="E42" s="93">
        <f>[37]Setembro!$G$8</f>
        <v>13</v>
      </c>
      <c r="F42" s="93">
        <f>[37]Setembro!$G$9</f>
        <v>32</v>
      </c>
      <c r="G42" s="93">
        <f>[37]Setembro!$G$10</f>
        <v>36</v>
      </c>
      <c r="H42" s="93">
        <f>[37]Setembro!$G$11</f>
        <v>18</v>
      </c>
      <c r="I42" s="93">
        <f>[37]Setembro!$G$12</f>
        <v>13</v>
      </c>
      <c r="J42" s="93">
        <f>[37]Setembro!$G$13</f>
        <v>13</v>
      </c>
      <c r="K42" s="93">
        <f>[37]Setembro!$G$14</f>
        <v>11</v>
      </c>
      <c r="L42" s="93">
        <f>[37]Setembro!$G$15</f>
        <v>11</v>
      </c>
      <c r="M42" s="93">
        <f>[37]Setembro!$G$16</f>
        <v>15</v>
      </c>
      <c r="N42" s="93">
        <f>[37]Setembro!$G$17</f>
        <v>18</v>
      </c>
      <c r="O42" s="93">
        <f>[37]Setembro!$G$18</f>
        <v>44</v>
      </c>
      <c r="P42" s="93">
        <f>[37]Setembro!$G$19</f>
        <v>94</v>
      </c>
      <c r="Q42" s="93">
        <f>[37]Setembro!$G$20</f>
        <v>47</v>
      </c>
      <c r="R42" s="93">
        <f>[37]Setembro!$G$21</f>
        <v>41</v>
      </c>
      <c r="S42" s="93">
        <f>[37]Setembro!$G$22</f>
        <v>40</v>
      </c>
      <c r="T42" s="93">
        <f>[37]Setembro!$G$23</f>
        <v>20</v>
      </c>
      <c r="U42" s="93">
        <f>[37]Setembro!$G$24</f>
        <v>30</v>
      </c>
      <c r="V42" s="93">
        <f>[37]Setembro!$G$25</f>
        <v>66</v>
      </c>
      <c r="W42" s="93">
        <f>[37]Setembro!$G$26</f>
        <v>31</v>
      </c>
      <c r="X42" s="93">
        <f>[37]Setembro!$G$27</f>
        <v>25</v>
      </c>
      <c r="Y42" s="93">
        <f>[37]Setembro!$G$28</f>
        <v>18</v>
      </c>
      <c r="Z42" s="93">
        <f>[37]Setembro!$G$29</f>
        <v>16</v>
      </c>
      <c r="AA42" s="93">
        <f>[37]Setembro!$G$30</f>
        <v>34</v>
      </c>
      <c r="AB42" s="93">
        <f>[37]Setembro!$G$31</f>
        <v>33</v>
      </c>
      <c r="AC42" s="93">
        <f>[37]Setembro!$G$32</f>
        <v>20</v>
      </c>
      <c r="AD42" s="93">
        <f>[37]Setembro!$G$33</f>
        <v>26</v>
      </c>
      <c r="AE42" s="93">
        <f>[37]Setembro!$G$34</f>
        <v>20</v>
      </c>
      <c r="AF42" s="81">
        <f t="shared" si="4"/>
        <v>11</v>
      </c>
      <c r="AG42" s="92">
        <f t="shared" si="5"/>
        <v>28.433333333333334</v>
      </c>
    </row>
    <row r="43" spans="1:38" x14ac:dyDescent="0.2">
      <c r="A43" s="50" t="s">
        <v>139</v>
      </c>
      <c r="B43" s="93">
        <f>[38]Setembro!$G$5</f>
        <v>27</v>
      </c>
      <c r="C43" s="93">
        <f>[38]Setembro!$G$6</f>
        <v>22</v>
      </c>
      <c r="D43" s="93">
        <f>[38]Setembro!$G$7</f>
        <v>10</v>
      </c>
      <c r="E43" s="93">
        <f>[38]Setembro!$G$8</f>
        <v>11</v>
      </c>
      <c r="F43" s="93">
        <f>[38]Setembro!$G$9</f>
        <v>32</v>
      </c>
      <c r="G43" s="93">
        <f>[38]Setembro!$G$10</f>
        <v>34</v>
      </c>
      <c r="H43" s="93">
        <f>[38]Setembro!$G$11</f>
        <v>16</v>
      </c>
      <c r="I43" s="93">
        <f>[38]Setembro!$G$12</f>
        <v>13</v>
      </c>
      <c r="J43" s="93">
        <f>[38]Setembro!$G$13</f>
        <v>15</v>
      </c>
      <c r="K43" s="93">
        <f>[38]Setembro!$G$14</f>
        <v>14</v>
      </c>
      <c r="L43" s="93">
        <f>[38]Setembro!$G$15</f>
        <v>11</v>
      </c>
      <c r="M43" s="93">
        <f>[38]Setembro!$G$16</f>
        <v>13</v>
      </c>
      <c r="N43" s="93">
        <f>[38]Setembro!$G$17</f>
        <v>16</v>
      </c>
      <c r="O43" s="93">
        <f>[38]Setembro!$G$18</f>
        <v>38</v>
      </c>
      <c r="P43" s="93">
        <f>[38]Setembro!$G$19</f>
        <v>58</v>
      </c>
      <c r="Q43" s="93">
        <f>[38]Setembro!$G$20</f>
        <v>53</v>
      </c>
      <c r="R43" s="93">
        <f>[38]Setembro!$G$21</f>
        <v>34</v>
      </c>
      <c r="S43" s="93">
        <f>[38]Setembro!$G$22</f>
        <v>41</v>
      </c>
      <c r="T43" s="93">
        <f>[38]Setembro!$G$23</f>
        <v>20</v>
      </c>
      <c r="U43" s="93">
        <f>[38]Setembro!$G$24</f>
        <v>21</v>
      </c>
      <c r="V43" s="93">
        <f>[38]Setembro!$G$25</f>
        <v>47</v>
      </c>
      <c r="W43" s="93">
        <f>[38]Setembro!$G$26</f>
        <v>36</v>
      </c>
      <c r="X43" s="93">
        <f>[38]Setembro!$G$27</f>
        <v>28</v>
      </c>
      <c r="Y43" s="93">
        <f>[38]Setembro!$G$28</f>
        <v>17</v>
      </c>
      <c r="Z43" s="93">
        <f>[38]Setembro!$G$29</f>
        <v>13</v>
      </c>
      <c r="AA43" s="93">
        <f>[38]Setembro!$G$30</f>
        <v>27</v>
      </c>
      <c r="AB43" s="93">
        <f>[38]Setembro!$G$31</f>
        <v>36</v>
      </c>
      <c r="AC43" s="93">
        <f>[38]Setembro!$G$32</f>
        <v>35</v>
      </c>
      <c r="AD43" s="93">
        <f>[38]Setembro!$G$33</f>
        <v>30</v>
      </c>
      <c r="AE43" s="93">
        <f>[38]Setembro!$G$34</f>
        <v>14</v>
      </c>
      <c r="AF43" s="81">
        <f t="shared" si="4"/>
        <v>10</v>
      </c>
      <c r="AG43" s="92">
        <f t="shared" si="5"/>
        <v>26.066666666666666</v>
      </c>
      <c r="AI43" t="s">
        <v>33</v>
      </c>
      <c r="AK43" t="s">
        <v>33</v>
      </c>
      <c r="AL43" t="s">
        <v>33</v>
      </c>
    </row>
    <row r="44" spans="1:38" x14ac:dyDescent="0.2">
      <c r="A44" s="50" t="s">
        <v>17</v>
      </c>
      <c r="B44" s="93">
        <f>[39]Setembro!$G$5</f>
        <v>13</v>
      </c>
      <c r="C44" s="93">
        <f>[39]Setembro!$G$6</f>
        <v>11</v>
      </c>
      <c r="D44" s="93">
        <f>[39]Setembro!$G$7</f>
        <v>9</v>
      </c>
      <c r="E44" s="93">
        <f>[39]Setembro!$G$8</f>
        <v>12</v>
      </c>
      <c r="F44" s="93">
        <f>[39]Setembro!$G$9</f>
        <v>29</v>
      </c>
      <c r="G44" s="93">
        <f>[39]Setembro!$G$10</f>
        <v>15</v>
      </c>
      <c r="H44" s="93">
        <f>[39]Setembro!$G$11</f>
        <v>12</v>
      </c>
      <c r="I44" s="93">
        <f>[39]Setembro!$G$12</f>
        <v>10</v>
      </c>
      <c r="J44" s="93">
        <f>[39]Setembro!$G$13</f>
        <v>10</v>
      </c>
      <c r="K44" s="93">
        <f>[39]Setembro!$G$14</f>
        <v>9</v>
      </c>
      <c r="L44" s="93">
        <f>[39]Setembro!$G$15</f>
        <v>11</v>
      </c>
      <c r="M44" s="93">
        <f>[39]Setembro!$G$16</f>
        <v>13</v>
      </c>
      <c r="N44" s="93">
        <f>[39]Setembro!$G$17</f>
        <v>13</v>
      </c>
      <c r="O44" s="93">
        <f>[39]Setembro!$G$18</f>
        <v>25</v>
      </c>
      <c r="P44" s="93">
        <f>[39]Setembro!$G$19</f>
        <v>37</v>
      </c>
      <c r="Q44" s="93">
        <f>[39]Setembro!$G$20</f>
        <v>64</v>
      </c>
      <c r="R44" s="93">
        <f>[39]Setembro!$G$21</f>
        <v>40</v>
      </c>
      <c r="S44" s="93">
        <f>[39]Setembro!$G$22</f>
        <v>24</v>
      </c>
      <c r="T44" s="93">
        <f>[39]Setembro!$G$23</f>
        <v>17</v>
      </c>
      <c r="U44" s="93">
        <f>[39]Setembro!$G$24</f>
        <v>32</v>
      </c>
      <c r="V44" s="93">
        <f>[39]Setembro!$G$25</f>
        <v>24</v>
      </c>
      <c r="W44" s="93">
        <f>[39]Setembro!$G$26</f>
        <v>16</v>
      </c>
      <c r="X44" s="93">
        <f>[39]Setembro!$G$27</f>
        <v>14</v>
      </c>
      <c r="Y44" s="93">
        <f>[39]Setembro!$G$28</f>
        <v>13</v>
      </c>
      <c r="Z44" s="93">
        <f>[39]Setembro!$G$29</f>
        <v>18</v>
      </c>
      <c r="AA44" s="93">
        <f>[39]Setembro!$G$30</f>
        <v>37</v>
      </c>
      <c r="AB44" s="93">
        <f>[39]Setembro!$G$31</f>
        <v>47</v>
      </c>
      <c r="AC44" s="93">
        <f>[39]Setembro!$G$32</f>
        <v>24</v>
      </c>
      <c r="AD44" s="93">
        <f>[39]Setembro!$G$33</f>
        <v>20</v>
      </c>
      <c r="AE44" s="93">
        <f>[39]Setembro!$G$34</f>
        <v>14</v>
      </c>
      <c r="AF44" s="81">
        <f t="shared" si="4"/>
        <v>9</v>
      </c>
      <c r="AG44" s="92">
        <f t="shared" si="5"/>
        <v>21.1</v>
      </c>
    </row>
    <row r="45" spans="1:38" hidden="1" x14ac:dyDescent="0.2">
      <c r="A45" s="50" t="s">
        <v>144</v>
      </c>
      <c r="B45" s="93" t="str">
        <f>[40]Setembro!$G$5</f>
        <v>*</v>
      </c>
      <c r="C45" s="93" t="str">
        <f>[40]Setembro!$G$6</f>
        <v>*</v>
      </c>
      <c r="D45" s="93" t="str">
        <f>[40]Setembro!$G$7</f>
        <v>*</v>
      </c>
      <c r="E45" s="93" t="str">
        <f>[40]Setembro!$G$8</f>
        <v>*</v>
      </c>
      <c r="F45" s="93" t="str">
        <f>[40]Setembro!$G$9</f>
        <v>*</v>
      </c>
      <c r="G45" s="93" t="str">
        <f>[40]Setembro!$G$10</f>
        <v>*</v>
      </c>
      <c r="H45" s="93" t="str">
        <f>[40]Setembro!$G$11</f>
        <v>*</v>
      </c>
      <c r="I45" s="93" t="str">
        <f>[40]Setembro!$G$12</f>
        <v>*</v>
      </c>
      <c r="J45" s="93" t="str">
        <f>[40]Setembro!$G$13</f>
        <v>*</v>
      </c>
      <c r="K45" s="93" t="str">
        <f>[40]Setembro!$G$14</f>
        <v>*</v>
      </c>
      <c r="L45" s="93" t="str">
        <f>[40]Setembro!$G$15</f>
        <v>*</v>
      </c>
      <c r="M45" s="93" t="str">
        <f>[40]Setembro!$G$16</f>
        <v>*</v>
      </c>
      <c r="N45" s="93" t="str">
        <f>[40]Setembro!$G$17</f>
        <v>*</v>
      </c>
      <c r="O45" s="93" t="str">
        <f>[40]Setembro!$G$18</f>
        <v>*</v>
      </c>
      <c r="P45" s="93" t="str">
        <f>[40]Setembro!$G$19</f>
        <v>*</v>
      </c>
      <c r="Q45" s="93" t="str">
        <f>[40]Setembro!$G$20</f>
        <v>*</v>
      </c>
      <c r="R45" s="93" t="str">
        <f>[40]Setembro!$G$21</f>
        <v>*</v>
      </c>
      <c r="S45" s="93" t="str">
        <f>[40]Setembro!$G$22</f>
        <v>*</v>
      </c>
      <c r="T45" s="93" t="str">
        <f>[40]Setembro!$G$23</f>
        <v>*</v>
      </c>
      <c r="U45" s="93" t="str">
        <f>[40]Setembro!$G$24</f>
        <v>*</v>
      </c>
      <c r="V45" s="93" t="str">
        <f>[40]Setembro!$G$25</f>
        <v>*</v>
      </c>
      <c r="W45" s="93" t="str">
        <f>[40]Setembro!$G$26</f>
        <v>*</v>
      </c>
      <c r="X45" s="93" t="str">
        <f>[40]Setembro!$G$27</f>
        <v>*</v>
      </c>
      <c r="Y45" s="93" t="str">
        <f>[40]Setembro!$G$28</f>
        <v>*</v>
      </c>
      <c r="Z45" s="93" t="str">
        <f>[40]Setembro!$G$29</f>
        <v>*</v>
      </c>
      <c r="AA45" s="93" t="str">
        <f>[40]Setembro!$G$30</f>
        <v>*</v>
      </c>
      <c r="AB45" s="93" t="str">
        <f>[40]Setembro!$G$31</f>
        <v>*</v>
      </c>
      <c r="AC45" s="93" t="str">
        <f>[40]Setembro!$G$32</f>
        <v>*</v>
      </c>
      <c r="AD45" s="93" t="str">
        <f>[40]Setembro!$G$33</f>
        <v>*</v>
      </c>
      <c r="AE45" s="93" t="str">
        <f>[40]Setembro!$G$34</f>
        <v>*</v>
      </c>
      <c r="AF45" s="81">
        <f t="shared" si="4"/>
        <v>0</v>
      </c>
      <c r="AG45" s="92" t="e">
        <f t="shared" si="5"/>
        <v>#DIV/0!</v>
      </c>
      <c r="AI45" s="11" t="s">
        <v>33</v>
      </c>
      <c r="AK45" t="s">
        <v>33</v>
      </c>
    </row>
    <row r="46" spans="1:38" x14ac:dyDescent="0.2">
      <c r="A46" s="50" t="s">
        <v>18</v>
      </c>
      <c r="B46" s="93">
        <f>[41]Setembro!$G$5</f>
        <v>45</v>
      </c>
      <c r="C46" s="93">
        <f>[41]Setembro!$G$6</f>
        <v>28</v>
      </c>
      <c r="D46" s="93">
        <f>[41]Setembro!$G$7</f>
        <v>15</v>
      </c>
      <c r="E46" s="93">
        <f>[41]Setembro!$G$8</f>
        <v>25</v>
      </c>
      <c r="F46" s="93">
        <f>[41]Setembro!$G$9</f>
        <v>30</v>
      </c>
      <c r="G46" s="93">
        <f>[41]Setembro!$G$10</f>
        <v>49</v>
      </c>
      <c r="H46" s="93">
        <f>[41]Setembro!$G$11</f>
        <v>26</v>
      </c>
      <c r="I46" s="93">
        <f>[41]Setembro!$G$12</f>
        <v>15</v>
      </c>
      <c r="J46" s="93">
        <f>[41]Setembro!$G$13</f>
        <v>13</v>
      </c>
      <c r="K46" s="93">
        <f>[41]Setembro!$G$14</f>
        <v>13</v>
      </c>
      <c r="L46" s="93">
        <f>[41]Setembro!$G$15</f>
        <v>13</v>
      </c>
      <c r="M46" s="93">
        <f>[41]Setembro!$G$16</f>
        <v>20</v>
      </c>
      <c r="N46" s="93">
        <f>[41]Setembro!$G$17</f>
        <v>47</v>
      </c>
      <c r="O46" s="93">
        <f>[41]Setembro!$G$18</f>
        <v>69</v>
      </c>
      <c r="P46" s="93">
        <f>[41]Setembro!$G$19</f>
        <v>84</v>
      </c>
      <c r="Q46" s="93">
        <f>[41]Setembro!$G$20</f>
        <v>34</v>
      </c>
      <c r="R46" s="93">
        <f>[41]Setembro!$G$21</f>
        <v>39</v>
      </c>
      <c r="S46" s="93">
        <f>[41]Setembro!$G$22</f>
        <v>27</v>
      </c>
      <c r="T46" s="93">
        <f>[41]Setembro!$G$23</f>
        <v>49</v>
      </c>
      <c r="U46" s="93">
        <f>[41]Setembro!$G$24</f>
        <v>60</v>
      </c>
      <c r="V46" s="93">
        <f>[41]Setembro!$G$25</f>
        <v>42</v>
      </c>
      <c r="W46" s="93">
        <f>[41]Setembro!$G$26</f>
        <v>42</v>
      </c>
      <c r="X46" s="93">
        <f>[41]Setembro!$G$27</f>
        <v>29</v>
      </c>
      <c r="Y46" s="93">
        <f>[41]Setembro!$G$28</f>
        <v>24</v>
      </c>
      <c r="Z46" s="93">
        <f>[41]Setembro!$G$29</f>
        <v>15</v>
      </c>
      <c r="AA46" s="93">
        <f>[41]Setembro!$G$30</f>
        <v>31</v>
      </c>
      <c r="AB46" s="93">
        <f>[41]Setembro!$G$31</f>
        <v>40</v>
      </c>
      <c r="AC46" s="93">
        <f>[41]Setembro!$G$32</f>
        <v>23</v>
      </c>
      <c r="AD46" s="93">
        <f>[41]Setembro!$G$33</f>
        <v>31</v>
      </c>
      <c r="AE46" s="93">
        <f>[41]Setembro!$G$34</f>
        <v>25</v>
      </c>
      <c r="AF46" s="81">
        <f t="shared" si="4"/>
        <v>13</v>
      </c>
      <c r="AG46" s="92">
        <f t="shared" si="5"/>
        <v>33.43333333333333</v>
      </c>
      <c r="AH46" s="11" t="s">
        <v>33</v>
      </c>
      <c r="AI46" t="s">
        <v>33</v>
      </c>
      <c r="AJ46" t="s">
        <v>33</v>
      </c>
      <c r="AK46" t="s">
        <v>33</v>
      </c>
    </row>
    <row r="47" spans="1:38" x14ac:dyDescent="0.2">
      <c r="A47" s="50" t="s">
        <v>21</v>
      </c>
      <c r="B47" s="93">
        <f>[42]Setembro!$G$5</f>
        <v>30</v>
      </c>
      <c r="C47" s="93">
        <f>[42]Setembro!$G$6</f>
        <v>15</v>
      </c>
      <c r="D47" s="93">
        <f>[42]Setembro!$G$7</f>
        <v>11</v>
      </c>
      <c r="E47" s="93">
        <f>[42]Setembro!$G$8</f>
        <v>12</v>
      </c>
      <c r="F47" s="93">
        <f>[42]Setembro!$G$9</f>
        <v>26</v>
      </c>
      <c r="G47" s="93">
        <f>[42]Setembro!$G$10</f>
        <v>26</v>
      </c>
      <c r="H47" s="93">
        <f>[42]Setembro!$G$11</f>
        <v>12</v>
      </c>
      <c r="I47" s="93">
        <f>[42]Setembro!$G$12</f>
        <v>10</v>
      </c>
      <c r="J47" s="93">
        <f>[42]Setembro!$G$13</f>
        <v>10</v>
      </c>
      <c r="K47" s="93">
        <f>[42]Setembro!$G$14</f>
        <v>10</v>
      </c>
      <c r="L47" s="93">
        <f>[42]Setembro!$G$15</f>
        <v>11</v>
      </c>
      <c r="M47" s="93">
        <f>[42]Setembro!$G$16</f>
        <v>14</v>
      </c>
      <c r="N47" s="93">
        <f>[42]Setembro!$G$17</f>
        <v>15</v>
      </c>
      <c r="O47" s="93">
        <f>[42]Setembro!$G$18</f>
        <v>27</v>
      </c>
      <c r="P47" s="93">
        <f>[42]Setembro!$G$19</f>
        <v>85</v>
      </c>
      <c r="Q47" s="93">
        <f>[42]Setembro!$G$20</f>
        <v>50</v>
      </c>
      <c r="R47" s="93">
        <f>[42]Setembro!$G$21</f>
        <v>36</v>
      </c>
      <c r="S47" s="93">
        <f>[42]Setembro!$G$22</f>
        <v>27</v>
      </c>
      <c r="T47" s="93">
        <f>[42]Setembro!$G$23</f>
        <v>16</v>
      </c>
      <c r="U47" s="93">
        <f>[42]Setembro!$G$24</f>
        <v>25</v>
      </c>
      <c r="V47" s="93">
        <f>[42]Setembro!$G$25</f>
        <v>44</v>
      </c>
      <c r="W47" s="93">
        <f>[42]Setembro!$G$26</f>
        <v>20</v>
      </c>
      <c r="X47" s="93">
        <f>[42]Setembro!$G$27</f>
        <v>15</v>
      </c>
      <c r="Y47" s="93">
        <f>[42]Setembro!$G$28</f>
        <v>13</v>
      </c>
      <c r="Z47" s="93">
        <f>[42]Setembro!$G$29</f>
        <v>19</v>
      </c>
      <c r="AA47" s="93">
        <f>[42]Setembro!$G$30</f>
        <v>33</v>
      </c>
      <c r="AB47" s="93">
        <f>[42]Setembro!$G$31</f>
        <v>33</v>
      </c>
      <c r="AC47" s="93">
        <f>[42]Setembro!$G$32</f>
        <v>18</v>
      </c>
      <c r="AD47" s="93">
        <f>[42]Setembro!$G$33</f>
        <v>20</v>
      </c>
      <c r="AE47" s="93">
        <f>[42]Setembro!$G$34</f>
        <v>17</v>
      </c>
      <c r="AF47" s="81">
        <f t="shared" si="4"/>
        <v>10</v>
      </c>
      <c r="AG47" s="92">
        <f t="shared" si="5"/>
        <v>23.333333333333332</v>
      </c>
      <c r="AK47" t="s">
        <v>33</v>
      </c>
    </row>
    <row r="48" spans="1:38" x14ac:dyDescent="0.2">
      <c r="A48" s="50" t="s">
        <v>32</v>
      </c>
      <c r="B48" s="93">
        <f>[43]Setembro!$G$5</f>
        <v>17</v>
      </c>
      <c r="C48" s="93">
        <f>[43]Setembro!$G$6</f>
        <v>10</v>
      </c>
      <c r="D48" s="93">
        <f>[43]Setembro!$G$7</f>
        <v>11</v>
      </c>
      <c r="E48" s="93">
        <f>[43]Setembro!$G$8</f>
        <v>10</v>
      </c>
      <c r="F48" s="93">
        <f>[43]Setembro!$G$9</f>
        <v>20</v>
      </c>
      <c r="G48" s="93">
        <f>[43]Setembro!$G$10</f>
        <v>15</v>
      </c>
      <c r="H48" s="93">
        <f>[43]Setembro!$G$11</f>
        <v>11</v>
      </c>
      <c r="I48" s="93">
        <f>[43]Setembro!$G$12</f>
        <v>7</v>
      </c>
      <c r="J48" s="93">
        <f>[43]Setembro!$G$13</f>
        <v>10</v>
      </c>
      <c r="K48" s="93">
        <f>[43]Setembro!$G$14</f>
        <v>10</v>
      </c>
      <c r="L48" s="93">
        <f>[43]Setembro!$G$15</f>
        <v>11</v>
      </c>
      <c r="M48" s="93">
        <f>[43]Setembro!$G$16</f>
        <v>11</v>
      </c>
      <c r="N48" s="93">
        <f>[43]Setembro!$G$17</f>
        <v>12</v>
      </c>
      <c r="O48" s="93">
        <f>[43]Setembro!$G$18</f>
        <v>15</v>
      </c>
      <c r="P48" s="93">
        <f>[43]Setembro!$G$19</f>
        <v>26</v>
      </c>
      <c r="Q48" s="93">
        <f>[43]Setembro!$G$20</f>
        <v>50</v>
      </c>
      <c r="R48" s="93">
        <f>[43]Setembro!$G$21</f>
        <v>31</v>
      </c>
      <c r="S48" s="93">
        <f>[43]Setembro!$G$22</f>
        <v>14</v>
      </c>
      <c r="T48" s="93">
        <f>[43]Setembro!$G$23</f>
        <v>19</v>
      </c>
      <c r="U48" s="93">
        <f>[43]Setembro!$G$24</f>
        <v>20</v>
      </c>
      <c r="V48" s="93">
        <f>[43]Setembro!$G$25</f>
        <v>21</v>
      </c>
      <c r="W48" s="93">
        <f>[43]Setembro!$G$26</f>
        <v>12</v>
      </c>
      <c r="X48" s="93">
        <f>[43]Setembro!$G$27</f>
        <v>14</v>
      </c>
      <c r="Y48" s="93">
        <f>[43]Setembro!$G$28</f>
        <v>12</v>
      </c>
      <c r="Z48" s="93" t="s">
        <v>203</v>
      </c>
      <c r="AA48" s="93">
        <f>[43]Setembro!$G$30</f>
        <v>20</v>
      </c>
      <c r="AB48" s="93">
        <f>[43]Setembro!$G$31</f>
        <v>46</v>
      </c>
      <c r="AC48" s="93">
        <f>[43]Setembro!$G$32</f>
        <v>25</v>
      </c>
      <c r="AD48" s="93">
        <f>[43]Setembro!$G$33</f>
        <v>19</v>
      </c>
      <c r="AE48" s="93">
        <f>[43]Setembro!$G$34</f>
        <v>15</v>
      </c>
      <c r="AF48" s="81">
        <f t="shared" si="4"/>
        <v>7</v>
      </c>
      <c r="AG48" s="92">
        <f t="shared" si="5"/>
        <v>17.724137931034484</v>
      </c>
      <c r="AH48" s="11" t="s">
        <v>33</v>
      </c>
      <c r="AI48" t="s">
        <v>33</v>
      </c>
      <c r="AJ48" t="s">
        <v>33</v>
      </c>
    </row>
    <row r="49" spans="1:37" x14ac:dyDescent="0.2">
      <c r="A49" s="50" t="s">
        <v>19</v>
      </c>
      <c r="B49" s="93">
        <f>[44]Setembro!$G$5</f>
        <v>13</v>
      </c>
      <c r="C49" s="93">
        <f>[44]Setembro!$G$6</f>
        <v>16</v>
      </c>
      <c r="D49" s="93">
        <f>[44]Setembro!$G$7</f>
        <v>7</v>
      </c>
      <c r="E49" s="93">
        <f>[44]Setembro!$G$8</f>
        <v>8</v>
      </c>
      <c r="F49" s="93">
        <f>[44]Setembro!$G$9</f>
        <v>20</v>
      </c>
      <c r="G49" s="93">
        <f>[44]Setembro!$G$10</f>
        <v>25</v>
      </c>
      <c r="H49" s="93">
        <f>[44]Setembro!$G$11</f>
        <v>13</v>
      </c>
      <c r="I49" s="93">
        <f>[44]Setembro!$G$12</f>
        <v>11</v>
      </c>
      <c r="J49" s="93">
        <f>[44]Setembro!$G$13</f>
        <v>13</v>
      </c>
      <c r="K49" s="93">
        <f>[44]Setembro!$G$14</f>
        <v>10</v>
      </c>
      <c r="L49" s="93">
        <f>[44]Setembro!$G$15</f>
        <v>10</v>
      </c>
      <c r="M49" s="93">
        <f>[44]Setembro!$G$16</f>
        <v>10</v>
      </c>
      <c r="N49" s="93">
        <f>[44]Setembro!$G$17</f>
        <v>11</v>
      </c>
      <c r="O49" s="93">
        <f>[44]Setembro!$G$18</f>
        <v>18</v>
      </c>
      <c r="P49" s="93">
        <f>[44]Setembro!$G$19</f>
        <v>30</v>
      </c>
      <c r="Q49" s="93">
        <f>[44]Setembro!$G$20</f>
        <v>64</v>
      </c>
      <c r="R49" s="93">
        <f>[44]Setembro!$G$21</f>
        <v>23</v>
      </c>
      <c r="S49" s="93">
        <f>[44]Setembro!$G$22</f>
        <v>25</v>
      </c>
      <c r="T49" s="93">
        <f>[44]Setembro!$G$23</f>
        <v>13</v>
      </c>
      <c r="U49" s="93">
        <f>[44]Setembro!$G$24</f>
        <v>13</v>
      </c>
      <c r="V49" s="93">
        <f>[44]Setembro!$G$25</f>
        <v>36</v>
      </c>
      <c r="W49" s="93">
        <f>[44]Setembro!$G$26</f>
        <v>20</v>
      </c>
      <c r="X49" s="93">
        <f>[44]Setembro!$G$27</f>
        <v>15</v>
      </c>
      <c r="Y49" s="93">
        <f>[44]Setembro!$G$28</f>
        <v>9</v>
      </c>
      <c r="Z49" s="93">
        <f>[44]Setembro!$G$29</f>
        <v>10</v>
      </c>
      <c r="AA49" s="93">
        <f>[44]Setembro!$G$30</f>
        <v>18</v>
      </c>
      <c r="AB49" s="93">
        <f>[44]Setembro!$G$31</f>
        <v>44</v>
      </c>
      <c r="AC49" s="93">
        <f>[44]Setembro!$G$32</f>
        <v>25</v>
      </c>
      <c r="AD49" s="93">
        <f>[44]Setembro!$G$33</f>
        <v>22</v>
      </c>
      <c r="AE49" s="93">
        <f>[44]Setembro!$G$34</f>
        <v>9</v>
      </c>
      <c r="AF49" s="81">
        <f t="shared" si="4"/>
        <v>7</v>
      </c>
      <c r="AG49" s="92">
        <f t="shared" si="5"/>
        <v>18.7</v>
      </c>
      <c r="AI49" t="s">
        <v>33</v>
      </c>
    </row>
    <row r="50" spans="1:37" s="5" customFormat="1" ht="17.100000000000001" customHeight="1" x14ac:dyDescent="0.2">
      <c r="A50" s="101" t="s">
        <v>205</v>
      </c>
      <c r="B50" s="94">
        <f t="shared" ref="B50:AE50" si="6">MIN(B5:B49)</f>
        <v>10</v>
      </c>
      <c r="C50" s="94">
        <f t="shared" si="6"/>
        <v>9</v>
      </c>
      <c r="D50" s="94">
        <f t="shared" si="6"/>
        <v>7</v>
      </c>
      <c r="E50" s="94">
        <f t="shared" si="6"/>
        <v>7</v>
      </c>
      <c r="F50" s="94">
        <f t="shared" si="6"/>
        <v>14</v>
      </c>
      <c r="G50" s="94">
        <f t="shared" si="6"/>
        <v>10</v>
      </c>
      <c r="H50" s="94">
        <f t="shared" si="6"/>
        <v>10</v>
      </c>
      <c r="I50" s="94">
        <f t="shared" si="6"/>
        <v>7</v>
      </c>
      <c r="J50" s="94">
        <f t="shared" si="6"/>
        <v>8</v>
      </c>
      <c r="K50" s="94">
        <f t="shared" si="6"/>
        <v>8</v>
      </c>
      <c r="L50" s="94">
        <f t="shared" si="6"/>
        <v>8</v>
      </c>
      <c r="M50" s="94">
        <f t="shared" si="6"/>
        <v>10</v>
      </c>
      <c r="N50" s="94">
        <f t="shared" si="6"/>
        <v>11</v>
      </c>
      <c r="O50" s="94">
        <f t="shared" si="6"/>
        <v>15</v>
      </c>
      <c r="P50" s="94">
        <f t="shared" si="6"/>
        <v>0</v>
      </c>
      <c r="Q50" s="94">
        <f t="shared" si="6"/>
        <v>29</v>
      </c>
      <c r="R50" s="94">
        <f t="shared" si="6"/>
        <v>23</v>
      </c>
      <c r="S50" s="94">
        <f t="shared" si="6"/>
        <v>14</v>
      </c>
      <c r="T50" s="94">
        <f t="shared" si="6"/>
        <v>13</v>
      </c>
      <c r="U50" s="94">
        <f t="shared" si="6"/>
        <v>13</v>
      </c>
      <c r="V50" s="94">
        <f t="shared" si="6"/>
        <v>19</v>
      </c>
      <c r="W50" s="94">
        <f t="shared" si="6"/>
        <v>12</v>
      </c>
      <c r="X50" s="94">
        <f t="shared" si="6"/>
        <v>10</v>
      </c>
      <c r="Y50" s="94">
        <f t="shared" si="6"/>
        <v>9</v>
      </c>
      <c r="Z50" s="94">
        <f t="shared" si="6"/>
        <v>8</v>
      </c>
      <c r="AA50" s="94">
        <f t="shared" si="6"/>
        <v>13</v>
      </c>
      <c r="AB50" s="94">
        <f t="shared" si="6"/>
        <v>24</v>
      </c>
      <c r="AC50" s="94">
        <f t="shared" si="6"/>
        <v>11</v>
      </c>
      <c r="AD50" s="94">
        <f t="shared" si="6"/>
        <v>14</v>
      </c>
      <c r="AE50" s="94">
        <f t="shared" si="6"/>
        <v>9</v>
      </c>
      <c r="AF50" s="81">
        <f t="shared" si="4"/>
        <v>0</v>
      </c>
      <c r="AG50" s="92">
        <f t="shared" si="5"/>
        <v>11.833333333333334</v>
      </c>
      <c r="AK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46"/>
      <c r="AG51" s="47"/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7"/>
      <c r="U52" s="117"/>
      <c r="V52" s="117"/>
      <c r="W52" s="117"/>
      <c r="X52" s="117"/>
      <c r="Y52" s="96"/>
      <c r="Z52" s="96"/>
      <c r="AA52" s="96"/>
      <c r="AB52" s="96"/>
      <c r="AC52" s="96"/>
      <c r="AD52" s="96"/>
      <c r="AE52" s="96"/>
      <c r="AF52" s="46"/>
      <c r="AG52" s="45"/>
      <c r="AI52" s="11" t="s">
        <v>33</v>
      </c>
      <c r="AK52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8"/>
      <c r="U53" s="118"/>
      <c r="V53" s="118"/>
      <c r="W53" s="118"/>
      <c r="X53" s="118"/>
      <c r="Y53" s="96"/>
      <c r="Z53" s="96"/>
      <c r="AA53" s="96"/>
      <c r="AB53" s="96"/>
      <c r="AC53" s="96"/>
      <c r="AD53" s="48"/>
      <c r="AE53" s="48"/>
      <c r="AF53" s="46"/>
      <c r="AG53" s="45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6"/>
      <c r="AG54" s="72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6"/>
      <c r="AG55" s="47"/>
      <c r="AK55" t="s">
        <v>33</v>
      </c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6"/>
      <c r="AG56" s="47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</row>
    <row r="58" spans="1:37" x14ac:dyDescent="0.2">
      <c r="AF58" s="7"/>
    </row>
    <row r="63" spans="1:37" x14ac:dyDescent="0.2">
      <c r="P63" s="2" t="s">
        <v>33</v>
      </c>
      <c r="AE63" s="2" t="s">
        <v>33</v>
      </c>
      <c r="AH63" t="s">
        <v>33</v>
      </c>
    </row>
    <row r="64" spans="1:37" x14ac:dyDescent="0.2">
      <c r="T64" s="2" t="s">
        <v>33</v>
      </c>
      <c r="Z64" s="2" t="s">
        <v>33</v>
      </c>
    </row>
    <row r="66" spans="7:14" x14ac:dyDescent="0.2">
      <c r="N66" s="2" t="s">
        <v>33</v>
      </c>
    </row>
    <row r="67" spans="7:14" x14ac:dyDescent="0.2">
      <c r="G67" s="2" t="s">
        <v>33</v>
      </c>
    </row>
    <row r="69" spans="7:14" x14ac:dyDescent="0.2">
      <c r="J69" s="2" t="s">
        <v>33</v>
      </c>
    </row>
  </sheetData>
  <mergeCells count="35"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T52:X52"/>
    <mergeCell ref="E3:E4"/>
    <mergeCell ref="F3:F4"/>
    <mergeCell ref="G3:G4"/>
    <mergeCell ref="H3:H4"/>
    <mergeCell ref="A1:AG1"/>
    <mergeCell ref="B2:AG2"/>
    <mergeCell ref="AE3:AE4"/>
    <mergeCell ref="A2:A4"/>
    <mergeCell ref="B3:B4"/>
    <mergeCell ref="Z3:Z4"/>
    <mergeCell ref="AA3:AA4"/>
    <mergeCell ref="AB3:AB4"/>
    <mergeCell ref="AC3:AC4"/>
    <mergeCell ref="AD3:AD4"/>
    <mergeCell ref="Y3:Y4"/>
    <mergeCell ref="C3:C4"/>
    <mergeCell ref="W3:W4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showGridLines="0" zoomScale="90" zoomScaleNormal="90" workbookViewId="0">
      <selection activeCell="AH15" sqref="AH15"/>
    </sheetView>
  </sheetViews>
  <sheetFormatPr defaultRowHeight="12.75" x14ac:dyDescent="0.2"/>
  <cols>
    <col min="1" max="1" width="25.28515625" style="2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5" ht="20.100000000000001" customHeight="1" x14ac:dyDescent="0.2">
      <c r="A1" s="111" t="s">
        <v>217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3"/>
    </row>
    <row r="2" spans="1:35" s="4" customFormat="1" ht="20.100000000000001" customHeight="1" x14ac:dyDescent="0.2">
      <c r="A2" s="114" t="s">
        <v>20</v>
      </c>
      <c r="B2" s="125" t="s">
        <v>238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10"/>
    </row>
    <row r="3" spans="1:35" s="5" customFormat="1" ht="20.100000000000001" customHeight="1" x14ac:dyDescent="0.2">
      <c r="A3" s="114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78" t="s">
        <v>25</v>
      </c>
      <c r="AG3" s="79" t="s">
        <v>24</v>
      </c>
    </row>
    <row r="4" spans="1:35" s="5" customFormat="1" ht="20.100000000000001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78" t="s">
        <v>23</v>
      </c>
      <c r="AG4" s="79" t="s">
        <v>23</v>
      </c>
    </row>
    <row r="5" spans="1:35" s="5" customFormat="1" x14ac:dyDescent="0.2">
      <c r="A5" s="50" t="s">
        <v>28</v>
      </c>
      <c r="B5" s="90">
        <f>[1]Setembro!$H$5</f>
        <v>8.2799999999999994</v>
      </c>
      <c r="C5" s="90">
        <f>[1]Setembro!$H$6</f>
        <v>5.7600000000000007</v>
      </c>
      <c r="D5" s="90">
        <f>[1]Setembro!$H$7</f>
        <v>12.6</v>
      </c>
      <c r="E5" s="90">
        <f>[1]Setembro!$H$8</f>
        <v>11.879999999999999</v>
      </c>
      <c r="F5" s="90">
        <f>[1]Setembro!$H$9</f>
        <v>9.7200000000000006</v>
      </c>
      <c r="G5" s="90">
        <f>[1]Setembro!$H$10</f>
        <v>7.9200000000000008</v>
      </c>
      <c r="H5" s="90">
        <f>[1]Setembro!$H$11</f>
        <v>11.520000000000001</v>
      </c>
      <c r="I5" s="90">
        <f>[1]Setembro!$H$12</f>
        <v>13.68</v>
      </c>
      <c r="J5" s="90">
        <f>[1]Setembro!$H$13</f>
        <v>16.920000000000002</v>
      </c>
      <c r="K5" s="90">
        <f>[1]Setembro!$H$14</f>
        <v>11.879999999999999</v>
      </c>
      <c r="L5" s="90">
        <f>[1]Setembro!$H$15</f>
        <v>16.920000000000002</v>
      </c>
      <c r="M5" s="90">
        <f>[1]Setembro!$H$16</f>
        <v>14.04</v>
      </c>
      <c r="N5" s="90">
        <f>[1]Setembro!$H$17</f>
        <v>8.64</v>
      </c>
      <c r="O5" s="90">
        <f>[1]Setembro!$H$18</f>
        <v>16.559999999999999</v>
      </c>
      <c r="P5" s="90">
        <f>[1]Setembro!$H$19</f>
        <v>18.720000000000002</v>
      </c>
      <c r="Q5" s="90">
        <f>[1]Setembro!$H$20</f>
        <v>7.9200000000000008</v>
      </c>
      <c r="R5" s="90">
        <f>[1]Setembro!$H$21</f>
        <v>10.44</v>
      </c>
      <c r="S5" s="90">
        <f>[1]Setembro!$H$22</f>
        <v>9.3600000000000012</v>
      </c>
      <c r="T5" s="90">
        <f>[1]Setembro!$H$23</f>
        <v>20.16</v>
      </c>
      <c r="U5" s="90">
        <f>[1]Setembro!$H$24</f>
        <v>15.120000000000001</v>
      </c>
      <c r="V5" s="90">
        <f>[1]Setembro!$H$25</f>
        <v>19.8</v>
      </c>
      <c r="W5" s="90">
        <f>[1]Setembro!$H$26</f>
        <v>10.44</v>
      </c>
      <c r="X5" s="90">
        <f>[1]Setembro!$H$27</f>
        <v>8.64</v>
      </c>
      <c r="Y5" s="90">
        <f>[1]Setembro!$H$28</f>
        <v>9</v>
      </c>
      <c r="Z5" s="90">
        <f>[1]Setembro!$H$29</f>
        <v>10.44</v>
      </c>
      <c r="AA5" s="90">
        <f>[1]Setembro!$H$30</f>
        <v>13.68</v>
      </c>
      <c r="AB5" s="90">
        <f>[1]Setembro!$H$31</f>
        <v>14.04</v>
      </c>
      <c r="AC5" s="90">
        <f>[1]Setembro!$H$32</f>
        <v>9.7200000000000006</v>
      </c>
      <c r="AD5" s="90">
        <f>[1]Setembro!$H$33</f>
        <v>9</v>
      </c>
      <c r="AE5" s="90">
        <f>[1]Setembro!$H$34</f>
        <v>15.120000000000001</v>
      </c>
      <c r="AF5" s="81">
        <f t="shared" ref="AF5:AF11" si="1">MAX(B5:AE5)</f>
        <v>20.16</v>
      </c>
      <c r="AG5" s="92">
        <f t="shared" ref="AG5:AG11" si="2">AVERAGE(B5:AE5)</f>
        <v>12.264000000000001</v>
      </c>
    </row>
    <row r="6" spans="1:35" x14ac:dyDescent="0.2">
      <c r="A6" s="50" t="s">
        <v>0</v>
      </c>
      <c r="B6" s="93">
        <f>[2]Setembro!$H$5</f>
        <v>10.44</v>
      </c>
      <c r="C6" s="93">
        <f>[2]Setembro!$H$6</f>
        <v>7.2</v>
      </c>
      <c r="D6" s="93">
        <f>[2]Setembro!$H$7</f>
        <v>12.24</v>
      </c>
      <c r="E6" s="93">
        <f>[2]Setembro!$H$8</f>
        <v>16.2</v>
      </c>
      <c r="F6" s="93">
        <f>[2]Setembro!$H$9</f>
        <v>14.04</v>
      </c>
      <c r="G6" s="93">
        <f>[2]Setembro!$H$10</f>
        <v>13.32</v>
      </c>
      <c r="H6" s="93">
        <f>[2]Setembro!$H$11</f>
        <v>16.920000000000002</v>
      </c>
      <c r="I6" s="93">
        <f>[2]Setembro!$H$12</f>
        <v>13.68</v>
      </c>
      <c r="J6" s="93">
        <f>[2]Setembro!$H$13</f>
        <v>16.2</v>
      </c>
      <c r="K6" s="93">
        <f>[2]Setembro!$H$14</f>
        <v>12.96</v>
      </c>
      <c r="L6" s="93">
        <f>[2]Setembro!$H$15</f>
        <v>16.920000000000002</v>
      </c>
      <c r="M6" s="93">
        <f>[2]Setembro!$H$16</f>
        <v>18.36</v>
      </c>
      <c r="N6" s="93">
        <f>[2]Setembro!$H$17</f>
        <v>11.520000000000001</v>
      </c>
      <c r="O6" s="93">
        <f>[2]Setembro!$H$18</f>
        <v>9</v>
      </c>
      <c r="P6" s="93">
        <f>[2]Setembro!$H$19</f>
        <v>7.5600000000000005</v>
      </c>
      <c r="Q6" s="93">
        <f>[2]Setembro!$H$20</f>
        <v>6.48</v>
      </c>
      <c r="R6" s="93">
        <f>[2]Setembro!$H$21</f>
        <v>25.2</v>
      </c>
      <c r="S6" s="93">
        <f>[2]Setembro!$H$22</f>
        <v>21.240000000000002</v>
      </c>
      <c r="T6" s="93">
        <f>[2]Setembro!$H$23</f>
        <v>19.079999999999998</v>
      </c>
      <c r="U6" s="93">
        <f>[2]Setembro!$H$24</f>
        <v>24.48</v>
      </c>
      <c r="V6" s="93">
        <f>[2]Setembro!$H$25</f>
        <v>30.6</v>
      </c>
      <c r="W6" s="93">
        <f>[2]Setembro!$H$26</f>
        <v>16.2</v>
      </c>
      <c r="X6" s="93">
        <f>[2]Setembro!$H$27</f>
        <v>18.720000000000002</v>
      </c>
      <c r="Y6" s="93">
        <f>[2]Setembro!$H$28</f>
        <v>16.920000000000002</v>
      </c>
      <c r="Z6" s="93">
        <f>[2]Setembro!$H$29</f>
        <v>16.559999999999999</v>
      </c>
      <c r="AA6" s="93">
        <f>[2]Setembro!$H$30</f>
        <v>13.68</v>
      </c>
      <c r="AB6" s="93">
        <f>[2]Setembro!$H$31</f>
        <v>11.520000000000001</v>
      </c>
      <c r="AC6" s="93">
        <f>[2]Setembro!$H$32</f>
        <v>8.2799999999999994</v>
      </c>
      <c r="AD6" s="93">
        <f>[2]Setembro!$H$33</f>
        <v>20.88</v>
      </c>
      <c r="AE6" s="93">
        <f>[2]Setembro!$H$34</f>
        <v>22.32</v>
      </c>
      <c r="AF6" s="81">
        <f t="shared" si="1"/>
        <v>30.6</v>
      </c>
      <c r="AG6" s="92">
        <f t="shared" si="2"/>
        <v>15.624000000000001</v>
      </c>
    </row>
    <row r="7" spans="1:35" x14ac:dyDescent="0.2">
      <c r="A7" s="50" t="s">
        <v>86</v>
      </c>
      <c r="B7" s="93">
        <f>[3]Setembro!$H$5</f>
        <v>16.920000000000002</v>
      </c>
      <c r="C7" s="93">
        <f>[3]Setembro!$H$6</f>
        <v>10.08</v>
      </c>
      <c r="D7" s="93">
        <f>[3]Setembro!$H$7</f>
        <v>15.120000000000001</v>
      </c>
      <c r="E7" s="93">
        <f>[3]Setembro!$H$8</f>
        <v>17.28</v>
      </c>
      <c r="F7" s="93">
        <f>[3]Setembro!$H$9</f>
        <v>18.720000000000002</v>
      </c>
      <c r="G7" s="93">
        <f>[3]Setembro!$H$10</f>
        <v>11.879999999999999</v>
      </c>
      <c r="H7" s="93">
        <f>[3]Setembro!$H$11</f>
        <v>18.36</v>
      </c>
      <c r="I7" s="93">
        <f>[3]Setembro!$H$12</f>
        <v>18.720000000000002</v>
      </c>
      <c r="J7" s="93">
        <f>[3]Setembro!$H$13</f>
        <v>18.36</v>
      </c>
      <c r="K7" s="93">
        <f>[3]Setembro!$H$14</f>
        <v>17.64</v>
      </c>
      <c r="L7" s="93">
        <f>[3]Setembro!$H$15</f>
        <v>19.8</v>
      </c>
      <c r="M7" s="93">
        <f>[3]Setembro!$H$16</f>
        <v>19.079999999999998</v>
      </c>
      <c r="N7" s="93">
        <f>[3]Setembro!$H$17</f>
        <v>12.96</v>
      </c>
      <c r="O7" s="93">
        <f>[3]Setembro!$H$18</f>
        <v>21.6</v>
      </c>
      <c r="P7" s="93">
        <f>[3]Setembro!$H$19</f>
        <v>12.96</v>
      </c>
      <c r="Q7" s="93">
        <f>[3]Setembro!$H$20</f>
        <v>14.4</v>
      </c>
      <c r="R7" s="93">
        <f>[3]Setembro!$H$21</f>
        <v>22.32</v>
      </c>
      <c r="S7" s="93">
        <f>[3]Setembro!$H$22</f>
        <v>23.400000000000002</v>
      </c>
      <c r="T7" s="93">
        <f>[3]Setembro!$H$23</f>
        <v>21.240000000000002</v>
      </c>
      <c r="U7" s="93">
        <f>[3]Setembro!$H$24</f>
        <v>28.08</v>
      </c>
      <c r="V7" s="93">
        <f>[3]Setembro!$H$25</f>
        <v>28.44</v>
      </c>
      <c r="W7" s="93">
        <f>[3]Setembro!$H$26</f>
        <v>14.4</v>
      </c>
      <c r="X7" s="93">
        <f>[3]Setembro!$H$27</f>
        <v>15.48</v>
      </c>
      <c r="Y7" s="93">
        <f>[3]Setembro!$H$28</f>
        <v>16.559999999999999</v>
      </c>
      <c r="Z7" s="93">
        <f>[3]Setembro!$H$29</f>
        <v>16.2</v>
      </c>
      <c r="AA7" s="93">
        <f>[3]Setembro!$H$30</f>
        <v>32.76</v>
      </c>
      <c r="AB7" s="93">
        <f>[3]Setembro!$H$31</f>
        <v>16.559999999999999</v>
      </c>
      <c r="AC7" s="93">
        <f>[3]Setembro!$H$32</f>
        <v>14.76</v>
      </c>
      <c r="AD7" s="93">
        <f>[3]Setembro!$H$33</f>
        <v>19.079999999999998</v>
      </c>
      <c r="AE7" s="93">
        <f>[3]Setembro!$H$34</f>
        <v>20.16</v>
      </c>
      <c r="AF7" s="81">
        <f t="shared" si="1"/>
        <v>32.76</v>
      </c>
      <c r="AG7" s="92">
        <f t="shared" si="2"/>
        <v>18.443999999999999</v>
      </c>
    </row>
    <row r="8" spans="1:35" x14ac:dyDescent="0.2">
      <c r="A8" s="50" t="s">
        <v>1</v>
      </c>
      <c r="B8" s="93">
        <f>[4]Setembro!$H$5</f>
        <v>9</v>
      </c>
      <c r="C8" s="93">
        <f>[4]Setembro!$H$6</f>
        <v>13.68</v>
      </c>
      <c r="D8" s="93">
        <f>[4]Setembro!$H$7</f>
        <v>12.6</v>
      </c>
      <c r="E8" s="93">
        <f>[4]Setembro!$H$8</f>
        <v>21.6</v>
      </c>
      <c r="F8" s="93">
        <f>[4]Setembro!$H$9</f>
        <v>9.3600000000000012</v>
      </c>
      <c r="G8" s="93">
        <f>[4]Setembro!$H$10</f>
        <v>8.64</v>
      </c>
      <c r="H8" s="93">
        <f>[4]Setembro!$H$11</f>
        <v>10.08</v>
      </c>
      <c r="I8" s="93">
        <f>[4]Setembro!$H$12</f>
        <v>16.559999999999999</v>
      </c>
      <c r="J8" s="93">
        <f>[4]Setembro!$H$13</f>
        <v>15.840000000000002</v>
      </c>
      <c r="K8" s="93">
        <f>[4]Setembro!$H$14</f>
        <v>8.2799999999999994</v>
      </c>
      <c r="L8" s="93">
        <f>[4]Setembro!$H$15</f>
        <v>24.12</v>
      </c>
      <c r="M8" s="93">
        <f>[4]Setembro!$H$16</f>
        <v>14.04</v>
      </c>
      <c r="N8" s="93">
        <f>[4]Setembro!$H$17</f>
        <v>11.520000000000001</v>
      </c>
      <c r="O8" s="93">
        <f>[4]Setembro!$H$18</f>
        <v>15.48</v>
      </c>
      <c r="P8" s="93">
        <f>[4]Setembro!$H$19</f>
        <v>10.8</v>
      </c>
      <c r="Q8" s="93">
        <f>[4]Setembro!$H$20</f>
        <v>10.44</v>
      </c>
      <c r="R8" s="93">
        <f>[4]Setembro!$H$21</f>
        <v>17.28</v>
      </c>
      <c r="S8" s="93">
        <f>[4]Setembro!$H$22</f>
        <v>9.3600000000000012</v>
      </c>
      <c r="T8" s="93">
        <f>[4]Setembro!$H$23</f>
        <v>17.28</v>
      </c>
      <c r="U8" s="93">
        <f>[4]Setembro!$H$24</f>
        <v>18.720000000000002</v>
      </c>
      <c r="V8" s="93">
        <f>[4]Setembro!$H$25</f>
        <v>25.92</v>
      </c>
      <c r="W8" s="93">
        <f>[4]Setembro!$H$26</f>
        <v>11.879999999999999</v>
      </c>
      <c r="X8" s="93">
        <f>[4]Setembro!$H$27</f>
        <v>12.96</v>
      </c>
      <c r="Y8" s="93">
        <f>[4]Setembro!$H$28</f>
        <v>7.9200000000000008</v>
      </c>
      <c r="Z8" s="93">
        <f>[4]Setembro!$H$29</f>
        <v>9.7200000000000006</v>
      </c>
      <c r="AA8" s="93">
        <f>[4]Setembro!$H$30</f>
        <v>13.68</v>
      </c>
      <c r="AB8" s="93">
        <f>[4]Setembro!$H$31</f>
        <v>13.68</v>
      </c>
      <c r="AC8" s="93">
        <f>[4]Setembro!$H$32</f>
        <v>12.6</v>
      </c>
      <c r="AD8" s="93">
        <f>[4]Setembro!$H$33</f>
        <v>10.8</v>
      </c>
      <c r="AE8" s="93">
        <f>[4]Setembro!$H$34</f>
        <v>19.079999999999998</v>
      </c>
      <c r="AF8" s="81">
        <f t="shared" si="1"/>
        <v>25.92</v>
      </c>
      <c r="AG8" s="92">
        <f t="shared" si="2"/>
        <v>13.764000000000005</v>
      </c>
    </row>
    <row r="9" spans="1:35" x14ac:dyDescent="0.2">
      <c r="A9" s="50" t="s">
        <v>149</v>
      </c>
      <c r="B9" s="93">
        <f>[5]Setembro!$H$5</f>
        <v>20.88</v>
      </c>
      <c r="C9" s="93">
        <f>[5]Setembro!$H$6</f>
        <v>9.7200000000000006</v>
      </c>
      <c r="D9" s="93">
        <f>[5]Setembro!$H$7</f>
        <v>17.28</v>
      </c>
      <c r="E9" s="93">
        <f>[5]Setembro!$H$8</f>
        <v>24.48</v>
      </c>
      <c r="F9" s="93">
        <f>[5]Setembro!$H$9</f>
        <v>25.92</v>
      </c>
      <c r="G9" s="93">
        <f>[5]Setembro!$H$10</f>
        <v>14.76</v>
      </c>
      <c r="H9" s="93">
        <f>[5]Setembro!$H$11</f>
        <v>18.720000000000002</v>
      </c>
      <c r="I9" s="93">
        <f>[5]Setembro!$H$12</f>
        <v>18.36</v>
      </c>
      <c r="J9" s="93">
        <f>[5]Setembro!$H$13</f>
        <v>23.040000000000003</v>
      </c>
      <c r="K9" s="93">
        <f>[5]Setembro!$H$14</f>
        <v>19.440000000000001</v>
      </c>
      <c r="L9" s="93">
        <f>[5]Setembro!$H$15</f>
        <v>20.52</v>
      </c>
      <c r="M9" s="93">
        <f>[5]Setembro!$H$16</f>
        <v>20.16</v>
      </c>
      <c r="N9" s="93">
        <f>[5]Setembro!$H$17</f>
        <v>20.16</v>
      </c>
      <c r="O9" s="93">
        <f>[5]Setembro!$H$18</f>
        <v>28.08</v>
      </c>
      <c r="P9" s="93">
        <f>[5]Setembro!$H$19</f>
        <v>21.6</v>
      </c>
      <c r="Q9" s="93">
        <f>[5]Setembro!$H$20</f>
        <v>21.6</v>
      </c>
      <c r="R9" s="93">
        <f>[5]Setembro!$H$21</f>
        <v>31.680000000000003</v>
      </c>
      <c r="S9" s="93">
        <f>[5]Setembro!$H$22</f>
        <v>21.96</v>
      </c>
      <c r="T9" s="93">
        <f>[5]Setembro!$H$23</f>
        <v>24.12</v>
      </c>
      <c r="U9" s="93">
        <f>[5]Setembro!$H$24</f>
        <v>39.24</v>
      </c>
      <c r="V9" s="93">
        <f>[5]Setembro!$H$25</f>
        <v>29.16</v>
      </c>
      <c r="W9" s="93">
        <f>[5]Setembro!$H$26</f>
        <v>16.920000000000002</v>
      </c>
      <c r="X9" s="93">
        <f>[5]Setembro!$H$27</f>
        <v>19.440000000000001</v>
      </c>
      <c r="Y9" s="93">
        <f>[5]Setembro!$H$28</f>
        <v>22.32</v>
      </c>
      <c r="Z9" s="93">
        <f>[5]Setembro!$H$29</f>
        <v>18</v>
      </c>
      <c r="AA9" s="93">
        <f>[5]Setembro!$H$30</f>
        <v>19.8</v>
      </c>
      <c r="AB9" s="93">
        <f>[5]Setembro!$H$31</f>
        <v>20.16</v>
      </c>
      <c r="AC9" s="93">
        <f>[5]Setembro!$H$32</f>
        <v>12.6</v>
      </c>
      <c r="AD9" s="93">
        <f>[5]Setembro!$H$33</f>
        <v>22.32</v>
      </c>
      <c r="AE9" s="93">
        <f>[5]Setembro!$H$34</f>
        <v>24.48</v>
      </c>
      <c r="AF9" s="81">
        <f t="shared" si="1"/>
        <v>39.24</v>
      </c>
      <c r="AG9" s="92">
        <f t="shared" si="2"/>
        <v>21.564000000000004</v>
      </c>
    </row>
    <row r="10" spans="1:35" x14ac:dyDescent="0.2">
      <c r="A10" s="50" t="s">
        <v>93</v>
      </c>
      <c r="B10" s="93">
        <f>[6]Setembro!$H$5</f>
        <v>14.04</v>
      </c>
      <c r="C10" s="93">
        <f>[6]Setembro!$H$6</f>
        <v>28.8</v>
      </c>
      <c r="D10" s="93">
        <f>[6]Setembro!$H$7</f>
        <v>23.400000000000002</v>
      </c>
      <c r="E10" s="93">
        <f>[6]Setembro!$H$8</f>
        <v>27.36</v>
      </c>
      <c r="F10" s="93">
        <f>[6]Setembro!$H$9</f>
        <v>17.64</v>
      </c>
      <c r="G10" s="93">
        <f>[6]Setembro!$H$10</f>
        <v>23.040000000000003</v>
      </c>
      <c r="H10" s="93">
        <f>[6]Setembro!$H$11</f>
        <v>16.920000000000002</v>
      </c>
      <c r="I10" s="93">
        <f>[6]Setembro!$H$12</f>
        <v>28.8</v>
      </c>
      <c r="J10" s="93">
        <f>[6]Setembro!$H$13</f>
        <v>23.759999999999998</v>
      </c>
      <c r="K10" s="93">
        <f>[6]Setembro!$H$14</f>
        <v>26.28</v>
      </c>
      <c r="L10" s="93">
        <f>[6]Setembro!$H$15</f>
        <v>30.96</v>
      </c>
      <c r="M10" s="93">
        <f>[6]Setembro!$H$16</f>
        <v>30.6</v>
      </c>
      <c r="N10" s="93">
        <f>[6]Setembro!$H$17</f>
        <v>20.52</v>
      </c>
      <c r="O10" s="93">
        <f>[6]Setembro!$H$18</f>
        <v>32.04</v>
      </c>
      <c r="P10" s="93">
        <f>[6]Setembro!$H$19</f>
        <v>26.28</v>
      </c>
      <c r="Q10" s="93">
        <f>[6]Setembro!$H$20</f>
        <v>25.2</v>
      </c>
      <c r="R10" s="93">
        <f>[6]Setembro!$H$21</f>
        <v>28.8</v>
      </c>
      <c r="S10" s="93">
        <f>[6]Setembro!$H$22</f>
        <v>24.48</v>
      </c>
      <c r="T10" s="93">
        <f>[6]Setembro!$H$23</f>
        <v>27.720000000000002</v>
      </c>
      <c r="U10" s="93">
        <f>[6]Setembro!$H$24</f>
        <v>29.880000000000003</v>
      </c>
      <c r="V10" s="93">
        <f>[6]Setembro!$H$25</f>
        <v>47.88</v>
      </c>
      <c r="W10" s="93">
        <f>[6]Setembro!$H$26</f>
        <v>20.52</v>
      </c>
      <c r="X10" s="93">
        <f>[6]Setembro!$H$27</f>
        <v>20.16</v>
      </c>
      <c r="Y10" s="93">
        <f>[6]Setembro!$H$28</f>
        <v>22.32</v>
      </c>
      <c r="Z10" s="93">
        <f>[6]Setembro!$H$29</f>
        <v>15.840000000000002</v>
      </c>
      <c r="AA10" s="93">
        <f>[6]Setembro!$H$30</f>
        <v>30.240000000000002</v>
      </c>
      <c r="AB10" s="93">
        <f>[6]Setembro!$H$31</f>
        <v>17.28</v>
      </c>
      <c r="AC10" s="93">
        <f>[6]Setembro!$H$32</f>
        <v>24.840000000000003</v>
      </c>
      <c r="AD10" s="93">
        <f>[6]Setembro!$H$33</f>
        <v>21.6</v>
      </c>
      <c r="AE10" s="93">
        <f>[6]Setembro!$H$34</f>
        <v>26.64</v>
      </c>
      <c r="AF10" s="81">
        <f t="shared" si="1"/>
        <v>47.88</v>
      </c>
      <c r="AG10" s="92">
        <f t="shared" si="2"/>
        <v>25.128000000000004</v>
      </c>
    </row>
    <row r="11" spans="1:35" x14ac:dyDescent="0.2">
      <c r="A11" s="50" t="s">
        <v>50</v>
      </c>
      <c r="B11" s="93">
        <f>[7]Setembro!$H$5</f>
        <v>17.28</v>
      </c>
      <c r="C11" s="93">
        <f>[7]Setembro!$H$6</f>
        <v>17.64</v>
      </c>
      <c r="D11" s="93">
        <f>[7]Setembro!$H$7</f>
        <v>17.64</v>
      </c>
      <c r="E11" s="93">
        <f>[7]Setembro!$H$8</f>
        <v>18.36</v>
      </c>
      <c r="F11" s="93">
        <f>[7]Setembro!$H$9</f>
        <v>23.400000000000002</v>
      </c>
      <c r="G11" s="93">
        <f>[7]Setembro!$H$10</f>
        <v>19.440000000000001</v>
      </c>
      <c r="H11" s="93">
        <f>[7]Setembro!$H$11</f>
        <v>19.440000000000001</v>
      </c>
      <c r="I11" s="93">
        <f>[7]Setembro!$H$12</f>
        <v>16.920000000000002</v>
      </c>
      <c r="J11" s="93">
        <f>[7]Setembro!$H$13</f>
        <v>18.720000000000002</v>
      </c>
      <c r="K11" s="93">
        <f>[7]Setembro!$H$14</f>
        <v>15.840000000000002</v>
      </c>
      <c r="L11" s="93">
        <f>[7]Setembro!$H$15</f>
        <v>14.76</v>
      </c>
      <c r="M11" s="93">
        <f>[7]Setembro!$H$16</f>
        <v>19.440000000000001</v>
      </c>
      <c r="N11" s="93">
        <f>[7]Setembro!$H$17</f>
        <v>16.920000000000002</v>
      </c>
      <c r="O11" s="93">
        <f>[7]Setembro!$H$18</f>
        <v>27.720000000000002</v>
      </c>
      <c r="P11" s="93">
        <f>[7]Setembro!$H$19</f>
        <v>21.96</v>
      </c>
      <c r="Q11" s="93">
        <f>[7]Setembro!$H$20</f>
        <v>15.840000000000002</v>
      </c>
      <c r="R11" s="93">
        <f>[7]Setembro!$H$21</f>
        <v>23.400000000000002</v>
      </c>
      <c r="S11" s="93">
        <f>[7]Setembro!$H$22</f>
        <v>22.32</v>
      </c>
      <c r="T11" s="93">
        <f>[7]Setembro!$H$23</f>
        <v>19.440000000000001</v>
      </c>
      <c r="U11" s="93">
        <f>[7]Setembro!$H$24</f>
        <v>34.200000000000003</v>
      </c>
      <c r="V11" s="93">
        <f>[7]Setembro!$H$25</f>
        <v>27</v>
      </c>
      <c r="W11" s="93">
        <f>[7]Setembro!$H$26</f>
        <v>15.840000000000002</v>
      </c>
      <c r="X11" s="93">
        <f>[7]Setembro!$H$27</f>
        <v>18.720000000000002</v>
      </c>
      <c r="Y11" s="93">
        <f>[7]Setembro!$H$28</f>
        <v>16.920000000000002</v>
      </c>
      <c r="Z11" s="93">
        <f>[7]Setembro!$H$29</f>
        <v>15.48</v>
      </c>
      <c r="AA11" s="93">
        <f>[7]Setembro!$H$30</f>
        <v>30.96</v>
      </c>
      <c r="AB11" s="93">
        <f>[7]Setembro!$H$31</f>
        <v>26.64</v>
      </c>
      <c r="AC11" s="93">
        <f>[7]Setembro!$H$32</f>
        <v>21.6</v>
      </c>
      <c r="AD11" s="93">
        <f>[7]Setembro!$H$33</f>
        <v>19.8</v>
      </c>
      <c r="AE11" s="93">
        <f>[7]Setembro!$H$34</f>
        <v>20.52</v>
      </c>
      <c r="AF11" s="81">
        <f t="shared" si="1"/>
        <v>34.200000000000003</v>
      </c>
      <c r="AG11" s="92">
        <f t="shared" si="2"/>
        <v>20.471999999999998</v>
      </c>
    </row>
    <row r="12" spans="1:35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81" t="s">
        <v>203</v>
      </c>
      <c r="AG12" s="92" t="s">
        <v>203</v>
      </c>
    </row>
    <row r="13" spans="1:35" x14ac:dyDescent="0.2">
      <c r="A13" s="50" t="s">
        <v>96</v>
      </c>
      <c r="B13" s="93">
        <f>[8]Setembro!$H$5</f>
        <v>29.880000000000003</v>
      </c>
      <c r="C13" s="93">
        <f>[8]Setembro!$H$6</f>
        <v>12.24</v>
      </c>
      <c r="D13" s="93">
        <f>[8]Setembro!$H$7</f>
        <v>24.12</v>
      </c>
      <c r="E13" s="93">
        <f>[8]Setembro!$H$8</f>
        <v>25.92</v>
      </c>
      <c r="F13" s="93">
        <f>[8]Setembro!$H$9</f>
        <v>35.28</v>
      </c>
      <c r="G13" s="93">
        <f>[8]Setembro!$H$10</f>
        <v>16.920000000000002</v>
      </c>
      <c r="H13" s="93">
        <f>[8]Setembro!$H$11</f>
        <v>21.96</v>
      </c>
      <c r="I13" s="93">
        <f>[8]Setembro!$H$12</f>
        <v>27.720000000000002</v>
      </c>
      <c r="J13" s="93">
        <f>[8]Setembro!$H$13</f>
        <v>27.720000000000002</v>
      </c>
      <c r="K13" s="93">
        <f>[8]Setembro!$H$14</f>
        <v>22.68</v>
      </c>
      <c r="L13" s="93">
        <f>[8]Setembro!$H$15</f>
        <v>19.440000000000001</v>
      </c>
      <c r="M13" s="93">
        <f>[8]Setembro!$H$16</f>
        <v>27</v>
      </c>
      <c r="N13" s="93">
        <f>[8]Setembro!$H$17</f>
        <v>14.4</v>
      </c>
      <c r="O13" s="93">
        <f>[8]Setembro!$H$18</f>
        <v>28.08</v>
      </c>
      <c r="P13" s="93">
        <f>[8]Setembro!$H$19</f>
        <v>21.6</v>
      </c>
      <c r="Q13" s="93">
        <f>[8]Setembro!$H$20</f>
        <v>22.68</v>
      </c>
      <c r="R13" s="93">
        <f>[8]Setembro!$H$21</f>
        <v>19.079999999999998</v>
      </c>
      <c r="S13" s="93">
        <f>[8]Setembro!$H$22</f>
        <v>13.32</v>
      </c>
      <c r="T13" s="93">
        <f>[8]Setembro!$H$23</f>
        <v>21.6</v>
      </c>
      <c r="U13" s="93">
        <f>[8]Setembro!$H$24</f>
        <v>30.96</v>
      </c>
      <c r="V13" s="93">
        <f>[8]Setembro!$H$25</f>
        <v>44.28</v>
      </c>
      <c r="W13" s="93">
        <f>[8]Setembro!$H$26</f>
        <v>21.96</v>
      </c>
      <c r="X13" s="93">
        <f>[8]Setembro!$H$27</f>
        <v>20.88</v>
      </c>
      <c r="Y13" s="93">
        <f>[8]Setembro!$H$28</f>
        <v>14.4</v>
      </c>
      <c r="Z13" s="93">
        <f>[8]Setembro!$H$29</f>
        <v>20.88</v>
      </c>
      <c r="AA13" s="93">
        <f>[8]Setembro!$H$30</f>
        <v>32.76</v>
      </c>
      <c r="AB13" s="93">
        <f>[8]Setembro!$H$31</f>
        <v>27.720000000000002</v>
      </c>
      <c r="AC13" s="93">
        <f>[8]Setembro!$H$32</f>
        <v>11.879999999999999</v>
      </c>
      <c r="AD13" s="93">
        <f>[8]Setembro!$H$33</f>
        <v>16.559999999999999</v>
      </c>
      <c r="AE13" s="93">
        <f>[8]Setembro!$H$34</f>
        <v>20.16</v>
      </c>
      <c r="AF13" s="81">
        <f>MAX(B13:AE13)</f>
        <v>44.28</v>
      </c>
      <c r="AG13" s="92">
        <f>AVERAGE(B13:AE13)</f>
        <v>23.135999999999999</v>
      </c>
    </row>
    <row r="14" spans="1:35" x14ac:dyDescent="0.2">
      <c r="A14" s="50" t="s">
        <v>103</v>
      </c>
      <c r="B14" s="93">
        <f>[10]Setembro!$H$5</f>
        <v>20.52</v>
      </c>
      <c r="C14" s="93">
        <f>[10]Setembro!$H$6</f>
        <v>9.3600000000000012</v>
      </c>
      <c r="D14" s="93">
        <f>[10]Setembro!$H$7</f>
        <v>14.4</v>
      </c>
      <c r="E14" s="93">
        <f>[10]Setembro!$H$8</f>
        <v>16.559999999999999</v>
      </c>
      <c r="F14" s="93">
        <f>[10]Setembro!$H$9</f>
        <v>25.56</v>
      </c>
      <c r="G14" s="93">
        <f>[10]Setembro!$H$10</f>
        <v>16.2</v>
      </c>
      <c r="H14" s="93">
        <f>[10]Setembro!$H$11</f>
        <v>18.720000000000002</v>
      </c>
      <c r="I14" s="93">
        <f>[10]Setembro!$H$12</f>
        <v>20.16</v>
      </c>
      <c r="J14" s="93">
        <f>[10]Setembro!$H$13</f>
        <v>18.720000000000002</v>
      </c>
      <c r="K14" s="93">
        <f>[10]Setembro!$H$14</f>
        <v>14.76</v>
      </c>
      <c r="L14" s="93">
        <f>[10]Setembro!$H$15</f>
        <v>18.720000000000002</v>
      </c>
      <c r="M14" s="93">
        <f>[10]Setembro!$H$16</f>
        <v>19.440000000000001</v>
      </c>
      <c r="N14" s="93">
        <f>[10]Setembro!$H$17</f>
        <v>14.04</v>
      </c>
      <c r="O14" s="93">
        <f>[10]Setembro!$H$18</f>
        <v>21.96</v>
      </c>
      <c r="P14" s="93">
        <f>[10]Setembro!$H$19</f>
        <v>20.88</v>
      </c>
      <c r="Q14" s="93">
        <f>[10]Setembro!$H$20</f>
        <v>22.32</v>
      </c>
      <c r="R14" s="93">
        <f>[10]Setembro!$H$21</f>
        <v>22.32</v>
      </c>
      <c r="S14" s="93">
        <f>[10]Setembro!$H$22</f>
        <v>20.52</v>
      </c>
      <c r="T14" s="93">
        <f>[10]Setembro!$H$23</f>
        <v>19.440000000000001</v>
      </c>
      <c r="U14" s="93">
        <f>[10]Setembro!$H$24</f>
        <v>34.92</v>
      </c>
      <c r="V14" s="93">
        <f>[10]Setembro!$H$25</f>
        <v>46.080000000000005</v>
      </c>
      <c r="W14" s="93">
        <f>[10]Setembro!$H$26</f>
        <v>19.079999999999998</v>
      </c>
      <c r="X14" s="93">
        <f>[10]Setembro!$H$27</f>
        <v>18.36</v>
      </c>
      <c r="Y14" s="93">
        <f>[10]Setembro!$H$28</f>
        <v>17.28</v>
      </c>
      <c r="Z14" s="93">
        <f>[10]Setembro!$H$29</f>
        <v>17.28</v>
      </c>
      <c r="AA14" s="93">
        <f>[10]Setembro!$H$30</f>
        <v>25.92</v>
      </c>
      <c r="AB14" s="93">
        <f>[10]Setembro!$H$31</f>
        <v>23.040000000000003</v>
      </c>
      <c r="AC14" s="93">
        <f>[10]Setembro!$H$32</f>
        <v>9.3600000000000012</v>
      </c>
      <c r="AD14" s="93">
        <f>[10]Setembro!$H$33</f>
        <v>21.240000000000002</v>
      </c>
      <c r="AE14" s="93">
        <f>[10]Setembro!$H$34</f>
        <v>21.6</v>
      </c>
      <c r="AF14" s="81">
        <f>MAX(B14:AE14)</f>
        <v>46.080000000000005</v>
      </c>
      <c r="AG14" s="92">
        <f>AVERAGE(B14:AE14)</f>
        <v>20.291999999999994</v>
      </c>
    </row>
    <row r="15" spans="1:35" x14ac:dyDescent="0.2">
      <c r="A15" s="50" t="s">
        <v>150</v>
      </c>
      <c r="B15" s="93">
        <f>[11]Setembro!$H$5</f>
        <v>20.52</v>
      </c>
      <c r="C15" s="93">
        <f>[11]Setembro!$H$6</f>
        <v>23.400000000000002</v>
      </c>
      <c r="D15" s="93">
        <f>[11]Setembro!$H$7</f>
        <v>19.440000000000001</v>
      </c>
      <c r="E15" s="93">
        <f>[11]Setembro!$H$8</f>
        <v>19.079999999999998</v>
      </c>
      <c r="F15" s="93">
        <f>[11]Setembro!$H$9</f>
        <v>21.96</v>
      </c>
      <c r="G15" s="93">
        <f>[11]Setembro!$H$10</f>
        <v>24.48</v>
      </c>
      <c r="H15" s="93">
        <f>[11]Setembro!$H$11</f>
        <v>14.76</v>
      </c>
      <c r="I15" s="93">
        <f>[11]Setembro!$H$12</f>
        <v>21.240000000000002</v>
      </c>
      <c r="J15" s="93">
        <f>[11]Setembro!$H$13</f>
        <v>20.16</v>
      </c>
      <c r="K15" s="93">
        <f>[11]Setembro!$H$14</f>
        <v>15.840000000000002</v>
      </c>
      <c r="L15" s="93">
        <f>[11]Setembro!$H$15</f>
        <v>20.52</v>
      </c>
      <c r="M15" s="93">
        <f>[11]Setembro!$H$16</f>
        <v>24.12</v>
      </c>
      <c r="N15" s="93">
        <f>[11]Setembro!$H$17</f>
        <v>23.040000000000003</v>
      </c>
      <c r="O15" s="93">
        <f>[11]Setembro!$H$18</f>
        <v>30.96</v>
      </c>
      <c r="P15" s="93">
        <f>[11]Setembro!$H$19</f>
        <v>29.16</v>
      </c>
      <c r="Q15" s="93">
        <f>[11]Setembro!$H$20</f>
        <v>22.68</v>
      </c>
      <c r="R15" s="93">
        <f>[11]Setembro!$H$21</f>
        <v>19.440000000000001</v>
      </c>
      <c r="S15" s="93">
        <f>[11]Setembro!$H$22</f>
        <v>16.2</v>
      </c>
      <c r="T15" s="93">
        <f>[11]Setembro!$H$23</f>
        <v>31.680000000000003</v>
      </c>
      <c r="U15" s="93">
        <f>[11]Setembro!$H$24</f>
        <v>24.840000000000003</v>
      </c>
      <c r="V15" s="93">
        <f>[11]Setembro!$H$25</f>
        <v>31.680000000000003</v>
      </c>
      <c r="W15" s="93">
        <f>[11]Setembro!$H$26</f>
        <v>15.48</v>
      </c>
      <c r="X15" s="93">
        <f>[11]Setembro!$H$27</f>
        <v>16.559999999999999</v>
      </c>
      <c r="Y15" s="93">
        <f>[11]Setembro!$H$28</f>
        <v>20.16</v>
      </c>
      <c r="Z15" s="93">
        <f>[11]Setembro!$H$29</f>
        <v>13.68</v>
      </c>
      <c r="AA15" s="93">
        <f>[11]Setembro!$H$30</f>
        <v>21.96</v>
      </c>
      <c r="AB15" s="93">
        <f>[11]Setembro!$H$31</f>
        <v>18.36</v>
      </c>
      <c r="AC15" s="93">
        <f>[11]Setembro!$H$32</f>
        <v>18.720000000000002</v>
      </c>
      <c r="AD15" s="93">
        <f>[11]Setembro!$H$33</f>
        <v>18</v>
      </c>
      <c r="AE15" s="93">
        <f>[11]Setembro!$H$34</f>
        <v>26.64</v>
      </c>
      <c r="AF15" s="81">
        <f>MAX(B15:AE15)</f>
        <v>31.680000000000003</v>
      </c>
      <c r="AG15" s="92">
        <f>AVERAGE(B15:AE15)</f>
        <v>21.492000000000001</v>
      </c>
    </row>
    <row r="16" spans="1:35" x14ac:dyDescent="0.2">
      <c r="A16" s="50" t="s">
        <v>2</v>
      </c>
      <c r="B16" s="93">
        <f>[12]Setembro!$H$5</f>
        <v>19.079999999999998</v>
      </c>
      <c r="C16" s="93">
        <f>[12]Setembro!$H$6</f>
        <v>18.720000000000002</v>
      </c>
      <c r="D16" s="93">
        <f>[12]Setembro!$H$7</f>
        <v>18</v>
      </c>
      <c r="E16" s="93">
        <f>[12]Setembro!$H$8</f>
        <v>20.16</v>
      </c>
      <c r="F16" s="93">
        <f>[12]Setembro!$H$9</f>
        <v>19.8</v>
      </c>
      <c r="G16" s="93">
        <f>[12]Setembro!$H$10</f>
        <v>19.079999999999998</v>
      </c>
      <c r="H16" s="93">
        <f>[12]Setembro!$H$11</f>
        <v>18</v>
      </c>
      <c r="I16" s="93">
        <f>[12]Setembro!$H$12</f>
        <v>21.6</v>
      </c>
      <c r="J16" s="93">
        <f>[12]Setembro!$H$13</f>
        <v>27.36</v>
      </c>
      <c r="K16" s="93">
        <f>[12]Setembro!$H$14</f>
        <v>17.64</v>
      </c>
      <c r="L16" s="93">
        <f>[12]Setembro!$H$15</f>
        <v>23.040000000000003</v>
      </c>
      <c r="M16" s="93">
        <f>[12]Setembro!$H$16</f>
        <v>24.840000000000003</v>
      </c>
      <c r="N16" s="93">
        <f>[12]Setembro!$H$17</f>
        <v>18.36</v>
      </c>
      <c r="O16" s="93">
        <f>[12]Setembro!$H$18</f>
        <v>22.68</v>
      </c>
      <c r="P16" s="93">
        <f>[12]Setembro!$H$19</f>
        <v>25.2</v>
      </c>
      <c r="Q16" s="93">
        <f>[12]Setembro!$H$20</f>
        <v>17.28</v>
      </c>
      <c r="R16" s="93">
        <f>[12]Setembro!$H$21</f>
        <v>25.92</v>
      </c>
      <c r="S16" s="93">
        <f>[12]Setembro!$H$22</f>
        <v>24.840000000000003</v>
      </c>
      <c r="T16" s="93">
        <f>[12]Setembro!$H$23</f>
        <v>24.840000000000003</v>
      </c>
      <c r="U16" s="93">
        <f>[12]Setembro!$H$24</f>
        <v>20.52</v>
      </c>
      <c r="V16" s="93">
        <f>[12]Setembro!$H$25</f>
        <v>36.72</v>
      </c>
      <c r="W16" s="93">
        <f>[12]Setembro!$H$26</f>
        <v>22.32</v>
      </c>
      <c r="X16" s="93">
        <f>[12]Setembro!$H$27</f>
        <v>23.400000000000002</v>
      </c>
      <c r="Y16" s="93">
        <f>[12]Setembro!$H$28</f>
        <v>23.759999999999998</v>
      </c>
      <c r="Z16" s="93">
        <f>[12]Setembro!$H$29</f>
        <v>18.36</v>
      </c>
      <c r="AA16" s="93">
        <f>[12]Setembro!$H$30</f>
        <v>19.440000000000001</v>
      </c>
      <c r="AB16" s="93">
        <f>[12]Setembro!$H$31</f>
        <v>22.68</v>
      </c>
      <c r="AC16" s="93">
        <f>[12]Setembro!$H$32</f>
        <v>15.48</v>
      </c>
      <c r="AD16" s="93">
        <f>[12]Setembro!$H$33</f>
        <v>24.840000000000003</v>
      </c>
      <c r="AE16" s="93">
        <f>[12]Setembro!$H$34</f>
        <v>24.12</v>
      </c>
      <c r="AF16" s="81">
        <f t="shared" ref="AF16:AF24" si="3">MAX(B16:AE16)</f>
        <v>36.72</v>
      </c>
      <c r="AG16" s="92">
        <f t="shared" ref="AG16:AG43" si="4">AVERAGE(B16:AE16)</f>
        <v>21.936</v>
      </c>
      <c r="AI16" s="11" t="s">
        <v>33</v>
      </c>
    </row>
    <row r="17" spans="1:37" x14ac:dyDescent="0.2">
      <c r="A17" s="50" t="s">
        <v>3</v>
      </c>
      <c r="B17" s="93">
        <f>[13]Setembro!$G5</f>
        <v>11</v>
      </c>
      <c r="C17" s="93">
        <f>[13]Setembro!$G6</f>
        <v>11</v>
      </c>
      <c r="D17" s="93">
        <f>[13]Setembro!$G7</f>
        <v>8</v>
      </c>
      <c r="E17" s="93">
        <f>[13]Setembro!$G8</f>
        <v>8</v>
      </c>
      <c r="F17" s="93">
        <f>[13]Setembro!$G9</f>
        <v>20</v>
      </c>
      <c r="G17" s="93">
        <f>[13]Setembro!$G10</f>
        <v>12</v>
      </c>
      <c r="H17" s="93">
        <f>[13]Setembro!$G11</f>
        <v>13</v>
      </c>
      <c r="I17" s="93">
        <f>[13]Setembro!$G12</f>
        <v>13</v>
      </c>
      <c r="J17" s="93">
        <f>[13]Setembro!$G13</f>
        <v>11</v>
      </c>
      <c r="K17" s="93">
        <f>[13]Setembro!$G14</f>
        <v>11</v>
      </c>
      <c r="L17" s="93">
        <f>[13]Setembro!$G15</f>
        <v>12</v>
      </c>
      <c r="M17" s="93">
        <f>[13]Setembro!$G16</f>
        <v>11</v>
      </c>
      <c r="N17" s="93">
        <f>[13]Setembro!$G17</f>
        <v>11</v>
      </c>
      <c r="O17" s="93">
        <f>[13]Setembro!$G18</f>
        <v>16</v>
      </c>
      <c r="P17" s="93">
        <f>[13]Setembro!$G19</f>
        <v>19</v>
      </c>
      <c r="Q17" s="93">
        <f>[13]Setembro!$G20</f>
        <v>41</v>
      </c>
      <c r="R17" s="93">
        <f>[13]Setembro!$G21</f>
        <v>34</v>
      </c>
      <c r="S17" s="93">
        <f>[13]Setembro!$G22</f>
        <v>19</v>
      </c>
      <c r="T17" s="93">
        <f>[13]Setembro!$G23</f>
        <v>14</v>
      </c>
      <c r="U17" s="93">
        <f>[13]Setembro!$G24</f>
        <v>14</v>
      </c>
      <c r="V17" s="93">
        <f>[13]Setembro!$G25</f>
        <v>32</v>
      </c>
      <c r="W17" s="93">
        <f>[13]Setembro!$G26</f>
        <v>18</v>
      </c>
      <c r="X17" s="93">
        <f>[13]Setembro!$G27</f>
        <v>12</v>
      </c>
      <c r="Y17" s="93">
        <f>[13]Setembro!$G28</f>
        <v>10</v>
      </c>
      <c r="Z17" s="93">
        <f>[13]Setembro!$G29</f>
        <v>12</v>
      </c>
      <c r="AA17" s="93">
        <f>[13]Setembro!$G30</f>
        <v>14</v>
      </c>
      <c r="AB17" s="93">
        <f>[13]Setembro!$G31</f>
        <v>34</v>
      </c>
      <c r="AC17" s="93">
        <f>[13]Setembro!$G32</f>
        <v>25</v>
      </c>
      <c r="AD17" s="93">
        <f>[13]Setembro!$G33</f>
        <v>18</v>
      </c>
      <c r="AE17" s="93">
        <f>[13]Setembro!$G34</f>
        <v>17</v>
      </c>
      <c r="AF17" s="81">
        <f t="shared" si="3"/>
        <v>41</v>
      </c>
      <c r="AG17" s="92">
        <f t="shared" si="4"/>
        <v>16.7</v>
      </c>
      <c r="AH17" s="11" t="s">
        <v>33</v>
      </c>
      <c r="AI17" s="11" t="s">
        <v>33</v>
      </c>
    </row>
    <row r="18" spans="1:37" x14ac:dyDescent="0.2">
      <c r="A18" s="50" t="s">
        <v>4</v>
      </c>
      <c r="B18" s="93">
        <f>[14]Setembro!$H$5</f>
        <v>12.24</v>
      </c>
      <c r="C18" s="93">
        <f>[14]Setembro!$H$6</f>
        <v>16.559999999999999</v>
      </c>
      <c r="D18" s="93">
        <f>[14]Setembro!$H$7</f>
        <v>16.559999999999999</v>
      </c>
      <c r="E18" s="93">
        <f>[14]Setembro!$H$8</f>
        <v>20.16</v>
      </c>
      <c r="F18" s="93">
        <f>[14]Setembro!$H$9</f>
        <v>15.48</v>
      </c>
      <c r="G18" s="93">
        <f>[14]Setembro!$H$10</f>
        <v>18.720000000000002</v>
      </c>
      <c r="H18" s="93">
        <f>[14]Setembro!$H$11</f>
        <v>14.4</v>
      </c>
      <c r="I18" s="93">
        <f>[14]Setembro!$H$12</f>
        <v>24.12</v>
      </c>
      <c r="J18" s="93">
        <f>[14]Setembro!$H$13</f>
        <v>18</v>
      </c>
      <c r="K18" s="93">
        <f>[14]Setembro!$H$14</f>
        <v>17.64</v>
      </c>
      <c r="L18" s="93">
        <f>[14]Setembro!$H$15</f>
        <v>14.4</v>
      </c>
      <c r="M18" s="93">
        <f>[14]Setembro!$H$16</f>
        <v>14.76</v>
      </c>
      <c r="N18" s="93">
        <f>[14]Setembro!$H$17</f>
        <v>16.2</v>
      </c>
      <c r="O18" s="93">
        <f>[14]Setembro!$H$18</f>
        <v>22.32</v>
      </c>
      <c r="P18" s="93">
        <f>[14]Setembro!$H$19</f>
        <v>22.32</v>
      </c>
      <c r="Q18" s="93">
        <f>[14]Setembro!$H$20</f>
        <v>22.32</v>
      </c>
      <c r="R18" s="93">
        <f>[14]Setembro!$H$21</f>
        <v>16.920000000000002</v>
      </c>
      <c r="S18" s="93">
        <f>[14]Setembro!$H$22</f>
        <v>16.2</v>
      </c>
      <c r="T18" s="93">
        <f>[14]Setembro!$H$23</f>
        <v>23.400000000000002</v>
      </c>
      <c r="U18" s="93">
        <f>[14]Setembro!$H$24</f>
        <v>21.240000000000002</v>
      </c>
      <c r="V18" s="93">
        <f>[14]Setembro!$H$25</f>
        <v>15.840000000000002</v>
      </c>
      <c r="W18" s="93">
        <f>[14]Setembro!$H$26</f>
        <v>16.2</v>
      </c>
      <c r="X18" s="93">
        <f>[14]Setembro!$H$27</f>
        <v>17.64</v>
      </c>
      <c r="Y18" s="93">
        <f>[14]Setembro!$H$28</f>
        <v>16.2</v>
      </c>
      <c r="Z18" s="93">
        <f>[14]Setembro!$H$29</f>
        <v>17.64</v>
      </c>
      <c r="AA18" s="93">
        <f>[14]Setembro!$H$30</f>
        <v>23.040000000000003</v>
      </c>
      <c r="AB18" s="93">
        <f>[14]Setembro!$H$31</f>
        <v>16.2</v>
      </c>
      <c r="AC18" s="93">
        <f>[14]Setembro!$H$32</f>
        <v>12.24</v>
      </c>
      <c r="AD18" s="93">
        <f>[14]Setembro!$H$33</f>
        <v>16.559999999999999</v>
      </c>
      <c r="AE18" s="93">
        <f>[14]Setembro!$H$34</f>
        <v>21.96</v>
      </c>
      <c r="AF18" s="81">
        <f t="shared" si="3"/>
        <v>24.12</v>
      </c>
      <c r="AG18" s="92">
        <f t="shared" si="4"/>
        <v>17.915999999999997</v>
      </c>
      <c r="AI18" t="s">
        <v>33</v>
      </c>
    </row>
    <row r="19" spans="1:37" x14ac:dyDescent="0.2">
      <c r="A19" s="50" t="s">
        <v>5</v>
      </c>
      <c r="B19" s="93">
        <f>[15]Setembro!$H$5</f>
        <v>20.88</v>
      </c>
      <c r="C19" s="93">
        <f>[15]Setembro!$H$6</f>
        <v>13.32</v>
      </c>
      <c r="D19" s="93">
        <f>[15]Setembro!$H$7</f>
        <v>13.68</v>
      </c>
      <c r="E19" s="93">
        <f>[15]Setembro!$H$8</f>
        <v>16.559999999999999</v>
      </c>
      <c r="F19" s="93">
        <f>[15]Setembro!$H$9</f>
        <v>26.64</v>
      </c>
      <c r="G19" s="93">
        <f>[15]Setembro!$H$10</f>
        <v>10.08</v>
      </c>
      <c r="H19" s="93">
        <f>[15]Setembro!$H$11</f>
        <v>13.32</v>
      </c>
      <c r="I19" s="93">
        <f>[15]Setembro!$H$12</f>
        <v>16.920000000000002</v>
      </c>
      <c r="J19" s="93">
        <f>[15]Setembro!$H$13</f>
        <v>19.440000000000001</v>
      </c>
      <c r="K19" s="93">
        <f>[15]Setembro!$H$14</f>
        <v>10.8</v>
      </c>
      <c r="L19" s="93">
        <f>[15]Setembro!$H$15</f>
        <v>16.559999999999999</v>
      </c>
      <c r="M19" s="93">
        <f>[15]Setembro!$H$16</f>
        <v>11.879999999999999</v>
      </c>
      <c r="N19" s="93">
        <f>[15]Setembro!$H$17</f>
        <v>8.2799999999999994</v>
      </c>
      <c r="O19" s="93">
        <f>[15]Setembro!$H$18</f>
        <v>13.68</v>
      </c>
      <c r="P19" s="93">
        <f>[15]Setembro!$H$19</f>
        <v>15.840000000000002</v>
      </c>
      <c r="Q19" s="93">
        <f>[15]Setembro!$H$20</f>
        <v>12.6</v>
      </c>
      <c r="R19" s="93">
        <f>[15]Setembro!$H$21</f>
        <v>13.68</v>
      </c>
      <c r="S19" s="93">
        <f>[15]Setembro!$H$22</f>
        <v>15.120000000000001</v>
      </c>
      <c r="T19" s="93">
        <f>[15]Setembro!$H$23</f>
        <v>11.16</v>
      </c>
      <c r="U19" s="93">
        <f>[15]Setembro!$H$24</f>
        <v>15.840000000000002</v>
      </c>
      <c r="V19" s="93">
        <f>[15]Setembro!$H$25</f>
        <v>21.96</v>
      </c>
      <c r="W19" s="93">
        <f>[15]Setembro!$H$26</f>
        <v>11.16</v>
      </c>
      <c r="X19" s="93">
        <f>[15]Setembro!$H$27</f>
        <v>10.08</v>
      </c>
      <c r="Y19" s="93">
        <f>[15]Setembro!$H$28</f>
        <v>8.64</v>
      </c>
      <c r="Z19" s="93">
        <f>[15]Setembro!$H$29</f>
        <v>9.7200000000000006</v>
      </c>
      <c r="AA19" s="93">
        <f>[15]Setembro!$H$30</f>
        <v>20.16</v>
      </c>
      <c r="AB19" s="93">
        <f>[15]Setembro!$H$31</f>
        <v>19.440000000000001</v>
      </c>
      <c r="AC19" s="93">
        <f>[15]Setembro!$H$32</f>
        <v>10.44</v>
      </c>
      <c r="AD19" s="93">
        <f>[15]Setembro!$H$33</f>
        <v>17.64</v>
      </c>
      <c r="AE19" s="93">
        <f>[15]Setembro!$H$34</f>
        <v>16.559999999999999</v>
      </c>
      <c r="AF19" s="81">
        <f t="shared" si="3"/>
        <v>26.64</v>
      </c>
      <c r="AG19" s="92">
        <f t="shared" si="4"/>
        <v>14.735999999999999</v>
      </c>
      <c r="AH19" s="11" t="s">
        <v>33</v>
      </c>
      <c r="AJ19" t="s">
        <v>33</v>
      </c>
    </row>
    <row r="20" spans="1:37" x14ac:dyDescent="0.2">
      <c r="A20" s="50" t="s">
        <v>31</v>
      </c>
      <c r="B20" s="93">
        <f>[16]Setembro!$H$5</f>
        <v>20.16</v>
      </c>
      <c r="C20" s="93">
        <f>[16]Setembro!$H$6</f>
        <v>17.64</v>
      </c>
      <c r="D20" s="93">
        <f>[16]Setembro!$H$7</f>
        <v>20.16</v>
      </c>
      <c r="E20" s="93">
        <f>[16]Setembro!$H$8</f>
        <v>20.52</v>
      </c>
      <c r="F20" s="93">
        <f>[16]Setembro!$H$9</f>
        <v>19.079999999999998</v>
      </c>
      <c r="G20" s="93">
        <f>[16]Setembro!$H$10</f>
        <v>29.16</v>
      </c>
      <c r="H20" s="93">
        <f>[16]Setembro!$H$11</f>
        <v>23.759999999999998</v>
      </c>
      <c r="I20" s="93">
        <f>[16]Setembro!$H$12</f>
        <v>29.16</v>
      </c>
      <c r="J20" s="93">
        <f>[16]Setembro!$H$13</f>
        <v>25.56</v>
      </c>
      <c r="K20" s="93">
        <f>[16]Setembro!$H$14</f>
        <v>19.440000000000001</v>
      </c>
      <c r="L20" s="93">
        <f>[16]Setembro!$H$15</f>
        <v>24.48</v>
      </c>
      <c r="M20" s="93">
        <f>[16]Setembro!$H$16</f>
        <v>19.079999999999998</v>
      </c>
      <c r="N20" s="93">
        <f>[16]Setembro!$H$17</f>
        <v>18.36</v>
      </c>
      <c r="O20" s="93">
        <f>[16]Setembro!$H$18</f>
        <v>23.759999999999998</v>
      </c>
      <c r="P20" s="93">
        <f>[16]Setembro!$H$19</f>
        <v>24.840000000000003</v>
      </c>
      <c r="Q20" s="93">
        <f>[16]Setembro!$H$20</f>
        <v>22.68</v>
      </c>
      <c r="R20" s="93">
        <f>[16]Setembro!$H$21</f>
        <v>22.32</v>
      </c>
      <c r="S20" s="93">
        <f>[16]Setembro!$H$22</f>
        <v>25.56</v>
      </c>
      <c r="T20" s="93">
        <f>[16]Setembro!$H$23</f>
        <v>37.080000000000005</v>
      </c>
      <c r="U20" s="93">
        <f>[16]Setembro!$H$24</f>
        <v>27</v>
      </c>
      <c r="V20" s="93">
        <f>[16]Setembro!$H$25</f>
        <v>33.119999999999997</v>
      </c>
      <c r="W20" s="93">
        <f>[16]Setembro!$H$26</f>
        <v>23.040000000000003</v>
      </c>
      <c r="X20" s="93">
        <f>[16]Setembro!$H$27</f>
        <v>24.12</v>
      </c>
      <c r="Y20" s="93">
        <f>[16]Setembro!$H$28</f>
        <v>19.079999999999998</v>
      </c>
      <c r="Z20" s="93">
        <f>[16]Setembro!$H$29</f>
        <v>19.079999999999998</v>
      </c>
      <c r="AA20" s="93">
        <f>[16]Setembro!$H$30</f>
        <v>28.44</v>
      </c>
      <c r="AB20" s="93">
        <f>[16]Setembro!$H$31</f>
        <v>16.2</v>
      </c>
      <c r="AC20" s="93">
        <f>[16]Setembro!$H$32</f>
        <v>14.76</v>
      </c>
      <c r="AD20" s="93">
        <f>[16]Setembro!$H$33</f>
        <v>23.759999999999998</v>
      </c>
      <c r="AE20" s="93">
        <f>[16]Setembro!$H$34</f>
        <v>31.319999999999997</v>
      </c>
      <c r="AF20" s="81">
        <f t="shared" si="3"/>
        <v>37.080000000000005</v>
      </c>
      <c r="AG20" s="92">
        <f t="shared" si="4"/>
        <v>23.424000000000003</v>
      </c>
    </row>
    <row r="21" spans="1:37" x14ac:dyDescent="0.2">
      <c r="A21" s="50" t="s">
        <v>6</v>
      </c>
      <c r="B21" s="93" t="str">
        <f>[17]Setembro!$H$5</f>
        <v>*</v>
      </c>
      <c r="C21" s="93" t="str">
        <f>[17]Setembro!$H$6</f>
        <v>*</v>
      </c>
      <c r="D21" s="93" t="str">
        <f>[17]Setembro!$H$7</f>
        <v>*</v>
      </c>
      <c r="E21" s="93" t="str">
        <f>[17]Setembro!$H$8</f>
        <v>*</v>
      </c>
      <c r="F21" s="93">
        <f>[17]Setembro!$H$9</f>
        <v>14.04</v>
      </c>
      <c r="G21" s="93">
        <f>[17]Setembro!$H$10</f>
        <v>9.7200000000000006</v>
      </c>
      <c r="H21" s="93">
        <f>[17]Setembro!$H$11</f>
        <v>10.8</v>
      </c>
      <c r="I21" s="93">
        <f>[17]Setembro!$H$12</f>
        <v>17.64</v>
      </c>
      <c r="J21" s="93">
        <f>[17]Setembro!$H$13</f>
        <v>11.879999999999999</v>
      </c>
      <c r="K21" s="93">
        <f>[17]Setembro!$H$14</f>
        <v>9.3600000000000012</v>
      </c>
      <c r="L21" s="93">
        <f>[17]Setembro!$H$15</f>
        <v>14.04</v>
      </c>
      <c r="M21" s="93">
        <f>[17]Setembro!$H$16</f>
        <v>12.24</v>
      </c>
      <c r="N21" s="93">
        <f>[17]Setembro!$H$17</f>
        <v>16.559999999999999</v>
      </c>
      <c r="O21" s="93">
        <f>[17]Setembro!$H$18</f>
        <v>15.840000000000002</v>
      </c>
      <c r="P21" s="93">
        <f>[17]Setembro!$H$19</f>
        <v>18</v>
      </c>
      <c r="Q21" s="93">
        <f>[17]Setembro!$H$20</f>
        <v>11.520000000000001</v>
      </c>
      <c r="R21" s="93">
        <f>[17]Setembro!$H$21</f>
        <v>12.24</v>
      </c>
      <c r="S21" s="93">
        <f>[17]Setembro!$H$22</f>
        <v>11.16</v>
      </c>
      <c r="T21" s="93">
        <f>[17]Setembro!$H$23</f>
        <v>16.920000000000002</v>
      </c>
      <c r="U21" s="93">
        <f>[17]Setembro!$H$24</f>
        <v>13.68</v>
      </c>
      <c r="V21" s="93">
        <f>[17]Setembro!$H$25</f>
        <v>23.759999999999998</v>
      </c>
      <c r="W21" s="93">
        <f>[17]Setembro!$H$26</f>
        <v>11.520000000000001</v>
      </c>
      <c r="X21" s="93">
        <f>[17]Setembro!$H$27</f>
        <v>9</v>
      </c>
      <c r="Y21" s="93">
        <f>[17]Setembro!$H$28</f>
        <v>12.6</v>
      </c>
      <c r="Z21" s="93">
        <f>[17]Setembro!$H$29</f>
        <v>10.08</v>
      </c>
      <c r="AA21" s="93">
        <f>[17]Setembro!$H$30</f>
        <v>21.96</v>
      </c>
      <c r="AB21" s="93">
        <f>[17]Setembro!$H$31</f>
        <v>14.04</v>
      </c>
      <c r="AC21" s="93">
        <f>[17]Setembro!$H$32</f>
        <v>11.879999999999999</v>
      </c>
      <c r="AD21" s="93">
        <f>[17]Setembro!$H$33</f>
        <v>9.3600000000000012</v>
      </c>
      <c r="AE21" s="93">
        <f>[17]Setembro!$H$34</f>
        <v>17.28</v>
      </c>
      <c r="AF21" s="81">
        <f t="shared" si="3"/>
        <v>23.759999999999998</v>
      </c>
      <c r="AG21" s="92">
        <f t="shared" si="4"/>
        <v>13.735384615384616</v>
      </c>
    </row>
    <row r="22" spans="1:37" x14ac:dyDescent="0.2">
      <c r="A22" s="50" t="s">
        <v>7</v>
      </c>
      <c r="B22" s="93">
        <f>[18]Setembro!$H$5</f>
        <v>18.720000000000002</v>
      </c>
      <c r="C22" s="93">
        <f>[18]Setembro!$H$6</f>
        <v>12.24</v>
      </c>
      <c r="D22" s="93">
        <f>[18]Setembro!$H$7</f>
        <v>15.120000000000001</v>
      </c>
      <c r="E22" s="93">
        <f>[18]Setembro!$H$8</f>
        <v>18.36</v>
      </c>
      <c r="F22" s="93">
        <f>[18]Setembro!$H$9</f>
        <v>20.52</v>
      </c>
      <c r="G22" s="93">
        <f>[18]Setembro!$H$10</f>
        <v>15.48</v>
      </c>
      <c r="H22" s="93">
        <f>[18]Setembro!$H$11</f>
        <v>15.120000000000001</v>
      </c>
      <c r="I22" s="93">
        <f>[18]Setembro!$H$12</f>
        <v>15.840000000000002</v>
      </c>
      <c r="J22" s="93">
        <f>[18]Setembro!$H$13</f>
        <v>16.920000000000002</v>
      </c>
      <c r="K22" s="93">
        <f>[18]Setembro!$H$14</f>
        <v>14.04</v>
      </c>
      <c r="L22" s="93">
        <f>[18]Setembro!$H$15</f>
        <v>22.68</v>
      </c>
      <c r="M22" s="93">
        <f>[18]Setembro!$H$16</f>
        <v>19.079999999999998</v>
      </c>
      <c r="N22" s="93">
        <f>[18]Setembro!$H$17</f>
        <v>13.32</v>
      </c>
      <c r="O22" s="93">
        <f>[18]Setembro!$H$18</f>
        <v>15.840000000000002</v>
      </c>
      <c r="P22" s="93">
        <f>[18]Setembro!$H$19</f>
        <v>20.16</v>
      </c>
      <c r="Q22" s="93">
        <f>[18]Setembro!$H$20</f>
        <v>18.36</v>
      </c>
      <c r="R22" s="93">
        <f>[18]Setembro!$H$21</f>
        <v>19.079999999999998</v>
      </c>
      <c r="S22" s="93">
        <f>[18]Setembro!$H$22</f>
        <v>16.559999999999999</v>
      </c>
      <c r="T22" s="93">
        <f>[18]Setembro!$H$23</f>
        <v>19.079999999999998</v>
      </c>
      <c r="U22" s="93">
        <f>[18]Setembro!$H$24</f>
        <v>25.2</v>
      </c>
      <c r="V22" s="93">
        <f>[18]Setembro!$H$25</f>
        <v>29.52</v>
      </c>
      <c r="W22" s="93">
        <f>[18]Setembro!$H$26</f>
        <v>14.4</v>
      </c>
      <c r="X22" s="93">
        <f>[18]Setembro!$H$27</f>
        <v>16.2</v>
      </c>
      <c r="Y22" s="93">
        <f>[18]Setembro!$H$28</f>
        <v>16.2</v>
      </c>
      <c r="Z22" s="93">
        <f>[18]Setembro!$H$29</f>
        <v>14.4</v>
      </c>
      <c r="AA22" s="93">
        <f>[18]Setembro!$H$30</f>
        <v>20.88</v>
      </c>
      <c r="AB22" s="93">
        <f>[18]Setembro!$H$31</f>
        <v>21.96</v>
      </c>
      <c r="AC22" s="93">
        <f>[18]Setembro!$H$32</f>
        <v>10.08</v>
      </c>
      <c r="AD22" s="93">
        <f>[18]Setembro!$H$33</f>
        <v>18</v>
      </c>
      <c r="AE22" s="93">
        <f>[18]Setembro!$H$34</f>
        <v>18</v>
      </c>
      <c r="AF22" s="81">
        <f t="shared" si="3"/>
        <v>29.52</v>
      </c>
      <c r="AG22" s="92">
        <f t="shared" si="4"/>
        <v>17.711999999999996</v>
      </c>
    </row>
    <row r="23" spans="1:37" x14ac:dyDescent="0.2">
      <c r="A23" s="50" t="s">
        <v>151</v>
      </c>
      <c r="B23" s="93">
        <f>[19]Setembro!$H$5</f>
        <v>15.48</v>
      </c>
      <c r="C23" s="93">
        <f>[19]Setembro!$H$6</f>
        <v>10.08</v>
      </c>
      <c r="D23" s="93">
        <f>[19]Setembro!$H$7</f>
        <v>21.6</v>
      </c>
      <c r="E23" s="93">
        <f>[19]Setembro!$H$8</f>
        <v>25.92</v>
      </c>
      <c r="F23" s="93">
        <f>[19]Setembro!$H$9</f>
        <v>19.079999999999998</v>
      </c>
      <c r="G23" s="93">
        <f>[19]Setembro!$H$10</f>
        <v>17.28</v>
      </c>
      <c r="H23" s="93">
        <f>[19]Setembro!$H$11</f>
        <v>17.64</v>
      </c>
      <c r="I23" s="93">
        <f>[19]Setembro!$H$12</f>
        <v>24.840000000000003</v>
      </c>
      <c r="J23" s="93">
        <f>[19]Setembro!$H$13</f>
        <v>27.720000000000002</v>
      </c>
      <c r="K23" s="93">
        <f>[19]Setembro!$H$14</f>
        <v>26.28</v>
      </c>
      <c r="L23" s="93">
        <f>[19]Setembro!$H$15</f>
        <v>24.840000000000003</v>
      </c>
      <c r="M23" s="93">
        <f>[19]Setembro!$H$16</f>
        <v>27.36</v>
      </c>
      <c r="N23" s="93">
        <f>[19]Setembro!$H$17</f>
        <v>18.720000000000002</v>
      </c>
      <c r="O23" s="93">
        <f>[19]Setembro!$H$18</f>
        <v>14.76</v>
      </c>
      <c r="P23" s="93">
        <f>[19]Setembro!$H$19</f>
        <v>12.6</v>
      </c>
      <c r="Q23" s="93">
        <f>[19]Setembro!$H$20</f>
        <v>19.079999999999998</v>
      </c>
      <c r="R23" s="93">
        <f>[19]Setembro!$H$21</f>
        <v>26.28</v>
      </c>
      <c r="S23" s="93">
        <f>[19]Setembro!$H$22</f>
        <v>24.840000000000003</v>
      </c>
      <c r="T23" s="93">
        <f>[19]Setembro!$H$23</f>
        <v>26.28</v>
      </c>
      <c r="U23" s="93">
        <f>[19]Setembro!$H$24</f>
        <v>27.720000000000002</v>
      </c>
      <c r="V23" s="93">
        <f>[19]Setembro!$H$25</f>
        <v>28.8</v>
      </c>
      <c r="W23" s="93">
        <f>[19]Setembro!$H$25</f>
        <v>28.8</v>
      </c>
      <c r="X23" s="93">
        <f>[19]Setembro!$H$27</f>
        <v>19.440000000000001</v>
      </c>
      <c r="Y23" s="93">
        <f>[19]Setembro!$H$28</f>
        <v>25.92</v>
      </c>
      <c r="Z23" s="93">
        <f>[19]Setembro!$H$29</f>
        <v>21.6</v>
      </c>
      <c r="AA23" s="93">
        <f>[19]Setembro!$H$30</f>
        <v>18.720000000000002</v>
      </c>
      <c r="AB23" s="93">
        <f>[19]Setembro!$H$31</f>
        <v>20.52</v>
      </c>
      <c r="AC23" s="93">
        <f>[19]Setembro!$H$32</f>
        <v>16.2</v>
      </c>
      <c r="AD23" s="93">
        <f>[19]Setembro!$H$33</f>
        <v>23.400000000000002</v>
      </c>
      <c r="AE23" s="93">
        <f>[19]Setembro!$H$34</f>
        <v>29.52</v>
      </c>
      <c r="AF23" s="81">
        <f t="shared" si="3"/>
        <v>29.52</v>
      </c>
      <c r="AG23" s="92">
        <f t="shared" si="4"/>
        <v>22.044000000000004</v>
      </c>
      <c r="AJ23" t="s">
        <v>33</v>
      </c>
      <c r="AK23" t="s">
        <v>33</v>
      </c>
    </row>
    <row r="24" spans="1:37" x14ac:dyDescent="0.2">
      <c r="A24" s="50" t="s">
        <v>152</v>
      </c>
      <c r="B24" s="93">
        <f>[20]Setembro!$H5</f>
        <v>16.559999999999999</v>
      </c>
      <c r="C24" s="93">
        <f>[20]Setembro!$H6</f>
        <v>11.520000000000001</v>
      </c>
      <c r="D24" s="93">
        <f>[20]Setembro!$H7</f>
        <v>21.6</v>
      </c>
      <c r="E24" s="93">
        <f>[20]Setembro!$H8</f>
        <v>30.6</v>
      </c>
      <c r="F24" s="93">
        <f>[20]Setembro!$H9</f>
        <v>22.68</v>
      </c>
      <c r="G24" s="93">
        <f>[20]Setembro!$H10</f>
        <v>22.32</v>
      </c>
      <c r="H24" s="93">
        <f>[20]Setembro!$H11</f>
        <v>22.68</v>
      </c>
      <c r="I24" s="93">
        <f>[20]Setembro!$H12</f>
        <v>25.56</v>
      </c>
      <c r="J24" s="93">
        <f>[20]Setembro!$H13</f>
        <v>24.12</v>
      </c>
      <c r="K24" s="93">
        <f>[20]Setembro!$H14</f>
        <v>26.28</v>
      </c>
      <c r="L24" s="93">
        <f>[20]Setembro!$H15</f>
        <v>27.36</v>
      </c>
      <c r="M24" s="93">
        <f>[20]Setembro!$H16</f>
        <v>22.68</v>
      </c>
      <c r="N24" s="93">
        <f>[20]Setembro!$H17</f>
        <v>13.68</v>
      </c>
      <c r="O24" s="93">
        <f>[20]Setembro!$H18</f>
        <v>17.28</v>
      </c>
      <c r="P24" s="93">
        <f>[20]Setembro!$H19</f>
        <v>16.2</v>
      </c>
      <c r="Q24" s="93">
        <f>[20]Setembro!$H20</f>
        <v>17.28</v>
      </c>
      <c r="R24" s="93">
        <f>[20]Setembro!$H21</f>
        <v>22.68</v>
      </c>
      <c r="S24" s="93">
        <f>[20]Setembro!$H22</f>
        <v>23.400000000000002</v>
      </c>
      <c r="T24" s="93">
        <f>[20]Setembro!$H23</f>
        <v>27.720000000000002</v>
      </c>
      <c r="U24" s="93">
        <f>[20]Setembro!$H24</f>
        <v>40.32</v>
      </c>
      <c r="V24" s="93">
        <f>[20]Setembro!$H25</f>
        <v>28.44</v>
      </c>
      <c r="W24" s="93">
        <f>[20]Setembro!$H26</f>
        <v>23.040000000000003</v>
      </c>
      <c r="X24" s="93">
        <f>[20]Setembro!$H27</f>
        <v>23.400000000000002</v>
      </c>
      <c r="Y24" s="93">
        <f>[20]Setembro!$H28</f>
        <v>31.680000000000003</v>
      </c>
      <c r="Z24" s="93">
        <f>[20]Setembro!$H29</f>
        <v>25.56</v>
      </c>
      <c r="AA24" s="93">
        <f>[20]Setembro!$H30</f>
        <v>19.079999999999998</v>
      </c>
      <c r="AB24" s="93">
        <f>[20]Setembro!$H31</f>
        <v>28.44</v>
      </c>
      <c r="AC24" s="93">
        <f>[20]Setembro!$H32</f>
        <v>14.04</v>
      </c>
      <c r="AD24" s="93">
        <f>[20]Setembro!$H33</f>
        <v>27.720000000000002</v>
      </c>
      <c r="AE24" s="93">
        <f>[20]Setembro!$H34</f>
        <v>33.840000000000003</v>
      </c>
      <c r="AF24" s="81">
        <f t="shared" si="3"/>
        <v>40.32</v>
      </c>
      <c r="AG24" s="92">
        <f t="shared" si="4"/>
        <v>23.592000000000002</v>
      </c>
      <c r="AH24" s="11" t="s">
        <v>33</v>
      </c>
    </row>
    <row r="25" spans="1:37" x14ac:dyDescent="0.2">
      <c r="A25" s="50" t="s">
        <v>153</v>
      </c>
      <c r="B25" s="93">
        <f>[21]Setembro!$H$5</f>
        <v>16.2</v>
      </c>
      <c r="C25" s="93">
        <f>[21]Setembro!$H$6</f>
        <v>9</v>
      </c>
      <c r="D25" s="93">
        <f>[21]Setembro!$H$7</f>
        <v>13.32</v>
      </c>
      <c r="E25" s="93">
        <f>[21]Setembro!$H$8</f>
        <v>24.12</v>
      </c>
      <c r="F25" s="93">
        <f>[21]Setembro!$H$9</f>
        <v>24.12</v>
      </c>
      <c r="G25" s="93">
        <f>[21]Setembro!$H$10</f>
        <v>10.8</v>
      </c>
      <c r="H25" s="93">
        <f>[21]Setembro!$H$11</f>
        <v>11.520000000000001</v>
      </c>
      <c r="I25" s="93">
        <f>[21]Setembro!$H$12</f>
        <v>14.04</v>
      </c>
      <c r="J25" s="93">
        <f>[21]Setembro!$H$13</f>
        <v>14.76</v>
      </c>
      <c r="K25" s="93">
        <f>[21]Setembro!$H$14</f>
        <v>11.16</v>
      </c>
      <c r="L25" s="93">
        <f>[21]Setembro!$H$15</f>
        <v>23.759999999999998</v>
      </c>
      <c r="M25" s="93">
        <f>[21]Setembro!$H$16</f>
        <v>25.92</v>
      </c>
      <c r="N25" s="93">
        <f>[21]Setembro!$H$17</f>
        <v>21.6</v>
      </c>
      <c r="O25" s="93">
        <f>[21]Setembro!$H$18</f>
        <v>17.64</v>
      </c>
      <c r="P25" s="93">
        <f>[21]Setembro!$H$19</f>
        <v>20.52</v>
      </c>
      <c r="Q25" s="93">
        <f>[21]Setembro!$H$20</f>
        <v>16.559999999999999</v>
      </c>
      <c r="R25" s="93">
        <f>[21]Setembro!$H$21</f>
        <v>16.920000000000002</v>
      </c>
      <c r="S25" s="93">
        <f>[21]Setembro!$H$22</f>
        <v>14.76</v>
      </c>
      <c r="T25" s="93">
        <f>[21]Setembro!$H$23</f>
        <v>20.16</v>
      </c>
      <c r="U25" s="93">
        <f>[21]Setembro!$H$24</f>
        <v>29.52</v>
      </c>
      <c r="V25" s="93">
        <f>[21]Setembro!$H$25</f>
        <v>23.400000000000002</v>
      </c>
      <c r="W25" s="93">
        <f>[21]Setembro!$H$26</f>
        <v>10.8</v>
      </c>
      <c r="X25" s="93">
        <f>[21]Setembro!$H$27</f>
        <v>12.6</v>
      </c>
      <c r="Y25" s="93">
        <f>[21]Setembro!$H$28</f>
        <v>12.96</v>
      </c>
      <c r="Z25" s="93">
        <f>[21]Setembro!$H$29</f>
        <v>12.24</v>
      </c>
      <c r="AA25" s="93">
        <f>[21]Setembro!$H$30</f>
        <v>21.6</v>
      </c>
      <c r="AB25" s="93">
        <f>[21]Setembro!$H$31</f>
        <v>18</v>
      </c>
      <c r="AC25" s="93">
        <f>[21]Setembro!$H$32</f>
        <v>15.120000000000001</v>
      </c>
      <c r="AD25" s="93">
        <f>[21]Setembro!$H$33</f>
        <v>15.48</v>
      </c>
      <c r="AE25" s="93">
        <f>[21]Setembro!$H$34</f>
        <v>16.2</v>
      </c>
      <c r="AF25" s="81">
        <f t="shared" ref="AF25:AF43" si="5">MAX(B25:AE25)</f>
        <v>29.52</v>
      </c>
      <c r="AG25" s="92">
        <f t="shared" si="4"/>
        <v>17.160000000000004</v>
      </c>
      <c r="AH25" t="s">
        <v>33</v>
      </c>
      <c r="AI25" t="s">
        <v>33</v>
      </c>
      <c r="AJ25" t="s">
        <v>33</v>
      </c>
      <c r="AK25" t="s">
        <v>33</v>
      </c>
    </row>
    <row r="26" spans="1:37" x14ac:dyDescent="0.2">
      <c r="A26" s="50" t="s">
        <v>8</v>
      </c>
      <c r="B26" s="93">
        <f>[22]Setembro!$H$5</f>
        <v>12.24</v>
      </c>
      <c r="C26" s="93">
        <f>[22]Setembro!$H$6</f>
        <v>6.48</v>
      </c>
      <c r="D26" s="93">
        <f>[22]Setembro!$H$7</f>
        <v>12.6</v>
      </c>
      <c r="E26" s="93">
        <f>[22]Setembro!$H$8</f>
        <v>13.68</v>
      </c>
      <c r="F26" s="93">
        <f>[22]Setembro!$H$9</f>
        <v>12.24</v>
      </c>
      <c r="G26" s="93">
        <f>[22]Setembro!$H$10</f>
        <v>14.04</v>
      </c>
      <c r="H26" s="93">
        <f>[22]Setembro!$H$11</f>
        <v>15.840000000000002</v>
      </c>
      <c r="I26" s="93">
        <f>[22]Setembro!$H$12</f>
        <v>13.32</v>
      </c>
      <c r="J26" s="93">
        <f>[22]Setembro!$H$13</f>
        <v>15.840000000000002</v>
      </c>
      <c r="K26" s="93">
        <f>[22]Setembro!$H$14</f>
        <v>14.76</v>
      </c>
      <c r="L26" s="93">
        <f>[22]Setembro!$H$15</f>
        <v>18</v>
      </c>
      <c r="M26" s="93">
        <f>[22]Setembro!$H$16</f>
        <v>19.079999999999998</v>
      </c>
      <c r="N26" s="93">
        <f>[22]Setembro!$H$17</f>
        <v>10.08</v>
      </c>
      <c r="O26" s="93">
        <f>[22]Setembro!$H$18</f>
        <v>21.6</v>
      </c>
      <c r="P26" s="93">
        <f>[22]Setembro!$H$19</f>
        <v>21.96</v>
      </c>
      <c r="Q26" s="93">
        <f>[22]Setembro!$H$20</f>
        <v>22.68</v>
      </c>
      <c r="R26" s="93">
        <f>[22]Setembro!$H$21</f>
        <v>20.16</v>
      </c>
      <c r="S26" s="93">
        <f>[22]Setembro!$H$22</f>
        <v>18.720000000000002</v>
      </c>
      <c r="T26" s="93">
        <f>[22]Setembro!$H$23</f>
        <v>15.120000000000001</v>
      </c>
      <c r="U26" s="93">
        <f>[22]Setembro!$H$24</f>
        <v>38.519999999999996</v>
      </c>
      <c r="V26" s="93">
        <f>[22]Setembro!$H$25</f>
        <v>29.16</v>
      </c>
      <c r="W26" s="93">
        <f>[22]Setembro!$H$26</f>
        <v>15.120000000000001</v>
      </c>
      <c r="X26" s="93">
        <f>[22]Setembro!$H$27</f>
        <v>13.68</v>
      </c>
      <c r="Y26" s="93">
        <f>[22]Setembro!$H$28</f>
        <v>16.920000000000002</v>
      </c>
      <c r="Z26" s="93">
        <f>[22]Setembro!$H$29</f>
        <v>13.68</v>
      </c>
      <c r="AA26" s="93">
        <f>[22]Setembro!$H$30</f>
        <v>16.559999999999999</v>
      </c>
      <c r="AB26" s="93">
        <f>[22]Setembro!$H$31</f>
        <v>19.440000000000001</v>
      </c>
      <c r="AC26" s="93">
        <f>[22]Setembro!$H$32</f>
        <v>10.08</v>
      </c>
      <c r="AD26" s="93">
        <f>[22]Setembro!$H$33</f>
        <v>20.88</v>
      </c>
      <c r="AE26" s="93">
        <f>[22]Setembro!$H$34</f>
        <v>23.040000000000003</v>
      </c>
      <c r="AF26" s="81">
        <f t="shared" si="5"/>
        <v>38.519999999999996</v>
      </c>
      <c r="AG26" s="92">
        <f t="shared" si="4"/>
        <v>17.184000000000005</v>
      </c>
      <c r="AJ26" t="s">
        <v>33</v>
      </c>
    </row>
    <row r="27" spans="1:37" x14ac:dyDescent="0.2">
      <c r="A27" s="50" t="s">
        <v>9</v>
      </c>
      <c r="B27" s="93">
        <f>[23]Setembro!$H5</f>
        <v>21.6</v>
      </c>
      <c r="C27" s="93">
        <f>[23]Setembro!$H6</f>
        <v>16.920000000000002</v>
      </c>
      <c r="D27" s="93">
        <f>[23]Setembro!$H7</f>
        <v>13.32</v>
      </c>
      <c r="E27" s="93">
        <f>[23]Setembro!$H8</f>
        <v>15.840000000000002</v>
      </c>
      <c r="F27" s="93">
        <f>[23]Setembro!$H9</f>
        <v>20.88</v>
      </c>
      <c r="G27" s="93">
        <f>[23]Setembro!$H10</f>
        <v>11.879999999999999</v>
      </c>
      <c r="H27" s="93">
        <f>[23]Setembro!$H11</f>
        <v>14.4</v>
      </c>
      <c r="I27" s="93">
        <f>[23]Setembro!$H12</f>
        <v>19.440000000000001</v>
      </c>
      <c r="J27" s="93">
        <f>[23]Setembro!$H13</f>
        <v>17.64</v>
      </c>
      <c r="K27" s="93">
        <f>[23]Setembro!$H14</f>
        <v>15.840000000000002</v>
      </c>
      <c r="L27" s="93">
        <f>[23]Setembro!$H15</f>
        <v>16.920000000000002</v>
      </c>
      <c r="M27" s="93">
        <f>[23]Setembro!$H16</f>
        <v>20.88</v>
      </c>
      <c r="N27" s="93">
        <f>[23]Setembro!$H17</f>
        <v>10.44</v>
      </c>
      <c r="O27" s="93">
        <f>[23]Setembro!$H18</f>
        <v>20.52</v>
      </c>
      <c r="P27" s="93">
        <f>[23]Setembro!$H19</f>
        <v>12.96</v>
      </c>
      <c r="Q27" s="93">
        <f>[23]Setembro!$H20</f>
        <v>21.96</v>
      </c>
      <c r="R27" s="93">
        <f>[23]Setembro!$H21</f>
        <v>16.2</v>
      </c>
      <c r="S27" s="93">
        <f>[23]Setembro!$H22</f>
        <v>15.48</v>
      </c>
      <c r="T27" s="93">
        <f>[23]Setembro!$H23</f>
        <v>21.6</v>
      </c>
      <c r="U27" s="93">
        <f>[23]Setembro!$H24</f>
        <v>38.880000000000003</v>
      </c>
      <c r="V27" s="93">
        <f>[23]Setembro!$H25</f>
        <v>17.28</v>
      </c>
      <c r="W27" s="93">
        <f>[23]Setembro!$H26</f>
        <v>12.24</v>
      </c>
      <c r="X27" s="93">
        <f>[23]Setembro!$H27</f>
        <v>13.68</v>
      </c>
      <c r="Y27" s="93">
        <f>[23]Setembro!$H28</f>
        <v>16.2</v>
      </c>
      <c r="Z27" s="93">
        <f>[23]Setembro!$H29</f>
        <v>13.32</v>
      </c>
      <c r="AA27" s="93">
        <f>[23]Setembro!$H30</f>
        <v>27.36</v>
      </c>
      <c r="AB27" s="93">
        <f>[23]Setembro!$H31</f>
        <v>27.720000000000002</v>
      </c>
      <c r="AC27" s="93">
        <f>[23]Setembro!$H32</f>
        <v>14.4</v>
      </c>
      <c r="AD27" s="93">
        <f>[23]Setembro!$H33</f>
        <v>13.68</v>
      </c>
      <c r="AE27" s="93">
        <f>[23]Setembro!$H34</f>
        <v>18.36</v>
      </c>
      <c r="AF27" s="81">
        <f t="shared" si="5"/>
        <v>38.880000000000003</v>
      </c>
      <c r="AG27" s="92">
        <f t="shared" si="4"/>
        <v>17.928000000000001</v>
      </c>
      <c r="AJ27" t="s">
        <v>33</v>
      </c>
    </row>
    <row r="28" spans="1:37" x14ac:dyDescent="0.2">
      <c r="A28" s="50" t="s">
        <v>30</v>
      </c>
      <c r="B28" s="93">
        <f>[24]Setembro!$H$5</f>
        <v>12.96</v>
      </c>
      <c r="C28" s="93">
        <f>[24]Setembro!$H$6</f>
        <v>9.3600000000000012</v>
      </c>
      <c r="D28" s="93">
        <f>[24]Setembro!$H$7</f>
        <v>12.6</v>
      </c>
      <c r="E28" s="93">
        <f>[24]Setembro!$H$8</f>
        <v>14.04</v>
      </c>
      <c r="F28" s="93">
        <f>[24]Setembro!$H$9</f>
        <v>11.879999999999999</v>
      </c>
      <c r="G28" s="93">
        <f>[24]Setembro!$H$10</f>
        <v>9.3600000000000012</v>
      </c>
      <c r="H28" s="93">
        <f>[24]Setembro!$H$11</f>
        <v>14.04</v>
      </c>
      <c r="I28" s="93">
        <f>[24]Setembro!$H$12</f>
        <v>15.840000000000002</v>
      </c>
      <c r="J28" s="93">
        <f>[24]Setembro!$H$13</f>
        <v>18.720000000000002</v>
      </c>
      <c r="K28" s="93">
        <f>[24]Setembro!$H$14</f>
        <v>13.68</v>
      </c>
      <c r="L28" s="93">
        <f>[24]Setembro!$H$15</f>
        <v>18</v>
      </c>
      <c r="M28" s="93">
        <f>[24]Setembro!$H$16</f>
        <v>14.4</v>
      </c>
      <c r="N28" s="93">
        <f>[24]Setembro!$H$17</f>
        <v>9.3600000000000012</v>
      </c>
      <c r="O28" s="93">
        <f>[24]Setembro!$H$18</f>
        <v>24.48</v>
      </c>
      <c r="P28" s="93">
        <f>[24]Setembro!$H$19</f>
        <v>6.48</v>
      </c>
      <c r="Q28" s="93">
        <f>[24]Setembro!$H$20</f>
        <v>7.9200000000000008</v>
      </c>
      <c r="R28" s="93">
        <f>[24]Setembro!$H$21</f>
        <v>14.04</v>
      </c>
      <c r="S28" s="93">
        <f>[24]Setembro!$H$22</f>
        <v>10.44</v>
      </c>
      <c r="T28" s="93">
        <f>[24]Setembro!$H$23</f>
        <v>15.840000000000002</v>
      </c>
      <c r="U28" s="93">
        <f>[24]Setembro!$H$24</f>
        <v>16.920000000000002</v>
      </c>
      <c r="V28" s="93">
        <f>[24]Setembro!$H$25</f>
        <v>18</v>
      </c>
      <c r="W28" s="93">
        <f>[24]Setembro!$H$26</f>
        <v>13.68</v>
      </c>
      <c r="X28" s="93">
        <f>[24]Setembro!$H$27</f>
        <v>11.520000000000001</v>
      </c>
      <c r="Y28" s="93">
        <f>[24]Setembro!$H$28</f>
        <v>10.44</v>
      </c>
      <c r="Z28" s="93">
        <f>[24]Setembro!$H$29</f>
        <v>7.2</v>
      </c>
      <c r="AA28" s="93">
        <f>[24]Setembro!$H$30</f>
        <v>16.2</v>
      </c>
      <c r="AB28" s="93">
        <f>[24]Setembro!$H$31</f>
        <v>11.879999999999999</v>
      </c>
      <c r="AC28" s="93">
        <f>[24]Setembro!$H$32</f>
        <v>5.4</v>
      </c>
      <c r="AD28" s="93">
        <f>[24]Setembro!$H$33</f>
        <v>9.7200000000000006</v>
      </c>
      <c r="AE28" s="93">
        <f>[24]Setembro!$H$34</f>
        <v>15.48</v>
      </c>
      <c r="AF28" s="81">
        <f t="shared" si="5"/>
        <v>24.48</v>
      </c>
      <c r="AG28" s="92">
        <f t="shared" si="4"/>
        <v>12.996</v>
      </c>
      <c r="AI28" t="s">
        <v>33</v>
      </c>
    </row>
    <row r="29" spans="1:37" x14ac:dyDescent="0.2">
      <c r="A29" s="50" t="s">
        <v>10</v>
      </c>
      <c r="B29" s="93">
        <f>[25]Setembro!$H$5</f>
        <v>5.04</v>
      </c>
      <c r="C29" s="93">
        <f>[25]Setembro!$H$6</f>
        <v>0</v>
      </c>
      <c r="D29" s="93">
        <f>[25]Setembro!$H$7</f>
        <v>3.6</v>
      </c>
      <c r="E29" s="93">
        <f>[25]Setembro!$H$8</f>
        <v>12.24</v>
      </c>
      <c r="F29" s="93">
        <f>[25]Setembro!$H$9</f>
        <v>12.24</v>
      </c>
      <c r="G29" s="93">
        <f>[25]Setembro!$H$10</f>
        <v>0.36000000000000004</v>
      </c>
      <c r="H29" s="93">
        <f>[25]Setembro!$H$11</f>
        <v>0.36000000000000004</v>
      </c>
      <c r="I29" s="93">
        <f>[25]Setembro!$H$12</f>
        <v>12.6</v>
      </c>
      <c r="J29" s="93">
        <f>[25]Setembro!$H$13</f>
        <v>15.840000000000002</v>
      </c>
      <c r="K29" s="93">
        <f>[25]Setembro!$H$14</f>
        <v>15.120000000000001</v>
      </c>
      <c r="L29" s="93">
        <f>[25]Setembro!$H$15</f>
        <v>17.64</v>
      </c>
      <c r="M29" s="93">
        <f>[25]Setembro!$H$16</f>
        <v>14.4</v>
      </c>
      <c r="N29" s="93">
        <f>[25]Setembro!$H$17</f>
        <v>2.8800000000000003</v>
      </c>
      <c r="O29" s="93">
        <f>[25]Setembro!$H$18</f>
        <v>1.4400000000000002</v>
      </c>
      <c r="P29" s="93">
        <f>[25]Setembro!$H$19</f>
        <v>6.12</v>
      </c>
      <c r="Q29" s="93">
        <f>[25]Setembro!$H$20</f>
        <v>4.6800000000000006</v>
      </c>
      <c r="R29" s="93">
        <f>[25]Setembro!$H$21</f>
        <v>16.920000000000002</v>
      </c>
      <c r="S29" s="93">
        <f>[25]Setembro!$H$22</f>
        <v>21.240000000000002</v>
      </c>
      <c r="T29" s="93">
        <f>[25]Setembro!$H$23</f>
        <v>19.079999999999998</v>
      </c>
      <c r="U29" s="93">
        <f>[25]Setembro!$H$24</f>
        <v>23.759999999999998</v>
      </c>
      <c r="V29" s="93">
        <f>[25]Setembro!$H$25</f>
        <v>21.240000000000002</v>
      </c>
      <c r="W29" s="93">
        <f>[25]Setembro!$H$26</f>
        <v>5.04</v>
      </c>
      <c r="X29" s="93">
        <f>[25]Setembro!$H$27</f>
        <v>6.12</v>
      </c>
      <c r="Y29" s="93">
        <f>[25]Setembro!$H$28</f>
        <v>10.08</v>
      </c>
      <c r="Z29" s="93">
        <f>[25]Setembro!$H$29</f>
        <v>12.6</v>
      </c>
      <c r="AA29" s="93">
        <f>[25]Setembro!$H$30</f>
        <v>15.120000000000001</v>
      </c>
      <c r="AB29" s="93">
        <f>[25]Setembro!$H$31</f>
        <v>9</v>
      </c>
      <c r="AC29" s="93">
        <f>[25]Setembro!$H$32</f>
        <v>0</v>
      </c>
      <c r="AD29" s="93">
        <f>[25]Setembro!$H$33</f>
        <v>10.08</v>
      </c>
      <c r="AE29" s="93">
        <f>[25]Setembro!$H$34</f>
        <v>13.32</v>
      </c>
      <c r="AF29" s="81">
        <f t="shared" si="5"/>
        <v>23.759999999999998</v>
      </c>
      <c r="AG29" s="92">
        <f t="shared" si="4"/>
        <v>10.272</v>
      </c>
      <c r="AK29" t="s">
        <v>33</v>
      </c>
    </row>
    <row r="30" spans="1:37" x14ac:dyDescent="0.2">
      <c r="A30" s="50" t="s">
        <v>154</v>
      </c>
      <c r="B30" s="93">
        <f>[26]Setembro!$H5</f>
        <v>25.92</v>
      </c>
      <c r="C30" s="93">
        <f>[26]Setembro!$H6</f>
        <v>14.04</v>
      </c>
      <c r="D30" s="93">
        <f>[26]Setembro!$H7</f>
        <v>21.240000000000002</v>
      </c>
      <c r="E30" s="93">
        <f>[26]Setembro!$H8</f>
        <v>28.44</v>
      </c>
      <c r="F30" s="93">
        <f>[26]Setembro!$H9</f>
        <v>33.119999999999997</v>
      </c>
      <c r="G30" s="93">
        <f>[26]Setembro!$H10</f>
        <v>19.440000000000001</v>
      </c>
      <c r="H30" s="93">
        <f>[26]Setembro!$H11</f>
        <v>22.32</v>
      </c>
      <c r="I30" s="93">
        <f>[26]Setembro!$H12</f>
        <v>28.44</v>
      </c>
      <c r="J30" s="93">
        <f>[26]Setembro!$H13</f>
        <v>35.64</v>
      </c>
      <c r="K30" s="93">
        <f>[26]Setembro!$H14</f>
        <v>23.400000000000002</v>
      </c>
      <c r="L30" s="93">
        <f>[26]Setembro!$H15</f>
        <v>33.840000000000003</v>
      </c>
      <c r="M30" s="93">
        <f>[26]Setembro!$H16</f>
        <v>39.96</v>
      </c>
      <c r="N30" s="93">
        <f>[26]Setembro!$H17</f>
        <v>22.68</v>
      </c>
      <c r="O30" s="93">
        <f>[26]Setembro!$H18</f>
        <v>28.08</v>
      </c>
      <c r="P30" s="93">
        <f>[26]Setembro!$H19</f>
        <v>24.12</v>
      </c>
      <c r="Q30" s="93">
        <f>[26]Setembro!$H20</f>
        <v>20.16</v>
      </c>
      <c r="R30" s="93">
        <f>[26]Setembro!$H21</f>
        <v>27.36</v>
      </c>
      <c r="S30" s="93">
        <f>[26]Setembro!$H22</f>
        <v>23.040000000000003</v>
      </c>
      <c r="T30" s="93">
        <f>[26]Setembro!$H23</f>
        <v>31.680000000000003</v>
      </c>
      <c r="U30" s="93">
        <f>[26]Setembro!$H24</f>
        <v>38.159999999999997</v>
      </c>
      <c r="V30" s="93">
        <f>[26]Setembro!$H25</f>
        <v>41.04</v>
      </c>
      <c r="W30" s="93">
        <f>[26]Setembro!$H26</f>
        <v>24.12</v>
      </c>
      <c r="X30" s="93">
        <f>[26]Setembro!$H27</f>
        <v>24.840000000000003</v>
      </c>
      <c r="Y30" s="93">
        <f>[26]Setembro!$H28</f>
        <v>30.240000000000002</v>
      </c>
      <c r="Z30" s="93">
        <f>[26]Setembro!$H29</f>
        <v>25.92</v>
      </c>
      <c r="AA30" s="93">
        <f>[26]Setembro!$H30</f>
        <v>28.44</v>
      </c>
      <c r="AB30" s="93">
        <f>[26]Setembro!$H31</f>
        <v>31.680000000000003</v>
      </c>
      <c r="AC30" s="93">
        <f>[26]Setembro!$H32</f>
        <v>14.4</v>
      </c>
      <c r="AD30" s="93">
        <f>[26]Setembro!$H33</f>
        <v>26.28</v>
      </c>
      <c r="AE30" s="93">
        <f>[26]Setembro!$H34</f>
        <v>29.880000000000003</v>
      </c>
      <c r="AF30" s="81">
        <f t="shared" si="5"/>
        <v>41.04</v>
      </c>
      <c r="AG30" s="92">
        <f t="shared" si="4"/>
        <v>27.263999999999999</v>
      </c>
      <c r="AH30" s="11" t="s">
        <v>33</v>
      </c>
      <c r="AJ30" t="s">
        <v>33</v>
      </c>
    </row>
    <row r="31" spans="1:37" x14ac:dyDescent="0.2">
      <c r="A31" s="50" t="s">
        <v>11</v>
      </c>
      <c r="B31" s="93">
        <f>[27]Setembro!$H$5</f>
        <v>14.04</v>
      </c>
      <c r="C31" s="93">
        <f>[27]Setembro!$H$6</f>
        <v>7.9200000000000008</v>
      </c>
      <c r="D31" s="93">
        <f>[27]Setembro!$H$7</f>
        <v>13.68</v>
      </c>
      <c r="E31" s="93">
        <f>[27]Setembro!$H$8</f>
        <v>15.840000000000002</v>
      </c>
      <c r="F31" s="93">
        <f>[27]Setembro!$H$9</f>
        <v>14.04</v>
      </c>
      <c r="G31" s="93">
        <f>[27]Setembro!$H$10</f>
        <v>7.9200000000000008</v>
      </c>
      <c r="H31" s="93">
        <f>[27]Setembro!$H$11</f>
        <v>9.3600000000000012</v>
      </c>
      <c r="I31" s="93">
        <f>[27]Setembro!$H$12</f>
        <v>9</v>
      </c>
      <c r="J31" s="93">
        <f>[27]Setembro!$H$13</f>
        <v>10.8</v>
      </c>
      <c r="K31" s="93">
        <f>[27]Setembro!$H$14</f>
        <v>7.9200000000000008</v>
      </c>
      <c r="L31" s="93">
        <f>[27]Setembro!$H$15</f>
        <v>12.96</v>
      </c>
      <c r="M31" s="93">
        <f>[27]Setembro!$H$16</f>
        <v>15.840000000000002</v>
      </c>
      <c r="N31" s="93">
        <f>[27]Setembro!$H$17</f>
        <v>10.8</v>
      </c>
      <c r="O31" s="93">
        <f>[27]Setembro!$H$18</f>
        <v>14.76</v>
      </c>
      <c r="P31" s="93">
        <f>[27]Setembro!$H$19</f>
        <v>14.76</v>
      </c>
      <c r="Q31" s="93">
        <f>[27]Setembro!$H$20</f>
        <v>15.120000000000001</v>
      </c>
      <c r="R31" s="93">
        <f>[27]Setembro!$H$21</f>
        <v>18.36</v>
      </c>
      <c r="S31" s="93">
        <f>[27]Setembro!$H$22</f>
        <v>12.6</v>
      </c>
      <c r="T31" s="93">
        <f>[27]Setembro!$H$23</f>
        <v>10.08</v>
      </c>
      <c r="U31" s="93">
        <f>[27]Setembro!$H$24</f>
        <v>28.08</v>
      </c>
      <c r="V31" s="93">
        <f>[27]Setembro!$H$25</f>
        <v>20.52</v>
      </c>
      <c r="W31" s="93">
        <f>[27]Setembro!$H$26</f>
        <v>7.2</v>
      </c>
      <c r="X31" s="93">
        <f>[27]Setembro!$H$27</f>
        <v>10.08</v>
      </c>
      <c r="Y31" s="93">
        <f>[27]Setembro!$H$28</f>
        <v>9.7200000000000006</v>
      </c>
      <c r="Z31" s="93">
        <f>[27]Setembro!$H$29</f>
        <v>18</v>
      </c>
      <c r="AA31" s="93">
        <f>[27]Setembro!$H$30</f>
        <v>23.759999999999998</v>
      </c>
      <c r="AB31" s="93">
        <f>[27]Setembro!$H$31</f>
        <v>14.76</v>
      </c>
      <c r="AC31" s="93">
        <f>[27]Setembro!$H$32</f>
        <v>7.9200000000000008</v>
      </c>
      <c r="AD31" s="93">
        <f>[27]Setembro!$H$33</f>
        <v>12.96</v>
      </c>
      <c r="AE31" s="93">
        <f>[27]Setembro!$H$34</f>
        <v>10.08</v>
      </c>
      <c r="AF31" s="81">
        <f t="shared" si="5"/>
        <v>28.08</v>
      </c>
      <c r="AG31" s="92">
        <f t="shared" si="4"/>
        <v>13.295999999999998</v>
      </c>
      <c r="AJ31" t="s">
        <v>33</v>
      </c>
      <c r="AK31" t="s">
        <v>33</v>
      </c>
    </row>
    <row r="32" spans="1:37" s="5" customFormat="1" x14ac:dyDescent="0.2">
      <c r="A32" s="50" t="s">
        <v>12</v>
      </c>
      <c r="B32" s="93">
        <f>[28]Setembro!$H$5</f>
        <v>11.879999999999999</v>
      </c>
      <c r="C32" s="93">
        <f>[28]Setembro!$H$6</f>
        <v>8.2799999999999994</v>
      </c>
      <c r="D32" s="93">
        <f>[28]Setembro!$H$7</f>
        <v>12.96</v>
      </c>
      <c r="E32" s="93">
        <f>[28]Setembro!$H$8</f>
        <v>9.3600000000000012</v>
      </c>
      <c r="F32" s="93">
        <f>[28]Setembro!$H$9</f>
        <v>13.68</v>
      </c>
      <c r="G32" s="93">
        <f>[28]Setembro!$H$10</f>
        <v>7.2</v>
      </c>
      <c r="H32" s="93">
        <f>[28]Setembro!$H$11</f>
        <v>8.64</v>
      </c>
      <c r="I32" s="93">
        <f>[28]Setembro!$H$12</f>
        <v>18.720000000000002</v>
      </c>
      <c r="J32" s="93">
        <f>[28]Setembro!$H$13</f>
        <v>13.68</v>
      </c>
      <c r="K32" s="93">
        <f>[28]Setembro!$H$14</f>
        <v>10.08</v>
      </c>
      <c r="L32" s="93">
        <f>[28]Setembro!$H$15</f>
        <v>14.76</v>
      </c>
      <c r="M32" s="93">
        <f>[28]Setembro!$H$16</f>
        <v>9</v>
      </c>
      <c r="N32" s="93">
        <f>[28]Setembro!$H$17</f>
        <v>8.64</v>
      </c>
      <c r="O32" s="93">
        <f>[28]Setembro!$H$18</f>
        <v>11.520000000000001</v>
      </c>
      <c r="P32" s="93">
        <f>[28]Setembro!$H$19</f>
        <v>4.32</v>
      </c>
      <c r="Q32" s="93">
        <f>[28]Setembro!$H$20</f>
        <v>10.08</v>
      </c>
      <c r="R32" s="93">
        <f>[28]Setembro!$H$21</f>
        <v>7.9200000000000008</v>
      </c>
      <c r="S32" s="93">
        <f>[28]Setembro!$H$22</f>
        <v>7.2</v>
      </c>
      <c r="T32" s="93">
        <f>[28]Setembro!$H$23</f>
        <v>11.16</v>
      </c>
      <c r="U32" s="93">
        <f>[28]Setembro!$H$24</f>
        <v>14.76</v>
      </c>
      <c r="V32" s="93">
        <f>[28]Setembro!$H$25</f>
        <v>28.44</v>
      </c>
      <c r="W32" s="93">
        <f>[28]Setembro!$H$26</f>
        <v>12.96</v>
      </c>
      <c r="X32" s="93">
        <f>[28]Setembro!$H$27</f>
        <v>12.6</v>
      </c>
      <c r="Y32" s="93">
        <f>[28]Setembro!$H$28</f>
        <v>8.64</v>
      </c>
      <c r="Z32" s="93">
        <f>[28]Setembro!$H$29</f>
        <v>12.24</v>
      </c>
      <c r="AA32" s="93">
        <f>[28]Setembro!$H$30</f>
        <v>18</v>
      </c>
      <c r="AB32" s="93">
        <f>[28]Setembro!$H$31</f>
        <v>15.120000000000001</v>
      </c>
      <c r="AC32" s="93">
        <f>[28]Setembro!$H$32</f>
        <v>9</v>
      </c>
      <c r="AD32" s="93">
        <f>[28]Setembro!$H$33</f>
        <v>7.9200000000000008</v>
      </c>
      <c r="AE32" s="93">
        <f>[28]Setembro!$H$34</f>
        <v>12.96</v>
      </c>
      <c r="AF32" s="81">
        <f t="shared" si="5"/>
        <v>28.44</v>
      </c>
      <c r="AG32" s="92">
        <f t="shared" si="4"/>
        <v>11.723999999999998</v>
      </c>
      <c r="AJ32" s="5" t="s">
        <v>33</v>
      </c>
      <c r="AK32" s="5" t="s">
        <v>33</v>
      </c>
    </row>
    <row r="33" spans="1:37" x14ac:dyDescent="0.2">
      <c r="A33" s="50" t="s">
        <v>235</v>
      </c>
      <c r="B33" s="93">
        <f>[29]Setembro!$H$5</f>
        <v>18</v>
      </c>
      <c r="C33" s="93">
        <f>[29]Setembro!$H$6</f>
        <v>12.24</v>
      </c>
      <c r="D33" s="93">
        <f>[29]Setembro!$H$7</f>
        <v>20.16</v>
      </c>
      <c r="E33" s="93">
        <f>[29]Setembro!$H$8</f>
        <v>22.68</v>
      </c>
      <c r="F33" s="93">
        <f>[29]Setembro!$H$9</f>
        <v>22.68</v>
      </c>
      <c r="G33" s="93">
        <f>[29]Setembro!$H$10</f>
        <v>11.16</v>
      </c>
      <c r="H33" s="93">
        <f>[29]Setembro!$H$11</f>
        <v>17.28</v>
      </c>
      <c r="I33" s="93">
        <f>[29]Setembro!$H$12</f>
        <v>29.52</v>
      </c>
      <c r="J33" s="93">
        <f>[29]Setembro!$H$13</f>
        <v>23.759999999999998</v>
      </c>
      <c r="K33" s="93">
        <f>[29]Setembro!$H$14</f>
        <v>23.400000000000002</v>
      </c>
      <c r="L33" s="93">
        <f>[29]Setembro!$H$15</f>
        <v>26.64</v>
      </c>
      <c r="M33" s="93">
        <f>[29]Setembro!$H$16</f>
        <v>17.28</v>
      </c>
      <c r="N33" s="93">
        <f>[29]Setembro!$H$17</f>
        <v>18.720000000000002</v>
      </c>
      <c r="O33" s="93">
        <f>[29]Setembro!$H$18</f>
        <v>19.440000000000001</v>
      </c>
      <c r="P33" s="93">
        <f>[29]Setembro!$H$19</f>
        <v>19.440000000000001</v>
      </c>
      <c r="Q33" s="93">
        <f>[29]Setembro!$H$20</f>
        <v>15.120000000000001</v>
      </c>
      <c r="R33" s="93">
        <f>[29]Setembro!$H$21</f>
        <v>10.8</v>
      </c>
      <c r="S33" s="93">
        <f>[29]Setembro!$H$22</f>
        <v>9.7200000000000006</v>
      </c>
      <c r="T33" s="93">
        <f>[29]Setembro!$H$23</f>
        <v>18.36</v>
      </c>
      <c r="U33" s="93">
        <f>[29]Setembro!$H$24</f>
        <v>25.56</v>
      </c>
      <c r="V33" s="93">
        <f>[29]Setembro!$H$25</f>
        <v>29.880000000000003</v>
      </c>
      <c r="W33" s="93">
        <f>[29]Setembro!$H$26</f>
        <v>17.28</v>
      </c>
      <c r="X33" s="93">
        <f>[29]Setembro!$H$27</f>
        <v>15.120000000000001</v>
      </c>
      <c r="Y33" s="93">
        <f>[29]Setembro!$H$28</f>
        <v>13.68</v>
      </c>
      <c r="Z33" s="93">
        <f>[29]Setembro!$H$29</f>
        <v>15.840000000000002</v>
      </c>
      <c r="AA33" s="93">
        <f>[29]Setembro!$H$30</f>
        <v>26.28</v>
      </c>
      <c r="AB33" s="93">
        <f>[29]Setembro!$H$31</f>
        <v>19.8</v>
      </c>
      <c r="AC33" s="93">
        <f>[29]Setembro!$H$32</f>
        <v>9.7200000000000006</v>
      </c>
      <c r="AD33" s="93">
        <f>[29]Setembro!$H$33</f>
        <v>25.56</v>
      </c>
      <c r="AE33" s="93">
        <f>[29]Setembro!$H$34</f>
        <v>21.240000000000002</v>
      </c>
      <c r="AF33" s="81">
        <f t="shared" si="5"/>
        <v>29.880000000000003</v>
      </c>
      <c r="AG33" s="92">
        <f t="shared" si="4"/>
        <v>19.212</v>
      </c>
      <c r="AJ33" t="s">
        <v>33</v>
      </c>
    </row>
    <row r="34" spans="1:37" x14ac:dyDescent="0.2">
      <c r="A34" s="50" t="s">
        <v>234</v>
      </c>
      <c r="B34" s="93">
        <f>[30]Setembro!$H$5</f>
        <v>12.6</v>
      </c>
      <c r="C34" s="93">
        <f>[30]Setembro!$H$6</f>
        <v>9.3600000000000012</v>
      </c>
      <c r="D34" s="93">
        <f>[30]Setembro!$H$7</f>
        <v>16.2</v>
      </c>
      <c r="E34" s="93">
        <f>[30]Setembro!$H$8</f>
        <v>20.88</v>
      </c>
      <c r="F34" s="93">
        <f>[30]Setembro!$H$9</f>
        <v>16.2</v>
      </c>
      <c r="G34" s="93">
        <f>[30]Setembro!$H$10</f>
        <v>10.44</v>
      </c>
      <c r="H34" s="93">
        <f>[30]Setembro!$H$11</f>
        <v>11.879999999999999</v>
      </c>
      <c r="I34" s="93">
        <f>[30]Setembro!$H$12</f>
        <v>18.36</v>
      </c>
      <c r="J34" s="93">
        <f>[30]Setembro!$H$13</f>
        <v>19.079999999999998</v>
      </c>
      <c r="K34" s="93">
        <f>[30]Setembro!$H$14</f>
        <v>20.52</v>
      </c>
      <c r="L34" s="93">
        <f>[30]Setembro!$H$15</f>
        <v>19.8</v>
      </c>
      <c r="M34" s="93">
        <f>[30]Setembro!$H$16</f>
        <v>24.840000000000003</v>
      </c>
      <c r="N34" s="93">
        <f>[30]Setembro!$H$17</f>
        <v>19.440000000000001</v>
      </c>
      <c r="O34" s="93">
        <f>[30]Setembro!$H$18</f>
        <v>17.64</v>
      </c>
      <c r="P34" s="93">
        <f>[30]Setembro!$H$19</f>
        <v>10.8</v>
      </c>
      <c r="Q34" s="93">
        <f>[30]Setembro!$H$20</f>
        <v>13.32</v>
      </c>
      <c r="R34" s="93">
        <f>[30]Setembro!$H$21</f>
        <v>17.28</v>
      </c>
      <c r="S34" s="93">
        <f>[30]Setembro!$H$22</f>
        <v>19.440000000000001</v>
      </c>
      <c r="T34" s="93">
        <f>[30]Setembro!$H$23</f>
        <v>18.720000000000002</v>
      </c>
      <c r="U34" s="93">
        <f>[30]Setembro!$H$24</f>
        <v>21.6</v>
      </c>
      <c r="V34" s="93">
        <f>[30]Setembro!$H$25</f>
        <v>24.48</v>
      </c>
      <c r="W34" s="93">
        <f>[30]Setembro!$H$26</f>
        <v>15.120000000000001</v>
      </c>
      <c r="X34" s="93">
        <f>[30]Setembro!$H$27</f>
        <v>16.2</v>
      </c>
      <c r="Y34" s="93">
        <f>[30]Setembro!$H$28</f>
        <v>16.2</v>
      </c>
      <c r="Z34" s="93">
        <f>[30]Setembro!$H$29</f>
        <v>14.04</v>
      </c>
      <c r="AA34" s="93">
        <f>[30]Setembro!$H$30</f>
        <v>17.28</v>
      </c>
      <c r="AB34" s="93">
        <f>[30]Setembro!$H$31</f>
        <v>15.120000000000001</v>
      </c>
      <c r="AC34" s="93">
        <f>[30]Setembro!$H$32</f>
        <v>7.9200000000000008</v>
      </c>
      <c r="AD34" s="93">
        <f>[30]Setembro!$H$33</f>
        <v>14.76</v>
      </c>
      <c r="AE34" s="93">
        <f>[30]Setembro!$H$34</f>
        <v>19.440000000000001</v>
      </c>
      <c r="AF34" s="81">
        <f t="shared" si="5"/>
        <v>24.840000000000003</v>
      </c>
      <c r="AG34" s="92">
        <f t="shared" si="4"/>
        <v>16.632000000000001</v>
      </c>
      <c r="AJ34" t="s">
        <v>33</v>
      </c>
    </row>
    <row r="35" spans="1:37" x14ac:dyDescent="0.2">
      <c r="A35" s="50" t="s">
        <v>126</v>
      </c>
      <c r="B35" s="93">
        <f>[31]Setembro!$H$5</f>
        <v>14.4</v>
      </c>
      <c r="C35" s="93">
        <f>[31]Setembro!$H$6</f>
        <v>12.24</v>
      </c>
      <c r="D35" s="93">
        <f>[31]Setembro!$H$7</f>
        <v>18</v>
      </c>
      <c r="E35" s="93">
        <f>[31]Setembro!$H$8</f>
        <v>17.28</v>
      </c>
      <c r="F35" s="93">
        <f>[31]Setembro!$H$9</f>
        <v>18.36</v>
      </c>
      <c r="G35" s="93">
        <f>[31]Setembro!$H$10</f>
        <v>14.4</v>
      </c>
      <c r="H35" s="93">
        <f>[31]Setembro!$H$11</f>
        <v>18.720000000000002</v>
      </c>
      <c r="I35" s="93">
        <f>[31]Setembro!$H$12</f>
        <v>19.8</v>
      </c>
      <c r="J35" s="93">
        <f>[31]Setembro!$H$13</f>
        <v>15.840000000000002</v>
      </c>
      <c r="K35" s="93">
        <f>[31]Setembro!$H$14</f>
        <v>17.64</v>
      </c>
      <c r="L35" s="93">
        <f>[31]Setembro!$H$15</f>
        <v>18</v>
      </c>
      <c r="M35" s="93">
        <f>[31]Setembro!$H$16</f>
        <v>20.52</v>
      </c>
      <c r="N35" s="93">
        <f>[31]Setembro!$H$17</f>
        <v>13.32</v>
      </c>
      <c r="O35" s="93">
        <f>[31]Setembro!$H$18</f>
        <v>21.96</v>
      </c>
      <c r="P35" s="93">
        <f>[31]Setembro!$H$19</f>
        <v>9.7200000000000006</v>
      </c>
      <c r="Q35" s="93">
        <f>[31]Setembro!$H$20</f>
        <v>14.04</v>
      </c>
      <c r="R35" s="93">
        <f>[31]Setembro!$H$21</f>
        <v>17.64</v>
      </c>
      <c r="S35" s="93">
        <f>[31]Setembro!$H$22</f>
        <v>15.48</v>
      </c>
      <c r="T35" s="93">
        <f>[31]Setembro!$H$23</f>
        <v>21.240000000000002</v>
      </c>
      <c r="U35" s="93">
        <f>[31]Setembro!$H$24</f>
        <v>27.36</v>
      </c>
      <c r="V35" s="93">
        <f>[31]Setembro!$H$25</f>
        <v>28.8</v>
      </c>
      <c r="W35" s="93">
        <f>[31]Setembro!$H$26</f>
        <v>17.28</v>
      </c>
      <c r="X35" s="93">
        <f>[31]Setembro!$H$27</f>
        <v>15.48</v>
      </c>
      <c r="Y35" s="93">
        <f>[31]Setembro!$H$28</f>
        <v>19.079999999999998</v>
      </c>
      <c r="Z35" s="93">
        <f>[31]Setembro!$H$29</f>
        <v>19.8</v>
      </c>
      <c r="AA35" s="93">
        <f>[31]Setembro!$H$30</f>
        <v>23.040000000000003</v>
      </c>
      <c r="AB35" s="93">
        <f>[31]Setembro!$H$31</f>
        <v>18.36</v>
      </c>
      <c r="AC35" s="93">
        <f>[31]Setembro!$H$32</f>
        <v>12.6</v>
      </c>
      <c r="AD35" s="93">
        <f>[31]Setembro!$H$33</f>
        <v>19.8</v>
      </c>
      <c r="AE35" s="93">
        <f>[31]Setembro!$H$34</f>
        <v>20.52</v>
      </c>
      <c r="AF35" s="81">
        <f t="shared" si="5"/>
        <v>28.8</v>
      </c>
      <c r="AG35" s="92">
        <f t="shared" si="4"/>
        <v>18.024000000000004</v>
      </c>
      <c r="AJ35" t="s">
        <v>33</v>
      </c>
    </row>
    <row r="36" spans="1:37" x14ac:dyDescent="0.2">
      <c r="A36" s="50" t="s">
        <v>13</v>
      </c>
      <c r="B36" s="93">
        <f>[32]Setembro!$H$5</f>
        <v>12.6</v>
      </c>
      <c r="C36" s="93">
        <f>[32]Setembro!$H$6</f>
        <v>12.6</v>
      </c>
      <c r="D36" s="93">
        <f>[32]Setembro!$H$7</f>
        <v>13.32</v>
      </c>
      <c r="E36" s="93">
        <f>[32]Setembro!$H$8</f>
        <v>15.48</v>
      </c>
      <c r="F36" s="93">
        <f>[32]Setembro!$H$9</f>
        <v>18.36</v>
      </c>
      <c r="G36" s="93">
        <f>[32]Setembro!$H$10</f>
        <v>21.96</v>
      </c>
      <c r="H36" s="93">
        <f>[32]Setembro!$H$11</f>
        <v>16.559999999999999</v>
      </c>
      <c r="I36" s="93">
        <f>[32]Setembro!$H$12</f>
        <v>18</v>
      </c>
      <c r="J36" s="93">
        <f>[32]Setembro!$H$13</f>
        <v>20.16</v>
      </c>
      <c r="K36" s="93">
        <f>[32]Setembro!$H$14</f>
        <v>18.36</v>
      </c>
      <c r="L36" s="93">
        <f>[32]Setembro!$H$15</f>
        <v>23.400000000000002</v>
      </c>
      <c r="M36" s="93">
        <f>[32]Setembro!$H$16</f>
        <v>16.559999999999999</v>
      </c>
      <c r="N36" s="93">
        <f>[32]Setembro!$H$17</f>
        <v>15.120000000000001</v>
      </c>
      <c r="O36" s="93">
        <f>[32]Setembro!$H$18</f>
        <v>24.48</v>
      </c>
      <c r="P36" s="93">
        <f>[32]Setembro!$H$19</f>
        <v>27.720000000000002</v>
      </c>
      <c r="Q36" s="93">
        <f>[32]Setembro!$H$20</f>
        <v>21.6</v>
      </c>
      <c r="R36" s="93">
        <f>[32]Setembro!$H$21</f>
        <v>16.2</v>
      </c>
      <c r="S36" s="93">
        <f>[32]Setembro!$H$22</f>
        <v>12.6</v>
      </c>
      <c r="T36" s="93">
        <f>[32]Setembro!$H$23</f>
        <v>22.68</v>
      </c>
      <c r="U36" s="93">
        <f>[32]Setembro!$H$24</f>
        <v>21.96</v>
      </c>
      <c r="V36" s="93">
        <f>[32]Setembro!$H$25</f>
        <v>32.4</v>
      </c>
      <c r="W36" s="93">
        <f>[32]Setembro!$H$26</f>
        <v>9.3600000000000012</v>
      </c>
      <c r="X36" s="93">
        <f>[32]Setembro!$H$27</f>
        <v>15.48</v>
      </c>
      <c r="Y36" s="93">
        <f>[32]Setembro!$H$28</f>
        <v>13.32</v>
      </c>
      <c r="Z36" s="93">
        <f>[32]Setembro!$H$29</f>
        <v>21.240000000000002</v>
      </c>
      <c r="AA36" s="93">
        <f>[32]Setembro!$H$30</f>
        <v>23.400000000000002</v>
      </c>
      <c r="AB36" s="93">
        <f>[32]Setembro!$H$31</f>
        <v>24.12</v>
      </c>
      <c r="AC36" s="93">
        <f>[32]Setembro!$H$32</f>
        <v>16.2</v>
      </c>
      <c r="AD36" s="93">
        <f>[32]Setembro!$H$33</f>
        <v>14.76</v>
      </c>
      <c r="AE36" s="93">
        <f>[32]Setembro!$H$34</f>
        <v>21.96</v>
      </c>
      <c r="AF36" s="81">
        <f t="shared" si="5"/>
        <v>32.4</v>
      </c>
      <c r="AG36" s="92">
        <f t="shared" si="4"/>
        <v>18.732000000000003</v>
      </c>
      <c r="AJ36" t="s">
        <v>33</v>
      </c>
    </row>
    <row r="37" spans="1:37" x14ac:dyDescent="0.2">
      <c r="A37" s="50" t="s">
        <v>155</v>
      </c>
      <c r="B37" s="93">
        <f>[33]Setembro!$H5</f>
        <v>14.04</v>
      </c>
      <c r="C37" s="93">
        <f>[33]Setembro!$H6</f>
        <v>13.68</v>
      </c>
      <c r="D37" s="93">
        <f>[33]Setembro!$H7</f>
        <v>18.36</v>
      </c>
      <c r="E37" s="93">
        <f>[33]Setembro!$H8</f>
        <v>21.96</v>
      </c>
      <c r="F37" s="93">
        <f>[33]Setembro!$H9</f>
        <v>12.96</v>
      </c>
      <c r="G37" s="93">
        <f>[33]Setembro!$H10</f>
        <v>12.6</v>
      </c>
      <c r="H37" s="93">
        <f>[33]Setembro!$H11</f>
        <v>9.3600000000000012</v>
      </c>
      <c r="I37" s="93">
        <f>[33]Setembro!$H12</f>
        <v>19.440000000000001</v>
      </c>
      <c r="J37" s="93">
        <f>[33]Setembro!$H13</f>
        <v>11.520000000000001</v>
      </c>
      <c r="K37" s="93" t="str">
        <f>[33]Setembro!$H14</f>
        <v>*</v>
      </c>
      <c r="L37" s="93" t="str">
        <f>[33]Setembro!$H15</f>
        <v>*</v>
      </c>
      <c r="M37" s="93">
        <f>[33]Setembro!$H16</f>
        <v>14.04</v>
      </c>
      <c r="N37" s="93">
        <f>[33]Setembro!$H17</f>
        <v>18</v>
      </c>
      <c r="O37" s="93">
        <f>[33]Setembro!$H18</f>
        <v>18.36</v>
      </c>
      <c r="P37" s="93">
        <f>[33]Setembro!$H19</f>
        <v>18.720000000000002</v>
      </c>
      <c r="Q37" s="93">
        <f>[33]Setembro!$H20</f>
        <v>15.120000000000001</v>
      </c>
      <c r="R37" s="93">
        <f>[33]Setembro!$H21</f>
        <v>15.48</v>
      </c>
      <c r="S37" s="93">
        <f>[33]Setembro!$H22</f>
        <v>14.76</v>
      </c>
      <c r="T37" s="93">
        <f>[33]Setembro!$H23</f>
        <v>23.040000000000003</v>
      </c>
      <c r="U37" s="93">
        <f>[33]Setembro!$H24</f>
        <v>19.079999999999998</v>
      </c>
      <c r="V37" s="93">
        <f>[33]Setembro!$H25</f>
        <v>23.400000000000002</v>
      </c>
      <c r="W37" s="93">
        <f>[33]Setembro!$H26</f>
        <v>12.24</v>
      </c>
      <c r="X37" s="93">
        <f>[33]Setembro!$H27</f>
        <v>15.120000000000001</v>
      </c>
      <c r="Y37" s="93">
        <f>[33]Setembro!$H28</f>
        <v>15.840000000000002</v>
      </c>
      <c r="Z37" s="93">
        <f>[33]Setembro!$H29</f>
        <v>17.64</v>
      </c>
      <c r="AA37" s="93">
        <f>[33]Setembro!$H30</f>
        <v>19.8</v>
      </c>
      <c r="AB37" s="93">
        <f>[33]Setembro!$H31</f>
        <v>11.879999999999999</v>
      </c>
      <c r="AC37" s="93">
        <f>[33]Setembro!$H32</f>
        <v>12.6</v>
      </c>
      <c r="AD37" s="93">
        <f>[33]Setembro!$H33</f>
        <v>13.68</v>
      </c>
      <c r="AE37" s="93">
        <f>[33]Setembro!$H34</f>
        <v>16.2</v>
      </c>
      <c r="AF37" s="81">
        <f t="shared" si="5"/>
        <v>23.400000000000002</v>
      </c>
      <c r="AG37" s="92">
        <f t="shared" si="4"/>
        <v>16.032857142857143</v>
      </c>
    </row>
    <row r="38" spans="1:37" x14ac:dyDescent="0.2">
      <c r="A38" s="50" t="s">
        <v>14</v>
      </c>
      <c r="B38" s="93">
        <f>[34]Setembro!$H$5</f>
        <v>17.64</v>
      </c>
      <c r="C38" s="93">
        <f>[34]Setembro!$H$6</f>
        <v>12.24</v>
      </c>
      <c r="D38" s="93">
        <f>[34]Setembro!$H$7</f>
        <v>16.920000000000002</v>
      </c>
      <c r="E38" s="93">
        <f>[34]Setembro!$H$8</f>
        <v>14.76</v>
      </c>
      <c r="F38" s="93">
        <f>[34]Setembro!$H$9</f>
        <v>23.759999999999998</v>
      </c>
      <c r="G38" s="93">
        <f>[34]Setembro!$H$10</f>
        <v>19.440000000000001</v>
      </c>
      <c r="H38" s="93">
        <f>[34]Setembro!$H$11</f>
        <v>15.48</v>
      </c>
      <c r="I38" s="93">
        <f>[34]Setembro!$H$12</f>
        <v>12.24</v>
      </c>
      <c r="J38" s="93">
        <f>[34]Setembro!$H$13</f>
        <v>19.8</v>
      </c>
      <c r="K38" s="93">
        <f>[34]Setembro!$H$14</f>
        <v>15.840000000000002</v>
      </c>
      <c r="L38" s="93">
        <f>[34]Setembro!$H$15</f>
        <v>16.2</v>
      </c>
      <c r="M38" s="93">
        <f>[34]Setembro!$H$16</f>
        <v>18</v>
      </c>
      <c r="N38" s="93">
        <f>[34]Setembro!$H$17</f>
        <v>13.68</v>
      </c>
      <c r="O38" s="93">
        <f>[34]Setembro!$H$18</f>
        <v>24.840000000000003</v>
      </c>
      <c r="P38" s="93">
        <f>[34]Setembro!$H$19</f>
        <v>13.68</v>
      </c>
      <c r="Q38" s="93">
        <f>[34]Setembro!$H$20</f>
        <v>17.28</v>
      </c>
      <c r="R38" s="93">
        <f>[34]Setembro!$H$21</f>
        <v>23.040000000000003</v>
      </c>
      <c r="S38" s="93">
        <f>[34]Setembro!$H$22</f>
        <v>21.6</v>
      </c>
      <c r="T38" s="93">
        <f>[34]Setembro!$H$23</f>
        <v>23.040000000000003</v>
      </c>
      <c r="U38" s="93">
        <f>[34]Setembro!$H$24</f>
        <v>19.440000000000001</v>
      </c>
      <c r="V38" s="93">
        <f>[34]Setembro!$H$25</f>
        <v>20.52</v>
      </c>
      <c r="W38" s="93">
        <f>[34]Setembro!$H$26</f>
        <v>15.48</v>
      </c>
      <c r="X38" s="93">
        <f>[34]Setembro!$H$27</f>
        <v>16.920000000000002</v>
      </c>
      <c r="Y38" s="93">
        <f>[34]Setembro!$H$28</f>
        <v>18.36</v>
      </c>
      <c r="Z38" s="93">
        <f>[34]Setembro!$H$29</f>
        <v>16.2</v>
      </c>
      <c r="AA38" s="93">
        <f>[34]Setembro!$H$30</f>
        <v>21.6</v>
      </c>
      <c r="AB38" s="93">
        <f>[34]Setembro!$H$31</f>
        <v>18.720000000000002</v>
      </c>
      <c r="AC38" s="93">
        <f>[34]Setembro!$H$32</f>
        <v>11.16</v>
      </c>
      <c r="AD38" s="93">
        <f>[34]Setembro!$H$33</f>
        <v>20.52</v>
      </c>
      <c r="AE38" s="93">
        <f>[34]Setembro!$H$34</f>
        <v>24.48</v>
      </c>
      <c r="AF38" s="81">
        <f t="shared" si="5"/>
        <v>24.840000000000003</v>
      </c>
      <c r="AG38" s="92">
        <f t="shared" si="4"/>
        <v>18.096000000000007</v>
      </c>
      <c r="AH38" s="11" t="s">
        <v>33</v>
      </c>
      <c r="AJ38" t="s">
        <v>33</v>
      </c>
    </row>
    <row r="39" spans="1:37" x14ac:dyDescent="0.2">
      <c r="A39" s="50" t="s">
        <v>15</v>
      </c>
      <c r="B39" s="93">
        <f>[35]Setembro!$H$5</f>
        <v>16.2</v>
      </c>
      <c r="C39" s="93">
        <f>[35]Setembro!$H$6</f>
        <v>5.7600000000000007</v>
      </c>
      <c r="D39" s="93">
        <f>[35]Setembro!$H$7</f>
        <v>12.96</v>
      </c>
      <c r="E39" s="93">
        <f>[35]Setembro!$H$8</f>
        <v>10.08</v>
      </c>
      <c r="F39" s="93">
        <f>[35]Setembro!$H$9</f>
        <v>21.96</v>
      </c>
      <c r="G39" s="93">
        <f>[35]Setembro!$H$10</f>
        <v>5.4</v>
      </c>
      <c r="H39" s="93">
        <f>[35]Setembro!$H$11</f>
        <v>15.840000000000002</v>
      </c>
      <c r="I39" s="93">
        <f>[35]Setembro!$H$12</f>
        <v>14.76</v>
      </c>
      <c r="J39" s="93">
        <f>[35]Setembro!$H$13</f>
        <v>15.120000000000001</v>
      </c>
      <c r="K39" s="93">
        <f>[35]Setembro!$H$14</f>
        <v>17.28</v>
      </c>
      <c r="L39" s="93">
        <f>[35]Setembro!$H$15</f>
        <v>15.48</v>
      </c>
      <c r="M39" s="93">
        <f>[35]Setembro!$H$16</f>
        <v>9.7200000000000006</v>
      </c>
      <c r="N39" s="93">
        <f>[35]Setembro!$H$17</f>
        <v>10.8</v>
      </c>
      <c r="O39" s="93">
        <f>[35]Setembro!$H$18</f>
        <v>17.64</v>
      </c>
      <c r="P39" s="93">
        <f>[35]Setembro!$H$19</f>
        <v>12.96</v>
      </c>
      <c r="Q39" s="93">
        <f>[35]Setembro!$H$20</f>
        <v>14.04</v>
      </c>
      <c r="R39" s="93">
        <f>[35]Setembro!$H$21</f>
        <v>5.4</v>
      </c>
      <c r="S39" s="93">
        <f>[35]Setembro!$H$22</f>
        <v>11.879999999999999</v>
      </c>
      <c r="T39" s="93">
        <f>[35]Setembro!$H$23</f>
        <v>13.32</v>
      </c>
      <c r="U39" s="93">
        <f>[35]Setembro!$H$24</f>
        <v>26.64</v>
      </c>
      <c r="V39" s="93">
        <f>[35]Setembro!$H$25</f>
        <v>15.120000000000001</v>
      </c>
      <c r="W39" s="93">
        <f>[35]Setembro!$H$26</f>
        <v>13.32</v>
      </c>
      <c r="X39" s="93">
        <f>[35]Setembro!$H$27</f>
        <v>14.76</v>
      </c>
      <c r="Y39" s="93">
        <f>[35]Setembro!$H$28</f>
        <v>7.9200000000000008</v>
      </c>
      <c r="Z39" s="93">
        <f>[35]Setembro!$H$29</f>
        <v>7.5600000000000005</v>
      </c>
      <c r="AA39" s="93">
        <f>[35]Setembro!$H$30</f>
        <v>16.920000000000002</v>
      </c>
      <c r="AB39" s="93">
        <f>[35]Setembro!$H$31</f>
        <v>16.2</v>
      </c>
      <c r="AC39" s="93">
        <f>[35]Setembro!$H$32</f>
        <v>6.84</v>
      </c>
      <c r="AD39" s="93">
        <f>[35]Setembro!$H$33</f>
        <v>12.24</v>
      </c>
      <c r="AE39" s="93">
        <f>[35]Setembro!$H$34</f>
        <v>15.48</v>
      </c>
      <c r="AF39" s="81">
        <f t="shared" si="5"/>
        <v>26.64</v>
      </c>
      <c r="AG39" s="92">
        <f t="shared" si="4"/>
        <v>13.32</v>
      </c>
      <c r="AJ39" t="s">
        <v>33</v>
      </c>
    </row>
    <row r="40" spans="1:37" x14ac:dyDescent="0.2">
      <c r="A40" s="50" t="s">
        <v>156</v>
      </c>
      <c r="B40" s="93">
        <f>[36]Setembro!$H$5</f>
        <v>12.96</v>
      </c>
      <c r="C40" s="93">
        <f>[36]Setembro!$H$6</f>
        <v>15.840000000000002</v>
      </c>
      <c r="D40" s="93">
        <f>[36]Setembro!$H$7</f>
        <v>15.48</v>
      </c>
      <c r="E40" s="93">
        <f>[36]Setembro!$H$8</f>
        <v>21.6</v>
      </c>
      <c r="F40" s="93">
        <f>[36]Setembro!$H$9</f>
        <v>15.48</v>
      </c>
      <c r="G40" s="93">
        <f>[36]Setembro!$H$10</f>
        <v>16.920000000000002</v>
      </c>
      <c r="H40" s="93">
        <f>[36]Setembro!$H$11</f>
        <v>12.96</v>
      </c>
      <c r="I40" s="93">
        <f>[36]Setembro!$H$12</f>
        <v>13.32</v>
      </c>
      <c r="J40" s="93">
        <f>[36]Setembro!$H$13</f>
        <v>16.920000000000002</v>
      </c>
      <c r="K40" s="93">
        <f>[36]Setembro!$H$14</f>
        <v>12.96</v>
      </c>
      <c r="L40" s="93">
        <f>[36]Setembro!$H$15</f>
        <v>18</v>
      </c>
      <c r="M40" s="93">
        <f>[36]Setembro!$H$16</f>
        <v>18</v>
      </c>
      <c r="N40" s="93">
        <f>[36]Setembro!$H$17</f>
        <v>15.840000000000002</v>
      </c>
      <c r="O40" s="93">
        <f>[36]Setembro!$H$18</f>
        <v>23.040000000000003</v>
      </c>
      <c r="P40" s="93">
        <f>[36]Setembro!$H$19</f>
        <v>22.68</v>
      </c>
      <c r="Q40" s="93">
        <f>[36]Setembro!$H$20</f>
        <v>13.32</v>
      </c>
      <c r="R40" s="93">
        <f>[36]Setembro!$H$21</f>
        <v>12.24</v>
      </c>
      <c r="S40" s="93">
        <f>[36]Setembro!$H$22</f>
        <v>10.8</v>
      </c>
      <c r="T40" s="93">
        <f>[36]Setembro!$H$23</f>
        <v>22.32</v>
      </c>
      <c r="U40" s="93">
        <f>[36]Setembro!$H$24</f>
        <v>19.8</v>
      </c>
      <c r="V40" s="93">
        <f>[36]Setembro!$H$25</f>
        <v>29.52</v>
      </c>
      <c r="W40" s="93">
        <f>[36]Setembro!$H$26</f>
        <v>12.96</v>
      </c>
      <c r="X40" s="93">
        <f>[36]Setembro!$H$27</f>
        <v>10.08</v>
      </c>
      <c r="Y40" s="93">
        <f>[36]Setembro!$H$28</f>
        <v>13.32</v>
      </c>
      <c r="Z40" s="93">
        <f>[36]Setembro!$H$29</f>
        <v>18</v>
      </c>
      <c r="AA40" s="93">
        <f>[36]Setembro!$H$30</f>
        <v>24.840000000000003</v>
      </c>
      <c r="AB40" s="93">
        <f>[36]Setembro!$H$31</f>
        <v>20.16</v>
      </c>
      <c r="AC40" s="93">
        <f>[36]Setembro!$H$32</f>
        <v>13.68</v>
      </c>
      <c r="AD40" s="93">
        <f>[36]Setembro!$H$33</f>
        <v>10.08</v>
      </c>
      <c r="AE40" s="93">
        <f>[36]Setembro!$H$34</f>
        <v>18.720000000000002</v>
      </c>
      <c r="AF40" s="81">
        <f t="shared" si="5"/>
        <v>29.52</v>
      </c>
      <c r="AG40" s="92">
        <f t="shared" si="4"/>
        <v>16.728000000000002</v>
      </c>
      <c r="AJ40" t="s">
        <v>33</v>
      </c>
    </row>
    <row r="41" spans="1:37" x14ac:dyDescent="0.2">
      <c r="A41" s="50" t="s">
        <v>16</v>
      </c>
      <c r="B41" s="93">
        <f>[37]Setembro!$H$5</f>
        <v>9.7200000000000006</v>
      </c>
      <c r="C41" s="93">
        <f>[37]Setembro!$H$6</f>
        <v>7.9200000000000008</v>
      </c>
      <c r="D41" s="93">
        <f>[37]Setembro!$H$7</f>
        <v>19.079999999999998</v>
      </c>
      <c r="E41" s="93">
        <f>[37]Setembro!$H$8</f>
        <v>24.48</v>
      </c>
      <c r="F41" s="93">
        <f>[37]Setembro!$H$9</f>
        <v>17.28</v>
      </c>
      <c r="G41" s="93">
        <f>[37]Setembro!$H$10</f>
        <v>6.84</v>
      </c>
      <c r="H41" s="93">
        <f>[37]Setembro!$H$11</f>
        <v>9.3600000000000012</v>
      </c>
      <c r="I41" s="93">
        <f>[37]Setembro!$H$12</f>
        <v>18.720000000000002</v>
      </c>
      <c r="J41" s="93">
        <f>[37]Setembro!$H$13</f>
        <v>24.840000000000003</v>
      </c>
      <c r="K41" s="93">
        <f>[37]Setembro!$H$14</f>
        <v>18</v>
      </c>
      <c r="L41" s="93">
        <f>[37]Setembro!$H$15</f>
        <v>19.8</v>
      </c>
      <c r="M41" s="93">
        <f>[37]Setembro!$H$16</f>
        <v>28.44</v>
      </c>
      <c r="N41" s="93">
        <f>[37]Setembro!$H$17</f>
        <v>22.32</v>
      </c>
      <c r="O41" s="93">
        <f>[37]Setembro!$H$18</f>
        <v>13.68</v>
      </c>
      <c r="P41" s="93">
        <f>[37]Setembro!$H$19</f>
        <v>16.2</v>
      </c>
      <c r="Q41" s="93">
        <f>[37]Setembro!$H$20</f>
        <v>11.879999999999999</v>
      </c>
      <c r="R41" s="93">
        <f>[37]Setembro!$H$21</f>
        <v>15.48</v>
      </c>
      <c r="S41" s="93">
        <f>[37]Setembro!$H$22</f>
        <v>10.44</v>
      </c>
      <c r="T41" s="93">
        <f>[37]Setembro!$H$23</f>
        <v>22.32</v>
      </c>
      <c r="U41" s="93">
        <f>[37]Setembro!$H$24</f>
        <v>26.28</v>
      </c>
      <c r="V41" s="93">
        <f>[37]Setembro!$H$25</f>
        <v>27.36</v>
      </c>
      <c r="W41" s="93">
        <f>[37]Setembro!$H$26</f>
        <v>14.04</v>
      </c>
      <c r="X41" s="93">
        <f>[37]Setembro!$H$27</f>
        <v>13.32</v>
      </c>
      <c r="Y41" s="93">
        <f>[37]Setembro!$H$28</f>
        <v>19.440000000000001</v>
      </c>
      <c r="Z41" s="93">
        <f>[37]Setembro!$H$29</f>
        <v>19.079999999999998</v>
      </c>
      <c r="AA41" s="93">
        <f>[37]Setembro!$H$30</f>
        <v>23.400000000000002</v>
      </c>
      <c r="AB41" s="93">
        <f>[37]Setembro!$H$31</f>
        <v>15.840000000000002</v>
      </c>
      <c r="AC41" s="93">
        <f>[37]Setembro!$H$32</f>
        <v>5.7600000000000007</v>
      </c>
      <c r="AD41" s="93">
        <f>[37]Setembro!$H$33</f>
        <v>10.44</v>
      </c>
      <c r="AE41" s="93">
        <f>[37]Setembro!$H$34</f>
        <v>19.079999999999998</v>
      </c>
      <c r="AF41" s="81">
        <f t="shared" si="5"/>
        <v>28.44</v>
      </c>
      <c r="AG41" s="92">
        <f t="shared" si="4"/>
        <v>17.027999999999999</v>
      </c>
      <c r="AJ41" t="s">
        <v>33</v>
      </c>
      <c r="AK41" t="s">
        <v>33</v>
      </c>
    </row>
    <row r="42" spans="1:37" x14ac:dyDescent="0.2">
      <c r="A42" s="50" t="s">
        <v>139</v>
      </c>
      <c r="B42" s="93">
        <f>[38]Setembro!$H$5</f>
        <v>11.520000000000001</v>
      </c>
      <c r="C42" s="93">
        <f>[38]Setembro!$H$6</f>
        <v>17.64</v>
      </c>
      <c r="D42" s="93">
        <f>[38]Setembro!$H$7</f>
        <v>19.440000000000001</v>
      </c>
      <c r="E42" s="93">
        <f>[38]Setembro!$H$8</f>
        <v>18.720000000000002</v>
      </c>
      <c r="F42" s="93">
        <f>[38]Setembro!$H$9</f>
        <v>20.52</v>
      </c>
      <c r="G42" s="93">
        <f>[38]Setembro!$H$10</f>
        <v>23.400000000000002</v>
      </c>
      <c r="H42" s="93">
        <f>[38]Setembro!$H$11</f>
        <v>20.16</v>
      </c>
      <c r="I42" s="93">
        <f>[38]Setembro!$H$12</f>
        <v>19.079999999999998</v>
      </c>
      <c r="J42" s="93">
        <f>[38]Setembro!$H$13</f>
        <v>19.079999999999998</v>
      </c>
      <c r="K42" s="93">
        <f>[38]Setembro!$H$14</f>
        <v>26.28</v>
      </c>
      <c r="L42" s="93">
        <f>[38]Setembro!$H$15</f>
        <v>22.32</v>
      </c>
      <c r="M42" s="93">
        <f>[38]Setembro!$H$16</f>
        <v>21.96</v>
      </c>
      <c r="N42" s="93">
        <f>[38]Setembro!$H$17</f>
        <v>15.48</v>
      </c>
      <c r="O42" s="93">
        <f>[38]Setembro!$H$18</f>
        <v>27.36</v>
      </c>
      <c r="P42" s="93">
        <f>[38]Setembro!$H$19</f>
        <v>21.6</v>
      </c>
      <c r="Q42" s="93">
        <f>[38]Setembro!$H$20</f>
        <v>14.4</v>
      </c>
      <c r="R42" s="93">
        <f>[38]Setembro!$H$21</f>
        <v>27.36</v>
      </c>
      <c r="S42" s="93">
        <f>[38]Setembro!$H$22</f>
        <v>29.16</v>
      </c>
      <c r="T42" s="93">
        <f>[38]Setembro!$H$23</f>
        <v>24.12</v>
      </c>
      <c r="U42" s="93">
        <f>[38]Setembro!$H$24</f>
        <v>28.44</v>
      </c>
      <c r="V42" s="93">
        <f>[38]Setembro!$H$25</f>
        <v>25.56</v>
      </c>
      <c r="W42" s="93">
        <f>[38]Setembro!$H$26</f>
        <v>16.920000000000002</v>
      </c>
      <c r="X42" s="93">
        <f>[38]Setembro!$H$27</f>
        <v>19.079999999999998</v>
      </c>
      <c r="Y42" s="93">
        <f>[38]Setembro!$H$28</f>
        <v>22.32</v>
      </c>
      <c r="Z42" s="93">
        <f>[38]Setembro!$H$29</f>
        <v>20.52</v>
      </c>
      <c r="AA42" s="93">
        <f>[38]Setembro!$H$30</f>
        <v>27.720000000000002</v>
      </c>
      <c r="AB42" s="93">
        <f>[38]Setembro!$H$31</f>
        <v>23.400000000000002</v>
      </c>
      <c r="AC42" s="93">
        <f>[38]Setembro!$H$32</f>
        <v>27</v>
      </c>
      <c r="AD42" s="93">
        <f>[38]Setembro!$H$33</f>
        <v>26.28</v>
      </c>
      <c r="AE42" s="93">
        <f>[38]Setembro!$H$34</f>
        <v>19.079999999999998</v>
      </c>
      <c r="AF42" s="81">
        <f t="shared" si="5"/>
        <v>29.16</v>
      </c>
      <c r="AG42" s="92">
        <f t="shared" si="4"/>
        <v>21.864000000000001</v>
      </c>
      <c r="AK42" t="s">
        <v>33</v>
      </c>
    </row>
    <row r="43" spans="1:37" x14ac:dyDescent="0.2">
      <c r="A43" s="50" t="s">
        <v>17</v>
      </c>
      <c r="B43" s="93">
        <f>[39]Setembro!$H$5</f>
        <v>20.88</v>
      </c>
      <c r="C43" s="93">
        <f>[39]Setembro!$H$6</f>
        <v>19.079999999999998</v>
      </c>
      <c r="D43" s="93">
        <f>[39]Setembro!$H$7</f>
        <v>23.400000000000002</v>
      </c>
      <c r="E43" s="93">
        <f>[39]Setembro!$H$8</f>
        <v>32.76</v>
      </c>
      <c r="F43" s="93">
        <f>[39]Setembro!$H$9</f>
        <v>18</v>
      </c>
      <c r="G43" s="93">
        <f>[39]Setembro!$H$10</f>
        <v>16.920000000000002</v>
      </c>
      <c r="H43" s="93">
        <f>[39]Setembro!$H$11</f>
        <v>18</v>
      </c>
      <c r="I43" s="93">
        <f>[39]Setembro!$H$12</f>
        <v>26.28</v>
      </c>
      <c r="J43" s="93">
        <f>[39]Setembro!$H$13</f>
        <v>25.2</v>
      </c>
      <c r="K43" s="93">
        <f>[39]Setembro!$H$14</f>
        <v>22.32</v>
      </c>
      <c r="L43" s="93">
        <f>[39]Setembro!$H$15</f>
        <v>30.6</v>
      </c>
      <c r="M43" s="93">
        <f>[39]Setembro!$H$16</f>
        <v>27.36</v>
      </c>
      <c r="N43" s="93">
        <f>[39]Setembro!$H$17</f>
        <v>21.96</v>
      </c>
      <c r="O43" s="93">
        <f>[39]Setembro!$H$18</f>
        <v>34.200000000000003</v>
      </c>
      <c r="P43" s="93">
        <f>[39]Setembro!$H$19</f>
        <v>29.52</v>
      </c>
      <c r="Q43" s="93">
        <f>[39]Setembro!$H$20</f>
        <v>14.04</v>
      </c>
      <c r="R43" s="93">
        <f>[39]Setembro!$H$21</f>
        <v>17.64</v>
      </c>
      <c r="S43" s="93">
        <f>[39]Setembro!$H$22</f>
        <v>27</v>
      </c>
      <c r="T43" s="93">
        <f>[39]Setembro!$H$23</f>
        <v>29.16</v>
      </c>
      <c r="U43" s="93">
        <f>[39]Setembro!$H$24</f>
        <v>26.64</v>
      </c>
      <c r="V43" s="93">
        <f>[39]Setembro!$H$25</f>
        <v>26.28</v>
      </c>
      <c r="W43" s="93">
        <f>[39]Setembro!$H$26</f>
        <v>16.559999999999999</v>
      </c>
      <c r="X43" s="93">
        <f>[39]Setembro!$H$27</f>
        <v>18</v>
      </c>
      <c r="Y43" s="93">
        <f>[39]Setembro!$H$28</f>
        <v>17.28</v>
      </c>
      <c r="Z43" s="93">
        <f>[39]Setembro!$H$29</f>
        <v>27.36</v>
      </c>
      <c r="AA43" s="93">
        <f>[39]Setembro!$H$30</f>
        <v>30.96</v>
      </c>
      <c r="AB43" s="93">
        <f>[39]Setembro!$H$31</f>
        <v>19.079999999999998</v>
      </c>
      <c r="AC43" s="93">
        <f>[39]Setembro!$H$32</f>
        <v>14.4</v>
      </c>
      <c r="AD43" s="93">
        <f>[39]Setembro!$H$33</f>
        <v>14.4</v>
      </c>
      <c r="AE43" s="93">
        <f>[39]Setembro!$H$34</f>
        <v>25.56</v>
      </c>
      <c r="AF43" s="81">
        <f t="shared" si="5"/>
        <v>34.200000000000003</v>
      </c>
      <c r="AG43" s="92">
        <f t="shared" si="4"/>
        <v>23.027999999999999</v>
      </c>
      <c r="AI43" t="s">
        <v>33</v>
      </c>
      <c r="AJ43" t="s">
        <v>33</v>
      </c>
      <c r="AK43" t="s">
        <v>33</v>
      </c>
    </row>
    <row r="44" spans="1:37" hidden="1" x14ac:dyDescent="0.2">
      <c r="A44" s="50" t="s">
        <v>144</v>
      </c>
      <c r="B44" s="93" t="str">
        <f>[40]Setembro!$H$5</f>
        <v>*</v>
      </c>
      <c r="C44" s="93" t="str">
        <f>[40]Setembro!$H$6</f>
        <v>*</v>
      </c>
      <c r="D44" s="93" t="str">
        <f>[40]Setembro!$H$7</f>
        <v>*</v>
      </c>
      <c r="E44" s="93" t="str">
        <f>[40]Setembro!$H$8</f>
        <v>*</v>
      </c>
      <c r="F44" s="93" t="str">
        <f>[40]Setembro!$H$9</f>
        <v>*</v>
      </c>
      <c r="G44" s="93" t="str">
        <f>[40]Setembro!$H$10</f>
        <v>*</v>
      </c>
      <c r="H44" s="93" t="str">
        <f>[40]Setembro!$H$11</f>
        <v>*</v>
      </c>
      <c r="I44" s="93" t="str">
        <f>[40]Setembro!$H$12</f>
        <v>*</v>
      </c>
      <c r="J44" s="93" t="str">
        <f>[40]Setembro!$H$13</f>
        <v>*</v>
      </c>
      <c r="K44" s="93" t="str">
        <f>[40]Setembro!$H$14</f>
        <v>*</v>
      </c>
      <c r="L44" s="93" t="str">
        <f>[40]Setembro!$H$15</f>
        <v>*</v>
      </c>
      <c r="M44" s="93" t="str">
        <f>[40]Setembro!$H$16</f>
        <v>*</v>
      </c>
      <c r="N44" s="93" t="str">
        <f>[40]Setembro!$H$17</f>
        <v>*</v>
      </c>
      <c r="O44" s="93" t="str">
        <f>[40]Setembro!$H$18</f>
        <v>*</v>
      </c>
      <c r="P44" s="93" t="str">
        <f>[40]Setembro!$H$19</f>
        <v>*</v>
      </c>
      <c r="Q44" s="93" t="str">
        <f>[40]Setembro!$H$20</f>
        <v>*</v>
      </c>
      <c r="R44" s="93" t="str">
        <f>[40]Setembro!$H$21</f>
        <v>*</v>
      </c>
      <c r="S44" s="93" t="str">
        <f>[40]Setembro!$H$22</f>
        <v>*</v>
      </c>
      <c r="T44" s="93" t="str">
        <f>[40]Setembro!$H$23</f>
        <v>*</v>
      </c>
      <c r="U44" s="93" t="str">
        <f>[40]Setembro!$H$24</f>
        <v>*</v>
      </c>
      <c r="V44" s="93" t="str">
        <f>[40]Setembro!$H$25</f>
        <v>*</v>
      </c>
      <c r="W44" s="93" t="str">
        <f>[40]Setembro!$H$26</f>
        <v>*</v>
      </c>
      <c r="X44" s="93" t="str">
        <f>[40]Setembro!$H$27</f>
        <v>*</v>
      </c>
      <c r="Y44" s="93" t="str">
        <f>[40]Setembro!$H$28</f>
        <v>*</v>
      </c>
      <c r="Z44" s="93" t="str">
        <f>[40]Setembro!$H$29</f>
        <v>*</v>
      </c>
      <c r="AA44" s="93" t="str">
        <f>[40]Setembro!$H$30</f>
        <v>*</v>
      </c>
      <c r="AB44" s="93" t="str">
        <f>[40]Setembro!$H$31</f>
        <v>*</v>
      </c>
      <c r="AC44" s="93" t="str">
        <f>[40]Setembro!$H$32</f>
        <v>*</v>
      </c>
      <c r="AD44" s="93" t="str">
        <f>[40]Setembro!$H$33</f>
        <v>*</v>
      </c>
      <c r="AE44" s="93" t="str">
        <f>[40]Setembro!$H$34</f>
        <v>*</v>
      </c>
      <c r="AF44" s="81" t="s">
        <v>203</v>
      </c>
      <c r="AG44" s="92" t="s">
        <v>203</v>
      </c>
    </row>
    <row r="45" spans="1:37" hidden="1" x14ac:dyDescent="0.2">
      <c r="A45" s="50" t="s">
        <v>18</v>
      </c>
      <c r="B45" s="93" t="str">
        <f>[41]Setembro!$H$5</f>
        <v>*</v>
      </c>
      <c r="C45" s="93" t="str">
        <f>[41]Setembro!$H$6</f>
        <v>*</v>
      </c>
      <c r="D45" s="93" t="str">
        <f>[41]Setembro!$H$7</f>
        <v>*</v>
      </c>
      <c r="E45" s="93" t="str">
        <f>[41]Setembro!$H$8</f>
        <v>*</v>
      </c>
      <c r="F45" s="93" t="str">
        <f>[41]Setembro!$H$9</f>
        <v>*</v>
      </c>
      <c r="G45" s="93" t="str">
        <f>[41]Setembro!$H$10</f>
        <v>*</v>
      </c>
      <c r="H45" s="93" t="str">
        <f>[41]Setembro!$H$11</f>
        <v>*</v>
      </c>
      <c r="I45" s="93" t="str">
        <f>[41]Setembro!$H$12</f>
        <v>*</v>
      </c>
      <c r="J45" s="93" t="str">
        <f>[41]Setembro!$H$13</f>
        <v>*</v>
      </c>
      <c r="K45" s="93" t="str">
        <f>[41]Setembro!$H$14</f>
        <v>*</v>
      </c>
      <c r="L45" s="93" t="str">
        <f>[41]Setembro!$H$15</f>
        <v>*</v>
      </c>
      <c r="M45" s="93" t="str">
        <f>[41]Setembro!$H$16</f>
        <v>*</v>
      </c>
      <c r="N45" s="93" t="str">
        <f>[41]Setembro!$H$17</f>
        <v>*</v>
      </c>
      <c r="O45" s="93" t="str">
        <f>[41]Setembro!$H$18</f>
        <v>*</v>
      </c>
      <c r="P45" s="93" t="str">
        <f>[41]Setembro!$H$19</f>
        <v>*</v>
      </c>
      <c r="Q45" s="93" t="str">
        <f>[41]Setembro!$H$20</f>
        <v>*</v>
      </c>
      <c r="R45" s="93" t="str">
        <f>[41]Setembro!$H$21</f>
        <v>*</v>
      </c>
      <c r="S45" s="93" t="str">
        <f>[41]Setembro!$H$22</f>
        <v>*</v>
      </c>
      <c r="T45" s="93" t="str">
        <f>[41]Setembro!$H$23</f>
        <v>*</v>
      </c>
      <c r="U45" s="93" t="str">
        <f>[41]Setembro!$H$24</f>
        <v>*</v>
      </c>
      <c r="V45" s="93" t="str">
        <f>[41]Setembro!$H$25</f>
        <v>*</v>
      </c>
      <c r="W45" s="93" t="str">
        <f>[41]Setembro!$H$26</f>
        <v>*</v>
      </c>
      <c r="X45" s="93" t="str">
        <f>[41]Setembro!$H$27</f>
        <v>*</v>
      </c>
      <c r="Y45" s="93" t="str">
        <f>[41]Setembro!$H$28</f>
        <v>*</v>
      </c>
      <c r="Z45" s="93" t="str">
        <f>[41]Setembro!$H$29</f>
        <v>*</v>
      </c>
      <c r="AA45" s="93" t="str">
        <f>[41]Setembro!$H$30</f>
        <v>*</v>
      </c>
      <c r="AB45" s="93" t="str">
        <f>[41]Setembro!$H$31</f>
        <v>*</v>
      </c>
      <c r="AC45" s="93" t="str">
        <f>[41]Setembro!$H$32</f>
        <v>*</v>
      </c>
      <c r="AD45" s="93" t="str">
        <f>[41]Setembro!$H$33</f>
        <v>*</v>
      </c>
      <c r="AE45" s="93" t="str">
        <f>[41]Setembro!$H$34</f>
        <v>*</v>
      </c>
      <c r="AF45" s="81" t="s">
        <v>203</v>
      </c>
      <c r="AG45" s="92" t="s">
        <v>203</v>
      </c>
      <c r="AH45" s="11" t="s">
        <v>33</v>
      </c>
    </row>
    <row r="46" spans="1:37" x14ac:dyDescent="0.2">
      <c r="A46" s="50" t="s">
        <v>21</v>
      </c>
      <c r="B46" s="93">
        <f>[42]Setembro!$H$5</f>
        <v>19.079999999999998</v>
      </c>
      <c r="C46" s="93">
        <f>[42]Setembro!$H$6</f>
        <v>19.440000000000001</v>
      </c>
      <c r="D46" s="93">
        <f>[42]Setembro!$H$7</f>
        <v>17.28</v>
      </c>
      <c r="E46" s="93">
        <f>[42]Setembro!$H$8</f>
        <v>16.920000000000002</v>
      </c>
      <c r="F46" s="93">
        <f>[42]Setembro!$H$9</f>
        <v>20.88</v>
      </c>
      <c r="G46" s="93">
        <f>[42]Setembro!$H$10</f>
        <v>15.48</v>
      </c>
      <c r="H46" s="93">
        <f>[42]Setembro!$H$11</f>
        <v>9.3600000000000012</v>
      </c>
      <c r="I46" s="93">
        <f>[42]Setembro!$H$12</f>
        <v>14.04</v>
      </c>
      <c r="J46" s="93">
        <f>[42]Setembro!$H$13</f>
        <v>18.36</v>
      </c>
      <c r="K46" s="93">
        <f>[42]Setembro!$H$14</f>
        <v>12.24</v>
      </c>
      <c r="L46" s="93">
        <f>[42]Setembro!$H$15</f>
        <v>19.079999999999998</v>
      </c>
      <c r="M46" s="93">
        <f>[42]Setembro!$H$16</f>
        <v>16.920000000000002</v>
      </c>
      <c r="N46" s="93">
        <f>[42]Setembro!$H$17</f>
        <v>14.04</v>
      </c>
      <c r="O46" s="93">
        <f>[42]Setembro!$H$18</f>
        <v>22.32</v>
      </c>
      <c r="P46" s="93">
        <f>[42]Setembro!$H$19</f>
        <v>15.840000000000002</v>
      </c>
      <c r="Q46" s="93">
        <f>[42]Setembro!$H$20</f>
        <v>20.16</v>
      </c>
      <c r="R46" s="93">
        <f>[42]Setembro!$H$21</f>
        <v>16.559999999999999</v>
      </c>
      <c r="S46" s="93">
        <f>[42]Setembro!$H$22</f>
        <v>11.520000000000001</v>
      </c>
      <c r="T46" s="93">
        <f>[42]Setembro!$H$23</f>
        <v>17.64</v>
      </c>
      <c r="U46" s="93">
        <f>[42]Setembro!$H$24</f>
        <v>23.759999999999998</v>
      </c>
      <c r="V46" s="93">
        <f>[42]Setembro!$H$25</f>
        <v>35.64</v>
      </c>
      <c r="W46" s="93">
        <f>[42]Setembro!$H$26</f>
        <v>12.24</v>
      </c>
      <c r="X46" s="93">
        <f>[42]Setembro!$H$27</f>
        <v>16.2</v>
      </c>
      <c r="Y46" s="93">
        <f>[42]Setembro!$H$28</f>
        <v>15.48</v>
      </c>
      <c r="Z46" s="93">
        <f>[42]Setembro!$H$29</f>
        <v>11.879999999999999</v>
      </c>
      <c r="AA46" s="93">
        <f>[42]Setembro!$H$30</f>
        <v>14.04</v>
      </c>
      <c r="AB46" s="93">
        <f>[42]Setembro!$H$31</f>
        <v>19.440000000000001</v>
      </c>
      <c r="AC46" s="93">
        <f>[42]Setembro!$H$32</f>
        <v>14.04</v>
      </c>
      <c r="AD46" s="93">
        <f>[42]Setembro!$H$33</f>
        <v>18</v>
      </c>
      <c r="AE46" s="93">
        <f>[42]Setembro!$H$34</f>
        <v>16.920000000000002</v>
      </c>
      <c r="AF46" s="81">
        <f>MAX(B46:AE46)</f>
        <v>35.64</v>
      </c>
      <c r="AG46" s="92">
        <f>AVERAGE(B46:AE46)</f>
        <v>17.16</v>
      </c>
    </row>
    <row r="47" spans="1:37" x14ac:dyDescent="0.2">
      <c r="A47" s="50" t="s">
        <v>32</v>
      </c>
      <c r="B47" s="93">
        <f>[43]Setembro!$H$5</f>
        <v>17.28</v>
      </c>
      <c r="C47" s="93">
        <f>[43]Setembro!$H$6</f>
        <v>31.680000000000003</v>
      </c>
      <c r="D47" s="93">
        <f>[43]Setembro!$H$7</f>
        <v>28.44</v>
      </c>
      <c r="E47" s="93">
        <f>[43]Setembro!$H$8</f>
        <v>28.08</v>
      </c>
      <c r="F47" s="93">
        <f>[43]Setembro!$H$9</f>
        <v>20.88</v>
      </c>
      <c r="G47" s="93">
        <f>[43]Setembro!$H$10</f>
        <v>23.400000000000002</v>
      </c>
      <c r="H47" s="93">
        <f>[43]Setembro!$H$11</f>
        <v>18</v>
      </c>
      <c r="I47" s="93">
        <f>[43]Setembro!$H$12</f>
        <v>33.480000000000004</v>
      </c>
      <c r="J47" s="93">
        <f>[43]Setembro!$H$13</f>
        <v>30.240000000000002</v>
      </c>
      <c r="K47" s="93">
        <f>[43]Setembro!$H$14</f>
        <v>23.759999999999998</v>
      </c>
      <c r="L47" s="93">
        <f>[43]Setembro!$H$15</f>
        <v>36.36</v>
      </c>
      <c r="M47" s="93">
        <f>[43]Setembro!$H$16</f>
        <v>29.16</v>
      </c>
      <c r="N47" s="93">
        <f>[43]Setembro!$H$17</f>
        <v>26.64</v>
      </c>
      <c r="O47" s="93">
        <f>[43]Setembro!$H$18</f>
        <v>24.12</v>
      </c>
      <c r="P47" s="93">
        <f>[43]Setembro!$H$19</f>
        <v>25.92</v>
      </c>
      <c r="Q47" s="93">
        <f>[43]Setembro!$H$20</f>
        <v>30.240000000000002</v>
      </c>
      <c r="R47" s="93">
        <f>[43]Setembro!$H$21</f>
        <v>29.16</v>
      </c>
      <c r="S47" s="93">
        <f>[43]Setembro!$H$22</f>
        <v>20.16</v>
      </c>
      <c r="T47" s="93">
        <f>[43]Setembro!$H$23</f>
        <v>29.16</v>
      </c>
      <c r="U47" s="93">
        <f>[43]Setembro!$H$24</f>
        <v>24.48</v>
      </c>
      <c r="V47" s="93">
        <f>[43]Setembro!$H$25</f>
        <v>48.24</v>
      </c>
      <c r="W47" s="93">
        <f>[43]Setembro!$H$26</f>
        <v>23.040000000000003</v>
      </c>
      <c r="X47" s="93">
        <f>[43]Setembro!$H$27</f>
        <v>20.16</v>
      </c>
      <c r="Y47" s="93">
        <f>[43]Setembro!$H$28</f>
        <v>21.96</v>
      </c>
      <c r="Z47" s="93">
        <f>[43]Setembro!$H$29</f>
        <v>17.64</v>
      </c>
      <c r="AA47" s="93">
        <f>[43]Setembro!$H$30</f>
        <v>27.36</v>
      </c>
      <c r="AB47" s="93">
        <f>[43]Setembro!$H$31</f>
        <v>19.8</v>
      </c>
      <c r="AC47" s="93">
        <f>[43]Setembro!$H$32</f>
        <v>26.28</v>
      </c>
      <c r="AD47" s="93">
        <f>[43]Setembro!$H$33</f>
        <v>24.840000000000003</v>
      </c>
      <c r="AE47" s="93">
        <f>[43]Setembro!$H$34</f>
        <v>26.64</v>
      </c>
      <c r="AF47" s="81">
        <f>MAX(B47:AE47)</f>
        <v>48.24</v>
      </c>
      <c r="AG47" s="92">
        <f>AVERAGE(B47:AE47)</f>
        <v>26.220000000000002</v>
      </c>
      <c r="AH47" s="11" t="s">
        <v>33</v>
      </c>
      <c r="AJ47" t="s">
        <v>206</v>
      </c>
    </row>
    <row r="48" spans="1:37" x14ac:dyDescent="0.2">
      <c r="A48" s="50" t="s">
        <v>19</v>
      </c>
      <c r="B48" s="93">
        <f>[44]Setembro!$H$5</f>
        <v>7.5600000000000005</v>
      </c>
      <c r="C48" s="93">
        <f>[44]Setembro!$H$6</f>
        <v>7.5600000000000005</v>
      </c>
      <c r="D48" s="93">
        <f>[44]Setembro!$H$7</f>
        <v>11.879999999999999</v>
      </c>
      <c r="E48" s="93">
        <f>[44]Setembro!$H$8</f>
        <v>9.7200000000000006</v>
      </c>
      <c r="F48" s="93">
        <f>[44]Setembro!$H$9</f>
        <v>10.08</v>
      </c>
      <c r="G48" s="93">
        <f>[44]Setembro!$H$10</f>
        <v>8.64</v>
      </c>
      <c r="H48" s="93">
        <f>[44]Setembro!$H$11</f>
        <v>9.7200000000000006</v>
      </c>
      <c r="I48" s="93">
        <f>[44]Setembro!$H$12</f>
        <v>15.48</v>
      </c>
      <c r="J48" s="93">
        <f>[44]Setembro!$H$13</f>
        <v>13.68</v>
      </c>
      <c r="K48" s="93">
        <f>[44]Setembro!$H$14</f>
        <v>11.879999999999999</v>
      </c>
      <c r="L48" s="93">
        <f>[44]Setembro!$H$15</f>
        <v>15.48</v>
      </c>
      <c r="M48" s="93">
        <f>[44]Setembro!$H$16</f>
        <v>12.24</v>
      </c>
      <c r="N48" s="93">
        <f>[44]Setembro!$H$17</f>
        <v>11.16</v>
      </c>
      <c r="O48" s="93">
        <f>[44]Setembro!$H$18</f>
        <v>12.96</v>
      </c>
      <c r="P48" s="93">
        <f>[44]Setembro!$H$19</f>
        <v>14.76</v>
      </c>
      <c r="Q48" s="93">
        <f>[44]Setembro!$H$20</f>
        <v>8.2799999999999994</v>
      </c>
      <c r="R48" s="93">
        <f>[44]Setembro!$H$21</f>
        <v>7.5600000000000005</v>
      </c>
      <c r="S48" s="93">
        <f>[44]Setembro!$H$22</f>
        <v>7.2</v>
      </c>
      <c r="T48" s="93">
        <f>[44]Setembro!$H$23</f>
        <v>12.6</v>
      </c>
      <c r="U48" s="93">
        <f>[44]Setembro!$H$24</f>
        <v>20.88</v>
      </c>
      <c r="V48" s="93">
        <f>[44]Setembro!$H$25</f>
        <v>11.520000000000001</v>
      </c>
      <c r="W48" s="93">
        <f>[44]Setembro!$H$26</f>
        <v>7.2</v>
      </c>
      <c r="X48" s="93">
        <f>[44]Setembro!$H$27</f>
        <v>7.9200000000000008</v>
      </c>
      <c r="Y48" s="93">
        <f>[44]Setembro!$H$28</f>
        <v>10.08</v>
      </c>
      <c r="Z48" s="93">
        <f>[44]Setembro!$H$29</f>
        <v>11.16</v>
      </c>
      <c r="AA48" s="93">
        <f>[44]Setembro!$H$30</f>
        <v>19.8</v>
      </c>
      <c r="AB48" s="93">
        <f>[44]Setembro!$H$31</f>
        <v>11.16</v>
      </c>
      <c r="AC48" s="93">
        <f>[44]Setembro!$H$32</f>
        <v>8.2799999999999994</v>
      </c>
      <c r="AD48" s="93">
        <f>[44]Setembro!$H$33</f>
        <v>6.84</v>
      </c>
      <c r="AE48" s="93">
        <f>[44]Setembro!$H$34</f>
        <v>16.559999999999999</v>
      </c>
      <c r="AF48" s="81">
        <f>MAX(B48:AE48)</f>
        <v>20.88</v>
      </c>
      <c r="AG48" s="92">
        <f>AVERAGE(B48:AE48)</f>
        <v>11.327999999999999</v>
      </c>
    </row>
    <row r="49" spans="1:37" s="5" customFormat="1" ht="17.100000000000001" customHeight="1" x14ac:dyDescent="0.2">
      <c r="A49" s="51" t="s">
        <v>22</v>
      </c>
      <c r="B49" s="94">
        <f t="shared" ref="B49:AE49" si="6">MAX(B5:B48)</f>
        <v>29.880000000000003</v>
      </c>
      <c r="C49" s="94">
        <f t="shared" si="6"/>
        <v>31.680000000000003</v>
      </c>
      <c r="D49" s="94">
        <f t="shared" si="6"/>
        <v>28.44</v>
      </c>
      <c r="E49" s="94">
        <f t="shared" si="6"/>
        <v>32.76</v>
      </c>
      <c r="F49" s="94">
        <f t="shared" si="6"/>
        <v>35.28</v>
      </c>
      <c r="G49" s="94">
        <f t="shared" si="6"/>
        <v>29.16</v>
      </c>
      <c r="H49" s="94">
        <f t="shared" si="6"/>
        <v>23.759999999999998</v>
      </c>
      <c r="I49" s="94">
        <f t="shared" si="6"/>
        <v>33.480000000000004</v>
      </c>
      <c r="J49" s="94">
        <f t="shared" si="6"/>
        <v>35.64</v>
      </c>
      <c r="K49" s="94">
        <f t="shared" si="6"/>
        <v>26.28</v>
      </c>
      <c r="L49" s="94">
        <f t="shared" si="6"/>
        <v>36.36</v>
      </c>
      <c r="M49" s="94">
        <f t="shared" si="6"/>
        <v>39.96</v>
      </c>
      <c r="N49" s="94">
        <f t="shared" si="6"/>
        <v>26.64</v>
      </c>
      <c r="O49" s="94">
        <f t="shared" si="6"/>
        <v>34.200000000000003</v>
      </c>
      <c r="P49" s="94">
        <f t="shared" si="6"/>
        <v>29.52</v>
      </c>
      <c r="Q49" s="94">
        <f t="shared" si="6"/>
        <v>41</v>
      </c>
      <c r="R49" s="94">
        <f t="shared" si="6"/>
        <v>34</v>
      </c>
      <c r="S49" s="94">
        <f t="shared" si="6"/>
        <v>29.16</v>
      </c>
      <c r="T49" s="94">
        <f t="shared" si="6"/>
        <v>37.080000000000005</v>
      </c>
      <c r="U49" s="94">
        <f t="shared" si="6"/>
        <v>40.32</v>
      </c>
      <c r="V49" s="94">
        <f t="shared" si="6"/>
        <v>48.24</v>
      </c>
      <c r="W49" s="94">
        <f t="shared" si="6"/>
        <v>28.8</v>
      </c>
      <c r="X49" s="94">
        <f t="shared" si="6"/>
        <v>24.840000000000003</v>
      </c>
      <c r="Y49" s="94">
        <f t="shared" si="6"/>
        <v>31.680000000000003</v>
      </c>
      <c r="Z49" s="94">
        <f t="shared" si="6"/>
        <v>27.36</v>
      </c>
      <c r="AA49" s="94">
        <f t="shared" si="6"/>
        <v>32.76</v>
      </c>
      <c r="AB49" s="94">
        <f t="shared" si="6"/>
        <v>34</v>
      </c>
      <c r="AC49" s="94">
        <f t="shared" si="6"/>
        <v>27</v>
      </c>
      <c r="AD49" s="94">
        <f t="shared" si="6"/>
        <v>27.720000000000002</v>
      </c>
      <c r="AE49" s="94">
        <f t="shared" si="6"/>
        <v>33.840000000000003</v>
      </c>
      <c r="AF49" s="81">
        <f>MAX(AF5:AF48)</f>
        <v>48.24</v>
      </c>
      <c r="AG49" s="92">
        <f>AVERAGE(B49:AE49)</f>
        <v>32.361333333333334</v>
      </c>
      <c r="AJ49" s="5" t="s">
        <v>33</v>
      </c>
      <c r="AK49" s="5" t="s">
        <v>33</v>
      </c>
    </row>
    <row r="50" spans="1:37" x14ac:dyDescent="0.2">
      <c r="A50" s="77" t="s">
        <v>207</v>
      </c>
      <c r="B50" s="42"/>
      <c r="C50" s="42"/>
      <c r="D50" s="42"/>
      <c r="E50" s="42"/>
      <c r="F50" s="42"/>
      <c r="G50" s="42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48"/>
      <c r="AE50" s="52" t="s">
        <v>33</v>
      </c>
      <c r="AF50" s="46"/>
      <c r="AG50" s="47"/>
      <c r="AJ50" t="s">
        <v>33</v>
      </c>
    </row>
    <row r="51" spans="1:37" x14ac:dyDescent="0.2">
      <c r="A51" s="77" t="s">
        <v>208</v>
      </c>
      <c r="B51" s="43"/>
      <c r="C51" s="43"/>
      <c r="D51" s="43"/>
      <c r="E51" s="43"/>
      <c r="F51" s="43"/>
      <c r="G51" s="43"/>
      <c r="H51" s="43"/>
      <c r="I51" s="43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117"/>
      <c r="U51" s="117"/>
      <c r="V51" s="117"/>
      <c r="W51" s="117"/>
      <c r="X51" s="117"/>
      <c r="Y51" s="96"/>
      <c r="Z51" s="96"/>
      <c r="AA51" s="96"/>
      <c r="AB51" s="96"/>
      <c r="AC51" s="96"/>
      <c r="AD51" s="96"/>
      <c r="AE51" s="96"/>
      <c r="AF51" s="46"/>
      <c r="AG51" s="45"/>
      <c r="AI51" t="s">
        <v>33</v>
      </c>
      <c r="AJ51" t="s">
        <v>33</v>
      </c>
      <c r="AK51" t="s">
        <v>33</v>
      </c>
    </row>
    <row r="52" spans="1:37" x14ac:dyDescent="0.2">
      <c r="A52" s="44"/>
      <c r="B52" s="96"/>
      <c r="C52" s="96"/>
      <c r="D52" s="96"/>
      <c r="E52" s="96"/>
      <c r="F52" s="96"/>
      <c r="G52" s="96"/>
      <c r="H52" s="96"/>
      <c r="I52" s="96"/>
      <c r="J52" s="97"/>
      <c r="K52" s="97"/>
      <c r="L52" s="97"/>
      <c r="M52" s="97"/>
      <c r="N52" s="97"/>
      <c r="O52" s="97"/>
      <c r="P52" s="97"/>
      <c r="Q52" s="96"/>
      <c r="R52" s="96"/>
      <c r="S52" s="96"/>
      <c r="T52" s="118"/>
      <c r="U52" s="118"/>
      <c r="V52" s="118"/>
      <c r="W52" s="118"/>
      <c r="X52" s="118"/>
      <c r="Y52" s="96"/>
      <c r="Z52" s="96"/>
      <c r="AA52" s="96"/>
      <c r="AB52" s="96"/>
      <c r="AC52" s="96"/>
      <c r="AD52" s="48"/>
      <c r="AE52" s="48"/>
      <c r="AF52" s="46"/>
      <c r="AG52" s="45"/>
    </row>
    <row r="53" spans="1:37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48"/>
      <c r="AE53" s="48"/>
      <c r="AF53" s="46"/>
      <c r="AG53" s="72"/>
      <c r="AK53" t="s">
        <v>33</v>
      </c>
    </row>
    <row r="54" spans="1:37" x14ac:dyDescent="0.2">
      <c r="A54" s="44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8"/>
      <c r="AF54" s="46"/>
      <c r="AG54" s="47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9"/>
      <c r="AF55" s="46"/>
      <c r="AG55" s="47"/>
      <c r="AJ55" t="s">
        <v>33</v>
      </c>
    </row>
    <row r="56" spans="1:37" ht="13.5" thickBot="1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5"/>
      <c r="AG56" s="73"/>
    </row>
    <row r="57" spans="1:37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G57" s="1"/>
      <c r="AJ57" t="s">
        <v>33</v>
      </c>
    </row>
    <row r="59" spans="1:37" x14ac:dyDescent="0.2">
      <c r="AA59" s="3" t="s">
        <v>33</v>
      </c>
      <c r="AG59" t="s">
        <v>33</v>
      </c>
      <c r="AJ59" t="s">
        <v>33</v>
      </c>
    </row>
    <row r="60" spans="1:37" x14ac:dyDescent="0.2">
      <c r="U60" s="3" t="s">
        <v>33</v>
      </c>
    </row>
    <row r="61" spans="1:37" x14ac:dyDescent="0.2">
      <c r="J61" s="3" t="s">
        <v>33</v>
      </c>
      <c r="N61" s="3" t="s">
        <v>33</v>
      </c>
      <c r="S61" s="3" t="s">
        <v>33</v>
      </c>
      <c r="V61" s="3" t="s">
        <v>33</v>
      </c>
    </row>
    <row r="62" spans="1:37" x14ac:dyDescent="0.2">
      <c r="G62" s="3" t="s">
        <v>33</v>
      </c>
      <c r="H62" s="3" t="s">
        <v>206</v>
      </c>
      <c r="P62" s="3" t="s">
        <v>33</v>
      </c>
      <c r="S62" s="3" t="s">
        <v>33</v>
      </c>
      <c r="U62" s="3" t="s">
        <v>33</v>
      </c>
      <c r="V62" s="3" t="s">
        <v>33</v>
      </c>
      <c r="AC62" s="3" t="s">
        <v>33</v>
      </c>
    </row>
    <row r="63" spans="1:37" x14ac:dyDescent="0.2">
      <c r="T63" s="3" t="s">
        <v>33</v>
      </c>
      <c r="W63" s="3" t="s">
        <v>33</v>
      </c>
      <c r="AA63" s="3" t="s">
        <v>33</v>
      </c>
      <c r="AE63" s="3" t="s">
        <v>33</v>
      </c>
    </row>
    <row r="64" spans="1:37" x14ac:dyDescent="0.2">
      <c r="W64" s="3" t="s">
        <v>33</v>
      </c>
      <c r="Z64" s="3" t="s">
        <v>33</v>
      </c>
    </row>
    <row r="65" spans="7:31" x14ac:dyDescent="0.2">
      <c r="P65" s="3" t="s">
        <v>33</v>
      </c>
      <c r="Q65" s="3" t="s">
        <v>33</v>
      </c>
      <c r="AA65" s="3" t="s">
        <v>33</v>
      </c>
      <c r="AE65" s="3" t="s">
        <v>33</v>
      </c>
    </row>
    <row r="67" spans="7:31" x14ac:dyDescent="0.2">
      <c r="K67" s="3" t="s">
        <v>33</v>
      </c>
      <c r="M67" s="3" t="s">
        <v>33</v>
      </c>
    </row>
    <row r="68" spans="7:31" x14ac:dyDescent="0.2">
      <c r="G68" s="3" t="s">
        <v>33</v>
      </c>
    </row>
    <row r="69" spans="7:31" x14ac:dyDescent="0.2">
      <c r="M69" s="3" t="s">
        <v>33</v>
      </c>
    </row>
    <row r="71" spans="7:31" x14ac:dyDescent="0.2">
      <c r="R71" s="3" t="s">
        <v>33</v>
      </c>
    </row>
  </sheetData>
  <mergeCells count="35">
    <mergeCell ref="T51:X51"/>
    <mergeCell ref="T52:X52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T3:T4"/>
    <mergeCell ref="N3:N4"/>
    <mergeCell ref="S3:S4"/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showGridLines="0" tabSelected="1" zoomScale="90" zoomScaleNormal="90" workbookViewId="0">
      <selection activeCell="AF15" sqref="AF15"/>
    </sheetView>
  </sheetViews>
  <sheetFormatPr defaultRowHeight="12.75" x14ac:dyDescent="0.2"/>
  <cols>
    <col min="1" max="1" width="24.28515625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7" width="6.42578125" style="2" bestFit="1" customWidth="1"/>
    <col min="8" max="12" width="5.42578125" style="2" bestFit="1" customWidth="1"/>
    <col min="13" max="13" width="5.85546875" style="2" customWidth="1"/>
    <col min="14" max="21" width="5.42578125" style="2" bestFit="1" customWidth="1"/>
    <col min="22" max="22" width="6.42578125" style="2" bestFit="1" customWidth="1"/>
    <col min="23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11" t="s">
        <v>218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3"/>
    </row>
    <row r="2" spans="1:33" s="4" customFormat="1" ht="20.100000000000001" customHeight="1" x14ac:dyDescent="0.2">
      <c r="A2" s="114" t="s">
        <v>20</v>
      </c>
      <c r="B2" s="125" t="s">
        <v>238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10"/>
    </row>
    <row r="3" spans="1:33" s="5" customFormat="1" ht="20.100000000000001" customHeight="1" x14ac:dyDescent="0.2">
      <c r="A3" s="114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78" t="s">
        <v>25</v>
      </c>
      <c r="AG3" s="79" t="s">
        <v>24</v>
      </c>
    </row>
    <row r="4" spans="1:33" s="5" customFormat="1" ht="20.100000000000001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78" t="s">
        <v>23</v>
      </c>
      <c r="AG4" s="79" t="s">
        <v>23</v>
      </c>
    </row>
    <row r="5" spans="1:33" s="5" customFormat="1" x14ac:dyDescent="0.2">
      <c r="A5" s="50" t="s">
        <v>28</v>
      </c>
      <c r="B5" s="90">
        <f>[1]Setembro!$J$5</f>
        <v>19.079999999999998</v>
      </c>
      <c r="C5" s="90">
        <f>[1]Setembro!$J$6</f>
        <v>15.48</v>
      </c>
      <c r="D5" s="90">
        <f>[1]Setembro!$J$7</f>
        <v>28.44</v>
      </c>
      <c r="E5" s="90">
        <f>[1]Setembro!$J$8</f>
        <v>30.240000000000002</v>
      </c>
      <c r="F5" s="90">
        <f>[1]Setembro!$J$9</f>
        <v>22.32</v>
      </c>
      <c r="G5" s="90">
        <f>[1]Setembro!$J$10</f>
        <v>20.52</v>
      </c>
      <c r="H5" s="90">
        <f>[1]Setembro!$J$11</f>
        <v>29.880000000000003</v>
      </c>
      <c r="I5" s="90">
        <f>[1]Setembro!$J$12</f>
        <v>35.28</v>
      </c>
      <c r="J5" s="90">
        <f>[1]Setembro!$J$13</f>
        <v>38.159999999999997</v>
      </c>
      <c r="K5" s="90">
        <f>[1]Setembro!$J$14</f>
        <v>24.12</v>
      </c>
      <c r="L5" s="90">
        <f>[1]Setembro!$J$15</f>
        <v>34.56</v>
      </c>
      <c r="M5" s="90">
        <f>[1]Setembro!$J$16</f>
        <v>34.200000000000003</v>
      </c>
      <c r="N5" s="90">
        <f>[1]Setembro!$J$17</f>
        <v>25.2</v>
      </c>
      <c r="O5" s="90">
        <f>[1]Setembro!$J$18</f>
        <v>39.24</v>
      </c>
      <c r="P5" s="90">
        <f>[1]Setembro!$J$19</f>
        <v>38.519999999999996</v>
      </c>
      <c r="Q5" s="90">
        <f>[1]Setembro!$J$20</f>
        <v>24.840000000000003</v>
      </c>
      <c r="R5" s="90">
        <f>[1]Setembro!$J$21</f>
        <v>21.96</v>
      </c>
      <c r="S5" s="90">
        <f>[1]Setembro!$J$22</f>
        <v>23.400000000000002</v>
      </c>
      <c r="T5" s="90">
        <f>[1]Setembro!$J$23</f>
        <v>39.24</v>
      </c>
      <c r="U5" s="90">
        <f>[1]Setembro!$J$24</f>
        <v>49.680000000000007</v>
      </c>
      <c r="V5" s="90">
        <f>[1]Setembro!$J$25</f>
        <v>42.84</v>
      </c>
      <c r="W5" s="90">
        <f>[1]Setembro!$J$26</f>
        <v>21.6</v>
      </c>
      <c r="X5" s="90">
        <f>[1]Setembro!$J$27</f>
        <v>21.6</v>
      </c>
      <c r="Y5" s="90">
        <f>[1]Setembro!$J$28</f>
        <v>25.2</v>
      </c>
      <c r="Z5" s="90">
        <f>[1]Setembro!$J$29</f>
        <v>31.319999999999997</v>
      </c>
      <c r="AA5" s="90">
        <f>[1]Setembro!$J$30</f>
        <v>38.519999999999996</v>
      </c>
      <c r="AB5" s="90">
        <f>[1]Setembro!$J$31</f>
        <v>30.6</v>
      </c>
      <c r="AC5" s="90">
        <f>[1]Setembro!$J$32</f>
        <v>20.52</v>
      </c>
      <c r="AD5" s="90">
        <f>[1]Setembro!$J$33</f>
        <v>21.6</v>
      </c>
      <c r="AE5" s="90">
        <f>[1]Setembro!$J$34</f>
        <v>32.4</v>
      </c>
      <c r="AF5" s="81">
        <f t="shared" ref="AF5:AF11" si="1">MAX(B5:AE5)</f>
        <v>49.680000000000007</v>
      </c>
      <c r="AG5" s="92">
        <f t="shared" ref="AG5:AG11" si="2">AVERAGE(B5:AE5)</f>
        <v>29.352</v>
      </c>
    </row>
    <row r="6" spans="1:33" x14ac:dyDescent="0.2">
      <c r="A6" s="50" t="s">
        <v>0</v>
      </c>
      <c r="B6" s="93">
        <f>[2]Setembro!$J$5</f>
        <v>27.36</v>
      </c>
      <c r="C6" s="93">
        <f>[2]Setembro!$J$6</f>
        <v>19.440000000000001</v>
      </c>
      <c r="D6" s="93">
        <f>[2]Setembro!$J$7</f>
        <v>39.96</v>
      </c>
      <c r="E6" s="93">
        <f>[2]Setembro!$J$8</f>
        <v>36.36</v>
      </c>
      <c r="F6" s="93">
        <f>[2]Setembro!$J$9</f>
        <v>35.64</v>
      </c>
      <c r="G6" s="93">
        <f>[2]Setembro!$J$10</f>
        <v>26.64</v>
      </c>
      <c r="H6" s="93">
        <f>[2]Setembro!$J$11</f>
        <v>31.319999999999997</v>
      </c>
      <c r="I6" s="93">
        <f>[2]Setembro!$J$12</f>
        <v>36.72</v>
      </c>
      <c r="J6" s="93">
        <f>[2]Setembro!$J$13</f>
        <v>38.159999999999997</v>
      </c>
      <c r="K6" s="93">
        <f>[2]Setembro!$J$14</f>
        <v>35.28</v>
      </c>
      <c r="L6" s="93">
        <f>[2]Setembro!$J$15</f>
        <v>40.32</v>
      </c>
      <c r="M6" s="93">
        <f>[2]Setembro!$J$16</f>
        <v>43.56</v>
      </c>
      <c r="N6" s="93">
        <f>[2]Setembro!$J$17</f>
        <v>26.64</v>
      </c>
      <c r="O6" s="93">
        <f>[2]Setembro!$J$18</f>
        <v>32.04</v>
      </c>
      <c r="P6" s="93">
        <f>[2]Setembro!$J$19</f>
        <v>27.36</v>
      </c>
      <c r="Q6" s="93">
        <f>[2]Setembro!$J$20</f>
        <v>24.48</v>
      </c>
      <c r="R6" s="93">
        <f>[2]Setembro!$J$21</f>
        <v>43.56</v>
      </c>
      <c r="S6" s="93">
        <f>[2]Setembro!$J$22</f>
        <v>35.64</v>
      </c>
      <c r="T6" s="93">
        <f>[2]Setembro!$J$23</f>
        <v>41.4</v>
      </c>
      <c r="U6" s="93">
        <f>[2]Setembro!$J$24</f>
        <v>44.28</v>
      </c>
      <c r="V6" s="93">
        <f>[2]Setembro!$J$25</f>
        <v>68.400000000000006</v>
      </c>
      <c r="W6" s="93">
        <f>[2]Setembro!$J$26</f>
        <v>29.52</v>
      </c>
      <c r="X6" s="93">
        <f>[2]Setembro!$J$27</f>
        <v>34.56</v>
      </c>
      <c r="Y6" s="93">
        <f>[2]Setembro!$J$28</f>
        <v>41.04</v>
      </c>
      <c r="Z6" s="93">
        <f>[2]Setembro!$J$29</f>
        <v>43.92</v>
      </c>
      <c r="AA6" s="93">
        <f>[2]Setembro!$J$30</f>
        <v>36.72</v>
      </c>
      <c r="AB6" s="93">
        <f>[2]Setembro!$J$31</f>
        <v>28.8</v>
      </c>
      <c r="AC6" s="93">
        <f>[2]Setembro!$J$32</f>
        <v>20.52</v>
      </c>
      <c r="AD6" s="93">
        <f>[2]Setembro!$J$33</f>
        <v>35.28</v>
      </c>
      <c r="AE6" s="93">
        <f>[2]Setembro!$J$34</f>
        <v>51.12</v>
      </c>
      <c r="AF6" s="81">
        <f t="shared" si="1"/>
        <v>68.400000000000006</v>
      </c>
      <c r="AG6" s="92">
        <f t="shared" si="2"/>
        <v>35.867999999999988</v>
      </c>
    </row>
    <row r="7" spans="1:33" x14ac:dyDescent="0.2">
      <c r="A7" s="50" t="s">
        <v>86</v>
      </c>
      <c r="B7" s="93">
        <f>[3]Setembro!$J$5</f>
        <v>31.680000000000003</v>
      </c>
      <c r="C7" s="93">
        <f>[3]Setembro!$J$6</f>
        <v>27.720000000000002</v>
      </c>
      <c r="D7" s="93">
        <f>[3]Setembro!$J$7</f>
        <v>39.6</v>
      </c>
      <c r="E7" s="93">
        <f>[3]Setembro!$J$8</f>
        <v>37.080000000000005</v>
      </c>
      <c r="F7" s="93">
        <f>[3]Setembro!$J$9</f>
        <v>40.32</v>
      </c>
      <c r="G7" s="93">
        <f>[3]Setembro!$J$10</f>
        <v>23.400000000000002</v>
      </c>
      <c r="H7" s="93">
        <f>[3]Setembro!$J$11</f>
        <v>28.44</v>
      </c>
      <c r="I7" s="93">
        <f>[3]Setembro!$J$12</f>
        <v>34.200000000000003</v>
      </c>
      <c r="J7" s="93">
        <f>[3]Setembro!$J$13</f>
        <v>40.32</v>
      </c>
      <c r="K7" s="93">
        <f>[3]Setembro!$J$14</f>
        <v>35.28</v>
      </c>
      <c r="L7" s="93">
        <f>[3]Setembro!$J$15</f>
        <v>34.92</v>
      </c>
      <c r="M7" s="93">
        <f>[3]Setembro!$J$16</f>
        <v>34.56</v>
      </c>
      <c r="N7" s="93">
        <f>[3]Setembro!$J$17</f>
        <v>52.56</v>
      </c>
      <c r="O7" s="93">
        <f>[3]Setembro!$J$18</f>
        <v>50.76</v>
      </c>
      <c r="P7" s="93">
        <f>[3]Setembro!$J$19</f>
        <v>25.2</v>
      </c>
      <c r="Q7" s="93">
        <f>[3]Setembro!$J$20</f>
        <v>38.159999999999997</v>
      </c>
      <c r="R7" s="93">
        <f>[3]Setembro!$J$21</f>
        <v>38.880000000000003</v>
      </c>
      <c r="S7" s="93">
        <f>[3]Setembro!$J$22</f>
        <v>36.72</v>
      </c>
      <c r="T7" s="93">
        <f>[3]Setembro!$J$23</f>
        <v>39.6</v>
      </c>
      <c r="U7" s="93">
        <f>[3]Setembro!$J$24</f>
        <v>54.72</v>
      </c>
      <c r="V7" s="93">
        <f>[3]Setembro!$J$25</f>
        <v>106.2</v>
      </c>
      <c r="W7" s="93">
        <f>[3]Setembro!$J$26</f>
        <v>40.680000000000007</v>
      </c>
      <c r="X7" s="93">
        <f>[3]Setembro!$J$27</f>
        <v>31.680000000000003</v>
      </c>
      <c r="Y7" s="93">
        <f>[3]Setembro!$J$28</f>
        <v>44.64</v>
      </c>
      <c r="Z7" s="93">
        <f>[3]Setembro!$J$29</f>
        <v>30.6</v>
      </c>
      <c r="AA7" s="93">
        <f>[3]Setembro!$J$30</f>
        <v>67.680000000000007</v>
      </c>
      <c r="AB7" s="93">
        <f>[3]Setembro!$J$31</f>
        <v>46.800000000000004</v>
      </c>
      <c r="AC7" s="93">
        <f>[3]Setembro!$J$32</f>
        <v>27</v>
      </c>
      <c r="AD7" s="93">
        <f>[3]Setembro!$J$33</f>
        <v>33.480000000000004</v>
      </c>
      <c r="AE7" s="93">
        <f>[3]Setembro!$J$34</f>
        <v>38.519999999999996</v>
      </c>
      <c r="AF7" s="81">
        <f t="shared" si="1"/>
        <v>106.2</v>
      </c>
      <c r="AG7" s="92">
        <f t="shared" si="2"/>
        <v>40.379999999999995</v>
      </c>
    </row>
    <row r="8" spans="1:33" x14ac:dyDescent="0.2">
      <c r="A8" s="50" t="s">
        <v>1</v>
      </c>
      <c r="B8" s="93">
        <f>[4]Setembro!$J$5</f>
        <v>25.56</v>
      </c>
      <c r="C8" s="93">
        <f>[4]Setembro!$J$6</f>
        <v>28.8</v>
      </c>
      <c r="D8" s="93">
        <f>[4]Setembro!$J$7</f>
        <v>42.84</v>
      </c>
      <c r="E8" s="93">
        <f>[4]Setembro!$J$8</f>
        <v>41.4</v>
      </c>
      <c r="F8" s="93">
        <f>[4]Setembro!$J$9</f>
        <v>32.04</v>
      </c>
      <c r="G8" s="93">
        <f>[4]Setembro!$J$10</f>
        <v>24.840000000000003</v>
      </c>
      <c r="H8" s="93">
        <f>[4]Setembro!$J$11</f>
        <v>30.240000000000002</v>
      </c>
      <c r="I8" s="93">
        <f>[4]Setembro!$J$12</f>
        <v>29.52</v>
      </c>
      <c r="J8" s="93">
        <f>[4]Setembro!$J$13</f>
        <v>37.800000000000004</v>
      </c>
      <c r="K8" s="93">
        <f>[4]Setembro!$J$14</f>
        <v>26.28</v>
      </c>
      <c r="L8" s="93">
        <f>[4]Setembro!$J$15</f>
        <v>49.680000000000007</v>
      </c>
      <c r="M8" s="93">
        <f>[4]Setembro!$J$16</f>
        <v>32.76</v>
      </c>
      <c r="N8" s="93">
        <f>[4]Setembro!$J$17</f>
        <v>24.48</v>
      </c>
      <c r="O8" s="93">
        <f>[4]Setembro!$J$18</f>
        <v>36.36</v>
      </c>
      <c r="P8" s="93">
        <f>[4]Setembro!$J$19</f>
        <v>29.16</v>
      </c>
      <c r="Q8" s="93">
        <f>[4]Setembro!$J$20</f>
        <v>28.44</v>
      </c>
      <c r="R8" s="93">
        <f>[4]Setembro!$J$21</f>
        <v>31.680000000000003</v>
      </c>
      <c r="S8" s="93">
        <f>[4]Setembro!$J$22</f>
        <v>21.96</v>
      </c>
      <c r="T8" s="93">
        <f>[4]Setembro!$J$23</f>
        <v>34.200000000000003</v>
      </c>
      <c r="U8" s="93">
        <f>[4]Setembro!$J$24</f>
        <v>37.080000000000005</v>
      </c>
      <c r="V8" s="93">
        <f>[4]Setembro!$J$25</f>
        <v>67.680000000000007</v>
      </c>
      <c r="W8" s="93">
        <f>[4]Setembro!$J$26</f>
        <v>29.880000000000003</v>
      </c>
      <c r="X8" s="93">
        <f>[4]Setembro!$J$27</f>
        <v>36.72</v>
      </c>
      <c r="Y8" s="93">
        <f>[4]Setembro!$J$28</f>
        <v>29.52</v>
      </c>
      <c r="Z8" s="93">
        <f>[4]Setembro!$J$29</f>
        <v>26.28</v>
      </c>
      <c r="AA8" s="93">
        <f>[4]Setembro!$J$30</f>
        <v>32.04</v>
      </c>
      <c r="AB8" s="93">
        <f>[4]Setembro!$J$31</f>
        <v>29.52</v>
      </c>
      <c r="AC8" s="93">
        <f>[4]Setembro!$J$32</f>
        <v>25.56</v>
      </c>
      <c r="AD8" s="93">
        <f>[4]Setembro!$J$33</f>
        <v>28.08</v>
      </c>
      <c r="AE8" s="93">
        <f>[4]Setembro!$J$34</f>
        <v>37.800000000000004</v>
      </c>
      <c r="AF8" s="81">
        <f t="shared" si="1"/>
        <v>67.680000000000007</v>
      </c>
      <c r="AG8" s="92">
        <f t="shared" si="2"/>
        <v>32.940000000000005</v>
      </c>
    </row>
    <row r="9" spans="1:33" x14ac:dyDescent="0.2">
      <c r="A9" s="50" t="s">
        <v>149</v>
      </c>
      <c r="B9" s="93">
        <f>[5]Setembro!$J$5</f>
        <v>36.36</v>
      </c>
      <c r="C9" s="93">
        <f>[5]Setembro!$J$6</f>
        <v>19.440000000000001</v>
      </c>
      <c r="D9" s="93">
        <f>[5]Setembro!$J$7</f>
        <v>35.28</v>
      </c>
      <c r="E9" s="93">
        <f>[5]Setembro!$J$8</f>
        <v>43.2</v>
      </c>
      <c r="F9" s="93">
        <f>[5]Setembro!$J$9</f>
        <v>56.16</v>
      </c>
      <c r="G9" s="93">
        <f>[5]Setembro!$J$10</f>
        <v>30.6</v>
      </c>
      <c r="H9" s="93">
        <f>[5]Setembro!$J$11</f>
        <v>37.800000000000004</v>
      </c>
      <c r="I9" s="93">
        <f>[5]Setembro!$J$12</f>
        <v>41.04</v>
      </c>
      <c r="J9" s="93">
        <f>[5]Setembro!$J$13</f>
        <v>48.96</v>
      </c>
      <c r="K9" s="93">
        <f>[5]Setembro!$J$14</f>
        <v>42.84</v>
      </c>
      <c r="L9" s="93">
        <f>[5]Setembro!$J$15</f>
        <v>44.28</v>
      </c>
      <c r="M9" s="93">
        <f>[5]Setembro!$J$16</f>
        <v>39.96</v>
      </c>
      <c r="N9" s="93">
        <f>[5]Setembro!$J$17</f>
        <v>39.96</v>
      </c>
      <c r="O9" s="93">
        <f>[5]Setembro!$J$18</f>
        <v>50.76</v>
      </c>
      <c r="P9" s="93">
        <f>[5]Setembro!$J$19</f>
        <v>36.36</v>
      </c>
      <c r="Q9" s="93">
        <f>[5]Setembro!$J$20</f>
        <v>37.800000000000004</v>
      </c>
      <c r="R9" s="93">
        <f>[5]Setembro!$J$21</f>
        <v>56.16</v>
      </c>
      <c r="S9" s="93">
        <f>[5]Setembro!$J$22</f>
        <v>40.32</v>
      </c>
      <c r="T9" s="93">
        <f>[5]Setembro!$J$23</f>
        <v>48.96</v>
      </c>
      <c r="U9" s="93">
        <f>[5]Setembro!$J$24</f>
        <v>66.960000000000008</v>
      </c>
      <c r="V9" s="93">
        <f>[5]Setembro!$J$25</f>
        <v>57.24</v>
      </c>
      <c r="W9" s="93">
        <f>[5]Setembro!$J$26</f>
        <v>31.680000000000003</v>
      </c>
      <c r="X9" s="93">
        <f>[5]Setembro!$J$27</f>
        <v>37.080000000000005</v>
      </c>
      <c r="Y9" s="93">
        <f>[5]Setembro!$J$28</f>
        <v>42.84</v>
      </c>
      <c r="Z9" s="93">
        <f>[5]Setembro!$J$29</f>
        <v>45.36</v>
      </c>
      <c r="AA9" s="93">
        <f>[5]Setembro!$J$30</f>
        <v>43.2</v>
      </c>
      <c r="AB9" s="93">
        <f>[5]Setembro!$J$31</f>
        <v>39.24</v>
      </c>
      <c r="AC9" s="93">
        <f>[5]Setembro!$J$32</f>
        <v>27</v>
      </c>
      <c r="AD9" s="93">
        <f>[5]Setembro!$J$33</f>
        <v>41.4</v>
      </c>
      <c r="AE9" s="93">
        <f>[5]Setembro!$J$34</f>
        <v>52.56</v>
      </c>
      <c r="AF9" s="81">
        <f t="shared" si="1"/>
        <v>66.960000000000008</v>
      </c>
      <c r="AG9" s="92">
        <f t="shared" si="2"/>
        <v>42.36</v>
      </c>
    </row>
    <row r="10" spans="1:33" x14ac:dyDescent="0.2">
      <c r="A10" s="50" t="s">
        <v>93</v>
      </c>
      <c r="B10" s="93">
        <f>[6]Setembro!$J$5</f>
        <v>30.6</v>
      </c>
      <c r="C10" s="93">
        <f>[6]Setembro!$J$6</f>
        <v>40.680000000000007</v>
      </c>
      <c r="D10" s="93">
        <f>[6]Setembro!$J$7</f>
        <v>42.84</v>
      </c>
      <c r="E10" s="93">
        <f>[6]Setembro!$J$8</f>
        <v>44.64</v>
      </c>
      <c r="F10" s="93">
        <f>[6]Setembro!$J$9</f>
        <v>26.28</v>
      </c>
      <c r="G10" s="93">
        <f>[6]Setembro!$J$10</f>
        <v>38.159999999999997</v>
      </c>
      <c r="H10" s="93">
        <f>[6]Setembro!$J$11</f>
        <v>37.440000000000005</v>
      </c>
      <c r="I10" s="93">
        <f>[6]Setembro!$J$12</f>
        <v>45.36</v>
      </c>
      <c r="J10" s="93">
        <f>[6]Setembro!$J$13</f>
        <v>43.56</v>
      </c>
      <c r="K10" s="93">
        <f>[6]Setembro!$J$14</f>
        <v>41.4</v>
      </c>
      <c r="L10" s="93">
        <f>[6]Setembro!$J$15</f>
        <v>55.080000000000005</v>
      </c>
      <c r="M10" s="93">
        <f>[6]Setembro!$J$16</f>
        <v>47.16</v>
      </c>
      <c r="N10" s="93">
        <f>[6]Setembro!$J$17</f>
        <v>42.84</v>
      </c>
      <c r="O10" s="93">
        <f>[6]Setembro!$J$18</f>
        <v>55.800000000000004</v>
      </c>
      <c r="P10" s="93">
        <f>[6]Setembro!$J$19</f>
        <v>38.519999999999996</v>
      </c>
      <c r="Q10" s="93">
        <f>[6]Setembro!$J$20</f>
        <v>37.440000000000005</v>
      </c>
      <c r="R10" s="93">
        <f>[6]Setembro!$J$21</f>
        <v>44.64</v>
      </c>
      <c r="S10" s="93">
        <f>[6]Setembro!$J$22</f>
        <v>32.4</v>
      </c>
      <c r="T10" s="93">
        <f>[6]Setembro!$J$23</f>
        <v>48.6</v>
      </c>
      <c r="U10" s="93">
        <f>[6]Setembro!$J$24</f>
        <v>66.960000000000008</v>
      </c>
      <c r="V10" s="93">
        <f>[6]Setembro!$J$25</f>
        <v>75.960000000000008</v>
      </c>
      <c r="W10" s="93">
        <f>[6]Setembro!$J$26</f>
        <v>32.4</v>
      </c>
      <c r="X10" s="93">
        <f>[6]Setembro!$J$27</f>
        <v>33.480000000000004</v>
      </c>
      <c r="Y10" s="93">
        <f>[6]Setembro!$J$28</f>
        <v>38.519999999999996</v>
      </c>
      <c r="Z10" s="93">
        <f>[6]Setembro!$J$29</f>
        <v>38.880000000000003</v>
      </c>
      <c r="AA10" s="93">
        <f>[6]Setembro!$J$30</f>
        <v>51.480000000000004</v>
      </c>
      <c r="AB10" s="93">
        <f>[6]Setembro!$J$31</f>
        <v>32.4</v>
      </c>
      <c r="AC10" s="93">
        <f>[6]Setembro!$J$32</f>
        <v>34.56</v>
      </c>
      <c r="AD10" s="93">
        <f>[6]Setembro!$J$33</f>
        <v>38.159999999999997</v>
      </c>
      <c r="AE10" s="93">
        <f>[6]Setembro!$J$34</f>
        <v>46.440000000000005</v>
      </c>
      <c r="AF10" s="81">
        <f t="shared" si="1"/>
        <v>75.960000000000008</v>
      </c>
      <c r="AG10" s="92">
        <f t="shared" si="2"/>
        <v>42.756000000000007</v>
      </c>
    </row>
    <row r="11" spans="1:33" x14ac:dyDescent="0.2">
      <c r="A11" s="50" t="s">
        <v>50</v>
      </c>
      <c r="B11" s="93">
        <f>[7]Setembro!$J$5</f>
        <v>28.8</v>
      </c>
      <c r="C11" s="93">
        <f>[7]Setembro!$J$6</f>
        <v>31.319999999999997</v>
      </c>
      <c r="D11" s="93">
        <f>[7]Setembro!$J$7</f>
        <v>30.6</v>
      </c>
      <c r="E11" s="93">
        <f>[7]Setembro!$J$8</f>
        <v>33.119999999999997</v>
      </c>
      <c r="F11" s="93">
        <f>[7]Setembro!$J$9</f>
        <v>42.480000000000004</v>
      </c>
      <c r="G11" s="93">
        <f>[7]Setembro!$J$10</f>
        <v>38.880000000000003</v>
      </c>
      <c r="H11" s="93">
        <f>[7]Setembro!$J$11</f>
        <v>31.319999999999997</v>
      </c>
      <c r="I11" s="93">
        <f>[7]Setembro!$J$12</f>
        <v>32.04</v>
      </c>
      <c r="J11" s="93">
        <f>[7]Setembro!$J$13</f>
        <v>33.119999999999997</v>
      </c>
      <c r="K11" s="93">
        <f>[7]Setembro!$J$14</f>
        <v>28.44</v>
      </c>
      <c r="L11" s="93">
        <f>[7]Setembro!$J$15</f>
        <v>32.76</v>
      </c>
      <c r="M11" s="93">
        <f>[7]Setembro!$J$16</f>
        <v>37.800000000000004</v>
      </c>
      <c r="N11" s="93">
        <f>[7]Setembro!$J$17</f>
        <v>29.16</v>
      </c>
      <c r="O11" s="93">
        <f>[7]Setembro!$J$18</f>
        <v>50.04</v>
      </c>
      <c r="P11" s="93">
        <f>[7]Setembro!$J$19</f>
        <v>38.159999999999997</v>
      </c>
      <c r="Q11" s="93">
        <f>[7]Setembro!$J$20</f>
        <v>27.720000000000002</v>
      </c>
      <c r="R11" s="93">
        <f>[7]Setembro!$J$21</f>
        <v>40.32</v>
      </c>
      <c r="S11" s="93">
        <f>[7]Setembro!$J$22</f>
        <v>37.800000000000004</v>
      </c>
      <c r="T11" s="93">
        <f>[7]Setembro!$J$23</f>
        <v>38.519999999999996</v>
      </c>
      <c r="U11" s="93">
        <f>[7]Setembro!$J$24</f>
        <v>70.92</v>
      </c>
      <c r="V11" s="93">
        <f>[7]Setembro!$J$25</f>
        <v>68.400000000000006</v>
      </c>
      <c r="W11" s="93">
        <f>[7]Setembro!$J$26</f>
        <v>25.92</v>
      </c>
      <c r="X11" s="93">
        <f>[7]Setembro!$J$27</f>
        <v>27.36</v>
      </c>
      <c r="Y11" s="93">
        <f>[7]Setembro!$J$28</f>
        <v>28.44</v>
      </c>
      <c r="Z11" s="93">
        <f>[7]Setembro!$J$29</f>
        <v>23.040000000000003</v>
      </c>
      <c r="AA11" s="93">
        <f>[7]Setembro!$J$30</f>
        <v>65.52</v>
      </c>
      <c r="AB11" s="93">
        <f>[7]Setembro!$J$31</f>
        <v>59.760000000000005</v>
      </c>
      <c r="AC11" s="93">
        <f>[7]Setembro!$J$32</f>
        <v>36</v>
      </c>
      <c r="AD11" s="93">
        <f>[7]Setembro!$J$33</f>
        <v>34.56</v>
      </c>
      <c r="AE11" s="93">
        <f>[7]Setembro!$J$34</f>
        <v>33.840000000000003</v>
      </c>
      <c r="AF11" s="81">
        <f t="shared" si="1"/>
        <v>70.92</v>
      </c>
      <c r="AG11" s="92">
        <f t="shared" si="2"/>
        <v>37.871999999999993</v>
      </c>
    </row>
    <row r="12" spans="1:33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81" t="s">
        <v>203</v>
      </c>
      <c r="AG12" s="92" t="s">
        <v>203</v>
      </c>
    </row>
    <row r="13" spans="1:33" x14ac:dyDescent="0.2">
      <c r="A13" s="50" t="s">
        <v>96</v>
      </c>
      <c r="B13" s="93">
        <f>[8]Setembro!$J$5</f>
        <v>44.64</v>
      </c>
      <c r="C13" s="93">
        <f>[8]Setembro!$J$6</f>
        <v>23.040000000000003</v>
      </c>
      <c r="D13" s="93">
        <f>[8]Setembro!$J$7</f>
        <v>37.080000000000005</v>
      </c>
      <c r="E13" s="93">
        <f>[8]Setembro!$J$8</f>
        <v>42.12</v>
      </c>
      <c r="F13" s="93">
        <f>[8]Setembro!$J$9</f>
        <v>52.92</v>
      </c>
      <c r="G13" s="93">
        <f>[8]Setembro!$J$10</f>
        <v>27.36</v>
      </c>
      <c r="H13" s="93">
        <f>[8]Setembro!$J$11</f>
        <v>41.04</v>
      </c>
      <c r="I13" s="93">
        <f>[8]Setembro!$J$12</f>
        <v>44.28</v>
      </c>
      <c r="J13" s="93">
        <f>[8]Setembro!$J$13</f>
        <v>44.28</v>
      </c>
      <c r="K13" s="93">
        <f>[8]Setembro!$J$14</f>
        <v>44.64</v>
      </c>
      <c r="L13" s="93">
        <f>[8]Setembro!$J$15</f>
        <v>34.200000000000003</v>
      </c>
      <c r="M13" s="93">
        <f>[8]Setembro!$J$16</f>
        <v>48.96</v>
      </c>
      <c r="N13" s="93">
        <f>[8]Setembro!$J$17</f>
        <v>28.44</v>
      </c>
      <c r="O13" s="93">
        <f>[8]Setembro!$J$18</f>
        <v>40.680000000000007</v>
      </c>
      <c r="P13" s="93">
        <f>[8]Setembro!$J$19</f>
        <v>31.319999999999997</v>
      </c>
      <c r="Q13" s="93">
        <f>[8]Setembro!$J$20</f>
        <v>32.76</v>
      </c>
      <c r="R13" s="93">
        <f>[8]Setembro!$J$21</f>
        <v>32.76</v>
      </c>
      <c r="S13" s="93">
        <f>[8]Setembro!$J$22</f>
        <v>25.92</v>
      </c>
      <c r="T13" s="93">
        <f>[8]Setembro!$J$23</f>
        <v>39.96</v>
      </c>
      <c r="U13" s="93">
        <f>[8]Setembro!$J$24</f>
        <v>46.800000000000004</v>
      </c>
      <c r="V13" s="93">
        <f>[8]Setembro!$J$25</f>
        <v>80.64</v>
      </c>
      <c r="W13" s="93">
        <f>[8]Setembro!$J$26</f>
        <v>37.440000000000005</v>
      </c>
      <c r="X13" s="93">
        <f>[8]Setembro!$J$27</f>
        <v>33.119999999999997</v>
      </c>
      <c r="Y13" s="93">
        <f>[8]Setembro!$J$28</f>
        <v>27.36</v>
      </c>
      <c r="Z13" s="93">
        <f>[8]Setembro!$J$29</f>
        <v>32.04</v>
      </c>
      <c r="AA13" s="93">
        <f>[8]Setembro!$J$30</f>
        <v>49.680000000000007</v>
      </c>
      <c r="AB13" s="93">
        <f>[8]Setembro!$J$31</f>
        <v>43.2</v>
      </c>
      <c r="AC13" s="93">
        <f>[8]Setembro!$J$32</f>
        <v>20.88</v>
      </c>
      <c r="AD13" s="93">
        <f>[8]Setembro!$J$33</f>
        <v>32.04</v>
      </c>
      <c r="AE13" s="93">
        <f>[8]Setembro!$J$34</f>
        <v>35.64</v>
      </c>
      <c r="AF13" s="81">
        <f>MAX(B13:AE13)</f>
        <v>80.64</v>
      </c>
      <c r="AG13" s="92">
        <f>AVERAGE(B13:AE13)</f>
        <v>38.50800000000001</v>
      </c>
    </row>
    <row r="14" spans="1:33" hidden="1" x14ac:dyDescent="0.2">
      <c r="A14" s="50" t="s">
        <v>100</v>
      </c>
      <c r="B14" s="93" t="str">
        <f>[9]Setembro!$J$5</f>
        <v>*</v>
      </c>
      <c r="C14" s="93" t="str">
        <f>[9]Setembro!$J$6</f>
        <v>*</v>
      </c>
      <c r="D14" s="93" t="str">
        <f>[9]Setembro!$J$7</f>
        <v>*</v>
      </c>
      <c r="E14" s="93" t="str">
        <f>[9]Setembro!$J$8</f>
        <v>*</v>
      </c>
      <c r="F14" s="93" t="str">
        <f>[9]Setembro!$J$9</f>
        <v>*</v>
      </c>
      <c r="G14" s="93" t="str">
        <f>[9]Setembro!$J$10</f>
        <v>*</v>
      </c>
      <c r="H14" s="93" t="str">
        <f>[9]Setembro!$J$11</f>
        <v>*</v>
      </c>
      <c r="I14" s="93" t="str">
        <f>[9]Setembro!$J$12</f>
        <v>*</v>
      </c>
      <c r="J14" s="93" t="str">
        <f>[9]Setembro!$J$13</f>
        <v>*</v>
      </c>
      <c r="K14" s="93" t="str">
        <f>[9]Setembro!$J$14</f>
        <v>*</v>
      </c>
      <c r="L14" s="93" t="str">
        <f>[9]Setembro!$J$15</f>
        <v>*</v>
      </c>
      <c r="M14" s="93" t="str">
        <f>[9]Setembro!$J$16</f>
        <v>*</v>
      </c>
      <c r="N14" s="93" t="str">
        <f>[9]Setembro!$J$17</f>
        <v>*</v>
      </c>
      <c r="O14" s="93" t="str">
        <f>[9]Setembro!$J$18</f>
        <v>*</v>
      </c>
      <c r="P14" s="93" t="str">
        <f>[9]Setembro!$J$19</f>
        <v>*</v>
      </c>
      <c r="Q14" s="93" t="str">
        <f>[9]Setembro!$J$20</f>
        <v>*</v>
      </c>
      <c r="R14" s="93" t="str">
        <f>[9]Setembro!$J$21</f>
        <v>*</v>
      </c>
      <c r="S14" s="93" t="str">
        <f>[9]Setembro!$J$22</f>
        <v>*</v>
      </c>
      <c r="T14" s="93" t="str">
        <f>[9]Setembro!$J$23</f>
        <v>*</v>
      </c>
      <c r="U14" s="93" t="str">
        <f>[9]Setembro!$J$24</f>
        <v>*</v>
      </c>
      <c r="V14" s="93" t="str">
        <f>[9]Setembro!$J$25</f>
        <v>*</v>
      </c>
      <c r="W14" s="93" t="str">
        <f>[9]Setembro!$J$26</f>
        <v>*</v>
      </c>
      <c r="X14" s="93" t="str">
        <f>[9]Setembro!$J$27</f>
        <v>*</v>
      </c>
      <c r="Y14" s="93" t="str">
        <f>[9]Setembro!$J$28</f>
        <v>*</v>
      </c>
      <c r="Z14" s="93" t="str">
        <f>[9]Setembro!$J$29</f>
        <v>*</v>
      </c>
      <c r="AA14" s="93" t="str">
        <f>[9]Setembro!$J$30</f>
        <v>*</v>
      </c>
      <c r="AB14" s="93" t="str">
        <f>[9]Setembro!$J$31</f>
        <v>*</v>
      </c>
      <c r="AC14" s="93" t="str">
        <f>[9]Setembro!$J$32</f>
        <v>*</v>
      </c>
      <c r="AD14" s="93" t="str">
        <f>[9]Setembro!$J$33</f>
        <v>*</v>
      </c>
      <c r="AE14" s="93" t="str">
        <f>[9]Setembro!$J$34</f>
        <v>*</v>
      </c>
      <c r="AF14" s="81" t="s">
        <v>203</v>
      </c>
      <c r="AG14" s="92" t="s">
        <v>203</v>
      </c>
    </row>
    <row r="15" spans="1:33" x14ac:dyDescent="0.2">
      <c r="A15" s="50" t="s">
        <v>103</v>
      </c>
      <c r="B15" s="93">
        <f>[10]Setembro!$J$5</f>
        <v>35.64</v>
      </c>
      <c r="C15" s="93">
        <f>[10]Setembro!$J$6</f>
        <v>22.32</v>
      </c>
      <c r="D15" s="93">
        <f>[10]Setembro!$J$7</f>
        <v>32.04</v>
      </c>
      <c r="E15" s="93">
        <f>[10]Setembro!$J$8</f>
        <v>43.92</v>
      </c>
      <c r="F15" s="93">
        <f>[10]Setembro!$J$9</f>
        <v>48.96</v>
      </c>
      <c r="G15" s="93">
        <f>[10]Setembro!$J$10</f>
        <v>28.08</v>
      </c>
      <c r="H15" s="93">
        <f>[10]Setembro!$J$11</f>
        <v>35.28</v>
      </c>
      <c r="I15" s="93">
        <f>[10]Setembro!$J$12</f>
        <v>39.96</v>
      </c>
      <c r="J15" s="93">
        <f>[10]Setembro!$J$13</f>
        <v>41.76</v>
      </c>
      <c r="K15" s="93">
        <f>[10]Setembro!$J$14</f>
        <v>32.76</v>
      </c>
      <c r="L15" s="93">
        <f>[10]Setembro!$J$15</f>
        <v>46.080000000000005</v>
      </c>
      <c r="M15" s="93">
        <f>[10]Setembro!$J$16</f>
        <v>42.84</v>
      </c>
      <c r="N15" s="93">
        <f>[10]Setembro!$J$17</f>
        <v>29.52</v>
      </c>
      <c r="O15" s="93">
        <f>[10]Setembro!$J$18</f>
        <v>36</v>
      </c>
      <c r="P15" s="93">
        <f>[10]Setembro!$J$19</f>
        <v>41.4</v>
      </c>
      <c r="Q15" s="93">
        <f>[10]Setembro!$J$20</f>
        <v>37.080000000000005</v>
      </c>
      <c r="R15" s="93">
        <f>[10]Setembro!$J$21</f>
        <v>39.24</v>
      </c>
      <c r="S15" s="93">
        <f>[10]Setembro!$J$22</f>
        <v>39.96</v>
      </c>
      <c r="T15" s="93">
        <f>[10]Setembro!$J$23</f>
        <v>43.2</v>
      </c>
      <c r="U15" s="93">
        <f>[10]Setembro!$J$24</f>
        <v>69.84</v>
      </c>
      <c r="V15" s="93">
        <f>[10]Setembro!$J$25</f>
        <v>81.360000000000014</v>
      </c>
      <c r="W15" s="93">
        <f>[10]Setembro!$J$26</f>
        <v>38.159999999999997</v>
      </c>
      <c r="X15" s="93">
        <f>[10]Setembro!$J$27</f>
        <v>34.92</v>
      </c>
      <c r="Y15" s="93">
        <f>[10]Setembro!$J$28</f>
        <v>39.96</v>
      </c>
      <c r="Z15" s="93">
        <f>[10]Setembro!$J$29</f>
        <v>40.32</v>
      </c>
      <c r="AA15" s="93">
        <f>[10]Setembro!$J$30</f>
        <v>43.56</v>
      </c>
      <c r="AB15" s="93">
        <f>[10]Setembro!$J$31</f>
        <v>42.480000000000004</v>
      </c>
      <c r="AC15" s="93">
        <f>[10]Setembro!$J$32</f>
        <v>23.400000000000002</v>
      </c>
      <c r="AD15" s="93">
        <f>[10]Setembro!$J$33</f>
        <v>36</v>
      </c>
      <c r="AE15" s="93">
        <f>[10]Setembro!$J$34</f>
        <v>42.84</v>
      </c>
      <c r="AF15" s="81">
        <f>MAX(B15:AE15)</f>
        <v>81.360000000000014</v>
      </c>
      <c r="AG15" s="92">
        <f>AVERAGE(B15:AE15)</f>
        <v>40.296000000000006</v>
      </c>
    </row>
    <row r="16" spans="1:33" x14ac:dyDescent="0.2">
      <c r="A16" s="50" t="s">
        <v>150</v>
      </c>
      <c r="B16" s="93">
        <f>[11]Setembro!$J$5</f>
        <v>28.8</v>
      </c>
      <c r="C16" s="93">
        <f>[11]Setembro!$J$6</f>
        <v>40.32</v>
      </c>
      <c r="D16" s="93">
        <f>[11]Setembro!$J$7</f>
        <v>44.64</v>
      </c>
      <c r="E16" s="93">
        <f>[11]Setembro!$J$8</f>
        <v>33.840000000000003</v>
      </c>
      <c r="F16" s="93">
        <f>[11]Setembro!$J$9</f>
        <v>34.200000000000003</v>
      </c>
      <c r="G16" s="93">
        <f>[11]Setembro!$J$10</f>
        <v>42.12</v>
      </c>
      <c r="H16" s="93">
        <f>[11]Setembro!$J$11</f>
        <v>37.440000000000005</v>
      </c>
      <c r="I16" s="93">
        <f>[11]Setembro!$J$12</f>
        <v>42.480000000000004</v>
      </c>
      <c r="J16" s="93">
        <f>[11]Setembro!$J$13</f>
        <v>40.32</v>
      </c>
      <c r="K16" s="93">
        <f>[11]Setembro!$J$14</f>
        <v>35.28</v>
      </c>
      <c r="L16" s="93">
        <f>[11]Setembro!$J$15</f>
        <v>38.880000000000003</v>
      </c>
      <c r="M16" s="93">
        <f>[11]Setembro!$J$16</f>
        <v>37.440000000000005</v>
      </c>
      <c r="N16" s="93">
        <f>[11]Setembro!$J$17</f>
        <v>40.680000000000007</v>
      </c>
      <c r="O16" s="93">
        <f>[11]Setembro!$J$18</f>
        <v>55.440000000000005</v>
      </c>
      <c r="P16" s="93">
        <f>[11]Setembro!$J$19</f>
        <v>54</v>
      </c>
      <c r="Q16" s="93">
        <f>[11]Setembro!$J$20</f>
        <v>45.36</v>
      </c>
      <c r="R16" s="93">
        <f>[11]Setembro!$J$21</f>
        <v>36.36</v>
      </c>
      <c r="S16" s="93">
        <f>[11]Setembro!$J$22</f>
        <v>34.200000000000003</v>
      </c>
      <c r="T16" s="93">
        <f>[11]Setembro!$J$23</f>
        <v>52.2</v>
      </c>
      <c r="U16" s="93">
        <f>[11]Setembro!$J$24</f>
        <v>45.72</v>
      </c>
      <c r="V16" s="93">
        <f>[11]Setembro!$J$25</f>
        <v>73.08</v>
      </c>
      <c r="W16" s="93">
        <f>[11]Setembro!$J$26</f>
        <v>33.119999999999997</v>
      </c>
      <c r="X16" s="93">
        <f>[11]Setembro!$J$27</f>
        <v>33.840000000000003</v>
      </c>
      <c r="Y16" s="93">
        <f>[11]Setembro!$J$28</f>
        <v>37.800000000000004</v>
      </c>
      <c r="Z16" s="93">
        <f>[11]Setembro!$J$29</f>
        <v>30.96</v>
      </c>
      <c r="AA16" s="93">
        <f>[11]Setembro!$J$30</f>
        <v>42.12</v>
      </c>
      <c r="AB16" s="93">
        <f>[11]Setembro!$J$31</f>
        <v>33.840000000000003</v>
      </c>
      <c r="AC16" s="93">
        <f>[11]Setembro!$J$32</f>
        <v>33.480000000000004</v>
      </c>
      <c r="AD16" s="93">
        <f>[11]Setembro!$J$33</f>
        <v>29.880000000000003</v>
      </c>
      <c r="AE16" s="93">
        <f>[11]Setembro!$J$34</f>
        <v>48.24</v>
      </c>
      <c r="AF16" s="81">
        <f>MAX(B16:AE16)</f>
        <v>73.08</v>
      </c>
      <c r="AG16" s="92">
        <f t="shared" ref="AG16:AG17" si="3">AVERAGE(B16:AE16)</f>
        <v>40.536000000000008</v>
      </c>
    </row>
    <row r="17" spans="1:37" x14ac:dyDescent="0.2">
      <c r="A17" s="50" t="s">
        <v>2</v>
      </c>
      <c r="B17" s="93">
        <f>[12]Setembro!$J$5</f>
        <v>32.04</v>
      </c>
      <c r="C17" s="93">
        <f>[12]Setembro!$J$6</f>
        <v>35.64</v>
      </c>
      <c r="D17" s="93">
        <f>[12]Setembro!$J$7</f>
        <v>37.080000000000005</v>
      </c>
      <c r="E17" s="93">
        <f>[12]Setembro!$J$8</f>
        <v>43.56</v>
      </c>
      <c r="F17" s="93">
        <f>[12]Setembro!$J$9</f>
        <v>36.36</v>
      </c>
      <c r="G17" s="93">
        <f>[12]Setembro!$J$10</f>
        <v>33.480000000000004</v>
      </c>
      <c r="H17" s="93">
        <f>[12]Setembro!$J$11</f>
        <v>33.119999999999997</v>
      </c>
      <c r="I17" s="93">
        <f>[12]Setembro!$J$12</f>
        <v>38.159999999999997</v>
      </c>
      <c r="J17" s="93">
        <f>[12]Setembro!$J$13</f>
        <v>42.84</v>
      </c>
      <c r="K17" s="93">
        <f>[12]Setembro!$J$14</f>
        <v>34.92</v>
      </c>
      <c r="L17" s="93">
        <f>[12]Setembro!$J$15</f>
        <v>47.16</v>
      </c>
      <c r="M17" s="93">
        <f>[12]Setembro!$J$16</f>
        <v>42.84</v>
      </c>
      <c r="N17" s="93">
        <f>[12]Setembro!$J$17</f>
        <v>39.24</v>
      </c>
      <c r="O17" s="93">
        <f>[12]Setembro!$J$18</f>
        <v>43.56</v>
      </c>
      <c r="P17" s="93">
        <f>[12]Setembro!$J$19</f>
        <v>42.12</v>
      </c>
      <c r="Q17" s="93">
        <f>[12]Setembro!$J$20</f>
        <v>37.800000000000004</v>
      </c>
      <c r="R17" s="93">
        <f>[12]Setembro!$J$21</f>
        <v>43.56</v>
      </c>
      <c r="S17" s="93">
        <f>[12]Setembro!$J$22</f>
        <v>45.36</v>
      </c>
      <c r="T17" s="93">
        <f>[12]Setembro!$J$23</f>
        <v>46.080000000000005</v>
      </c>
      <c r="U17" s="93">
        <f>[12]Setembro!$J$24</f>
        <v>45.72</v>
      </c>
      <c r="V17" s="93">
        <f>[12]Setembro!$J$25</f>
        <v>68.400000000000006</v>
      </c>
      <c r="W17" s="93">
        <f>[12]Setembro!$J$26</f>
        <v>33.840000000000003</v>
      </c>
      <c r="X17" s="93">
        <f>[12]Setembro!$J$27</f>
        <v>39.96</v>
      </c>
      <c r="Y17" s="93">
        <f>[12]Setembro!$J$28</f>
        <v>45.72</v>
      </c>
      <c r="Z17" s="93">
        <f>[12]Setembro!$J$29</f>
        <v>31.680000000000003</v>
      </c>
      <c r="AA17" s="93">
        <f>[12]Setembro!$J$30</f>
        <v>46.440000000000005</v>
      </c>
      <c r="AB17" s="93">
        <f>[12]Setembro!$J$31</f>
        <v>42.480000000000004</v>
      </c>
      <c r="AC17" s="93">
        <f>[12]Setembro!$J$32</f>
        <v>27.36</v>
      </c>
      <c r="AD17" s="93">
        <f>[12]Setembro!$J$33</f>
        <v>42.84</v>
      </c>
      <c r="AE17" s="93">
        <f>[12]Setembro!$J$34</f>
        <v>43.2</v>
      </c>
      <c r="AF17" s="81">
        <f t="shared" ref="AF17:AF25" si="4">MAX(B17:AE17)</f>
        <v>68.400000000000006</v>
      </c>
      <c r="AG17" s="92">
        <f t="shared" si="3"/>
        <v>40.752000000000002</v>
      </c>
      <c r="AI17" s="11" t="s">
        <v>33</v>
      </c>
      <c r="AJ17" t="s">
        <v>33</v>
      </c>
    </row>
    <row r="18" spans="1:37" x14ac:dyDescent="0.2">
      <c r="A18" s="50" t="s">
        <v>3</v>
      </c>
      <c r="B18" s="93">
        <f>[13]Setembro!$J5</f>
        <v>21.240000000000002</v>
      </c>
      <c r="C18" s="93">
        <f>[13]Setembro!$J6</f>
        <v>21.240000000000002</v>
      </c>
      <c r="D18" s="93">
        <f>[13]Setembro!$J7</f>
        <v>27.720000000000002</v>
      </c>
      <c r="E18" s="93">
        <f>[13]Setembro!$J8</f>
        <v>34.92</v>
      </c>
      <c r="F18" s="93">
        <f>[13]Setembro!$J9</f>
        <v>27.36</v>
      </c>
      <c r="G18" s="93">
        <f>[13]Setembro!$J10</f>
        <v>25.92</v>
      </c>
      <c r="H18" s="93">
        <f>[13]Setembro!$J11</f>
        <v>35.64</v>
      </c>
      <c r="I18" s="93">
        <f>[13]Setembro!$J12</f>
        <v>35.64</v>
      </c>
      <c r="J18" s="93">
        <f>[13]Setembro!$J13</f>
        <v>45.72</v>
      </c>
      <c r="K18" s="93">
        <f>[13]Setembro!$J14</f>
        <v>32.4</v>
      </c>
      <c r="L18" s="93">
        <f>[13]Setembro!$J15</f>
        <v>38.159999999999997</v>
      </c>
      <c r="M18" s="93">
        <f>[13]Setembro!$J16</f>
        <v>31.319999999999997</v>
      </c>
      <c r="N18" s="93">
        <f>[13]Setembro!$J17</f>
        <v>32.4</v>
      </c>
      <c r="O18" s="93">
        <f>[13]Setembro!$J18</f>
        <v>28.8</v>
      </c>
      <c r="P18" s="93">
        <f>[13]Setembro!$J19</f>
        <v>38.880000000000003</v>
      </c>
      <c r="Q18" s="93">
        <f>[13]Setembro!$J20</f>
        <v>37.800000000000004</v>
      </c>
      <c r="R18" s="93">
        <f>[13]Setembro!$J21</f>
        <v>28.08</v>
      </c>
      <c r="S18" s="93">
        <f>[13]Setembro!$J22</f>
        <v>23.400000000000002</v>
      </c>
      <c r="T18" s="93">
        <f>[13]Setembro!$J23</f>
        <v>38.880000000000003</v>
      </c>
      <c r="U18" s="93">
        <f>[13]Setembro!$J24</f>
        <v>36</v>
      </c>
      <c r="V18" s="93">
        <f>[13]Setembro!$J25</f>
        <v>34.56</v>
      </c>
      <c r="W18" s="93">
        <f>[13]Setembro!$J26</f>
        <v>24.840000000000003</v>
      </c>
      <c r="X18" s="93">
        <f>[13]Setembro!$J27</f>
        <v>26.28</v>
      </c>
      <c r="Y18" s="93">
        <f>[13]Setembro!$J28</f>
        <v>25.92</v>
      </c>
      <c r="Z18" s="93">
        <f>[13]Setembro!$J29</f>
        <v>34.56</v>
      </c>
      <c r="AA18" s="93">
        <f>[13]Setembro!$J30</f>
        <v>51.12</v>
      </c>
      <c r="AB18" s="93">
        <f>[13]Setembro!$J31</f>
        <v>43.2</v>
      </c>
      <c r="AC18" s="93">
        <f>[13]Setembro!$J32</f>
        <v>28.08</v>
      </c>
      <c r="AD18" s="93">
        <f>[13]Setembro!$J33</f>
        <v>32.4</v>
      </c>
      <c r="AE18" s="93">
        <f>[13]Setembro!$J34</f>
        <v>46.080000000000005</v>
      </c>
      <c r="AF18" s="81">
        <f t="shared" si="4"/>
        <v>51.12</v>
      </c>
      <c r="AG18" s="92">
        <f t="shared" ref="AG18:AG44" si="5">AVERAGE(B18:AE18)</f>
        <v>32.951999999999998</v>
      </c>
      <c r="AH18" s="11"/>
      <c r="AI18" s="11" t="s">
        <v>33</v>
      </c>
    </row>
    <row r="19" spans="1:37" x14ac:dyDescent="0.2">
      <c r="A19" s="50" t="s">
        <v>4</v>
      </c>
      <c r="B19" s="93">
        <f>[14]Setembro!$J$5</f>
        <v>24.12</v>
      </c>
      <c r="C19" s="93">
        <f>[14]Setembro!$J$6</f>
        <v>44.28</v>
      </c>
      <c r="D19" s="93">
        <f>[14]Setembro!$J$7</f>
        <v>32.76</v>
      </c>
      <c r="E19" s="93">
        <f>[14]Setembro!$J$8</f>
        <v>48.96</v>
      </c>
      <c r="F19" s="93">
        <f>[14]Setembro!$J$9</f>
        <v>33.119999999999997</v>
      </c>
      <c r="G19" s="93">
        <f>[14]Setembro!$J$10</f>
        <v>35.28</v>
      </c>
      <c r="H19" s="93">
        <f>[14]Setembro!$J$11</f>
        <v>35.64</v>
      </c>
      <c r="I19" s="93">
        <f>[14]Setembro!$J$12</f>
        <v>48.96</v>
      </c>
      <c r="J19" s="93">
        <f>[14]Setembro!$J$13</f>
        <v>43.56</v>
      </c>
      <c r="K19" s="93">
        <f>[14]Setembro!$J$14</f>
        <v>37.440000000000005</v>
      </c>
      <c r="L19" s="93">
        <f>[14]Setembro!$J$15</f>
        <v>38.880000000000003</v>
      </c>
      <c r="M19" s="93">
        <f>[14]Setembro!$J$16</f>
        <v>29.16</v>
      </c>
      <c r="N19" s="93">
        <f>[14]Setembro!$J$17</f>
        <v>33.119999999999997</v>
      </c>
      <c r="O19" s="93">
        <f>[14]Setembro!$J$18</f>
        <v>42.12</v>
      </c>
      <c r="P19" s="93">
        <f>[14]Setembro!$J$19</f>
        <v>42.84</v>
      </c>
      <c r="Q19" s="93">
        <f>[14]Setembro!$J$20</f>
        <v>38.159999999999997</v>
      </c>
      <c r="R19" s="93">
        <f>[14]Setembro!$J$21</f>
        <v>29.52</v>
      </c>
      <c r="S19" s="93">
        <f>[14]Setembro!$J$22</f>
        <v>34.56</v>
      </c>
      <c r="T19" s="93">
        <f>[14]Setembro!$J$23</f>
        <v>51.84</v>
      </c>
      <c r="U19" s="93">
        <f>[14]Setembro!$J$24</f>
        <v>42.480000000000004</v>
      </c>
      <c r="V19" s="93">
        <f>[14]Setembro!$J$25</f>
        <v>39.96</v>
      </c>
      <c r="W19" s="93">
        <f>[14]Setembro!$J$26</f>
        <v>29.880000000000003</v>
      </c>
      <c r="X19" s="93">
        <f>[14]Setembro!$J$27</f>
        <v>36.72</v>
      </c>
      <c r="Y19" s="93">
        <f>[14]Setembro!$J$28</f>
        <v>26.64</v>
      </c>
      <c r="Z19" s="93">
        <f>[14]Setembro!$J$29</f>
        <v>32.04</v>
      </c>
      <c r="AA19" s="93">
        <f>[14]Setembro!$J$30</f>
        <v>43.2</v>
      </c>
      <c r="AB19" s="93">
        <f>[14]Setembro!$J$31</f>
        <v>32.76</v>
      </c>
      <c r="AC19" s="93">
        <f>[14]Setembro!$J$32</f>
        <v>28.08</v>
      </c>
      <c r="AD19" s="93">
        <f>[14]Setembro!$J$33</f>
        <v>40.32</v>
      </c>
      <c r="AE19" s="93">
        <f>[14]Setembro!$J$34</f>
        <v>46.080000000000005</v>
      </c>
      <c r="AF19" s="81">
        <f t="shared" si="4"/>
        <v>51.84</v>
      </c>
      <c r="AG19" s="92">
        <f t="shared" si="5"/>
        <v>37.416000000000004</v>
      </c>
    </row>
    <row r="20" spans="1:37" x14ac:dyDescent="0.2">
      <c r="A20" s="50" t="s">
        <v>5</v>
      </c>
      <c r="B20" s="93">
        <f>[15]Setembro!$J$5</f>
        <v>52.2</v>
      </c>
      <c r="C20" s="93">
        <f>[15]Setembro!$J$6</f>
        <v>36</v>
      </c>
      <c r="D20" s="93">
        <f>[15]Setembro!$J$7</f>
        <v>34.56</v>
      </c>
      <c r="E20" s="93">
        <f>[15]Setembro!$J$8</f>
        <v>43.56</v>
      </c>
      <c r="F20" s="93">
        <f>[15]Setembro!$J$9</f>
        <v>75.239999999999995</v>
      </c>
      <c r="G20" s="93">
        <f>[15]Setembro!$J$10</f>
        <v>22.32</v>
      </c>
      <c r="H20" s="93">
        <f>[15]Setembro!$J$11</f>
        <v>34.200000000000003</v>
      </c>
      <c r="I20" s="93">
        <f>[15]Setembro!$J$12</f>
        <v>36.72</v>
      </c>
      <c r="J20" s="93">
        <f>[15]Setembro!$J$13</f>
        <v>41.4</v>
      </c>
      <c r="K20" s="93">
        <f>[15]Setembro!$J$14</f>
        <v>25.56</v>
      </c>
      <c r="L20" s="93">
        <f>[15]Setembro!$J$15</f>
        <v>39.96</v>
      </c>
      <c r="M20" s="93">
        <f>[15]Setembro!$J$16</f>
        <v>28.44</v>
      </c>
      <c r="N20" s="93">
        <f>[15]Setembro!$J$17</f>
        <v>15.48</v>
      </c>
      <c r="O20" s="93">
        <f>[15]Setembro!$J$18</f>
        <v>49.680000000000007</v>
      </c>
      <c r="P20" s="93">
        <f>[15]Setembro!$J$19</f>
        <v>37.800000000000004</v>
      </c>
      <c r="Q20" s="93">
        <f>[15]Setembro!$J$20</f>
        <v>25.56</v>
      </c>
      <c r="R20" s="93">
        <f>[15]Setembro!$J$21</f>
        <v>24.840000000000003</v>
      </c>
      <c r="S20" s="93">
        <f>[15]Setembro!$J$22</f>
        <v>25.56</v>
      </c>
      <c r="T20" s="93">
        <f>[15]Setembro!$J$23</f>
        <v>29.880000000000003</v>
      </c>
      <c r="U20" s="93">
        <f>[15]Setembro!$J$24</f>
        <v>43.92</v>
      </c>
      <c r="V20" s="93">
        <f>[15]Setembro!$J$25</f>
        <v>46.440000000000005</v>
      </c>
      <c r="W20" s="93">
        <f>[15]Setembro!$J$26</f>
        <v>26.64</v>
      </c>
      <c r="X20" s="93">
        <f>[15]Setembro!$J$27</f>
        <v>26.64</v>
      </c>
      <c r="Y20" s="93">
        <f>[15]Setembro!$J$28</f>
        <v>19.440000000000001</v>
      </c>
      <c r="Z20" s="93">
        <f>[15]Setembro!$J$29</f>
        <v>24.48</v>
      </c>
      <c r="AA20" s="93">
        <f>[15]Setembro!$J$30</f>
        <v>48.6</v>
      </c>
      <c r="AB20" s="93">
        <f>[15]Setembro!$J$31</f>
        <v>47.519999999999996</v>
      </c>
      <c r="AC20" s="93">
        <f>[15]Setembro!$J$32</f>
        <v>20.16</v>
      </c>
      <c r="AD20" s="93">
        <f>[15]Setembro!$J$33</f>
        <v>36.36</v>
      </c>
      <c r="AE20" s="93">
        <f>[15]Setembro!$J$34</f>
        <v>43.56</v>
      </c>
      <c r="AF20" s="81">
        <f t="shared" si="4"/>
        <v>75.239999999999995</v>
      </c>
      <c r="AG20" s="92">
        <f t="shared" si="5"/>
        <v>35.423999999999992</v>
      </c>
      <c r="AH20" s="11" t="s">
        <v>33</v>
      </c>
    </row>
    <row r="21" spans="1:37" x14ac:dyDescent="0.2">
      <c r="A21" s="50" t="s">
        <v>31</v>
      </c>
      <c r="B21" s="93">
        <f>[16]Setembro!$J$5</f>
        <v>28.8</v>
      </c>
      <c r="C21" s="93">
        <f>[16]Setembro!$J$6</f>
        <v>34.56</v>
      </c>
      <c r="D21" s="93">
        <f>[16]Setembro!$J$7</f>
        <v>42.12</v>
      </c>
      <c r="E21" s="93">
        <f>[16]Setembro!$J$8</f>
        <v>40.680000000000007</v>
      </c>
      <c r="F21" s="93">
        <f>[16]Setembro!$J$9</f>
        <v>29.16</v>
      </c>
      <c r="G21" s="93">
        <f>[16]Setembro!$J$10</f>
        <v>39.24</v>
      </c>
      <c r="H21" s="93">
        <f>[16]Setembro!$J$11</f>
        <v>41.76</v>
      </c>
      <c r="I21" s="93">
        <f>[16]Setembro!$J$12</f>
        <v>48.96</v>
      </c>
      <c r="J21" s="93">
        <f>[16]Setembro!$J$13</f>
        <v>38.519999999999996</v>
      </c>
      <c r="K21" s="93">
        <f>[16]Setembro!$J$14</f>
        <v>35.28</v>
      </c>
      <c r="L21" s="93">
        <f>[16]Setembro!$J$15</f>
        <v>41.4</v>
      </c>
      <c r="M21" s="93">
        <f>[16]Setembro!$J$16</f>
        <v>32.04</v>
      </c>
      <c r="N21" s="93">
        <f>[16]Setembro!$J$17</f>
        <v>33.840000000000003</v>
      </c>
      <c r="O21" s="93">
        <f>[16]Setembro!$J$18</f>
        <v>43.56</v>
      </c>
      <c r="P21" s="93">
        <f>[16]Setembro!$J$19</f>
        <v>43.92</v>
      </c>
      <c r="Q21" s="93">
        <f>[16]Setembro!$J$20</f>
        <v>39.24</v>
      </c>
      <c r="R21" s="93">
        <f>[16]Setembro!$J$21</f>
        <v>34.200000000000003</v>
      </c>
      <c r="S21" s="93">
        <f>[16]Setembro!$J$22</f>
        <v>48.6</v>
      </c>
      <c r="T21" s="93">
        <f>[16]Setembro!$J$23</f>
        <v>59.760000000000005</v>
      </c>
      <c r="U21" s="93">
        <f>[16]Setembro!$J$24</f>
        <v>46.080000000000005</v>
      </c>
      <c r="V21" s="93">
        <f>[16]Setembro!$J$25</f>
        <v>51.12</v>
      </c>
      <c r="W21" s="93">
        <f>[16]Setembro!$J$26</f>
        <v>36</v>
      </c>
      <c r="X21" s="93">
        <f>[16]Setembro!$J$27</f>
        <v>39.24</v>
      </c>
      <c r="Y21" s="93">
        <f>[16]Setembro!$J$28</f>
        <v>42.480000000000004</v>
      </c>
      <c r="Z21" s="93">
        <f>[16]Setembro!$J$29</f>
        <v>25.2</v>
      </c>
      <c r="AA21" s="93">
        <f>[16]Setembro!$J$30</f>
        <v>47.88</v>
      </c>
      <c r="AB21" s="93">
        <f>[16]Setembro!$J$31</f>
        <v>32.04</v>
      </c>
      <c r="AC21" s="93">
        <f>[16]Setembro!$J$32</f>
        <v>29.52</v>
      </c>
      <c r="AD21" s="93">
        <f>[16]Setembro!$J$33</f>
        <v>37.800000000000004</v>
      </c>
      <c r="AE21" s="93">
        <f>[16]Setembro!$J$34</f>
        <v>47.519999999999996</v>
      </c>
      <c r="AF21" s="81">
        <f t="shared" si="4"/>
        <v>59.760000000000005</v>
      </c>
      <c r="AG21" s="92">
        <f t="shared" si="5"/>
        <v>39.683999999999997</v>
      </c>
    </row>
    <row r="22" spans="1:37" x14ac:dyDescent="0.2">
      <c r="A22" s="50" t="s">
        <v>6</v>
      </c>
      <c r="B22" s="93" t="str">
        <f>[17]Setembro!$J$5</f>
        <v>*</v>
      </c>
      <c r="C22" s="93" t="str">
        <f>[17]Setembro!$J$6</f>
        <v>*</v>
      </c>
      <c r="D22" s="93" t="str">
        <f>[17]Setembro!$J$7</f>
        <v>*</v>
      </c>
      <c r="E22" s="93" t="str">
        <f>[17]Setembro!$J$8</f>
        <v>*</v>
      </c>
      <c r="F22" s="93">
        <f>[17]Setembro!$J$9</f>
        <v>28.44</v>
      </c>
      <c r="G22" s="93">
        <f>[17]Setembro!$J$10</f>
        <v>19.8</v>
      </c>
      <c r="H22" s="93">
        <f>[17]Setembro!$J$11</f>
        <v>27.720000000000002</v>
      </c>
      <c r="I22" s="93">
        <f>[17]Setembro!$J$12</f>
        <v>35.64</v>
      </c>
      <c r="J22" s="93">
        <f>[17]Setembro!$J$13</f>
        <v>30.6</v>
      </c>
      <c r="K22" s="93">
        <f>[17]Setembro!$J$14</f>
        <v>21.96</v>
      </c>
      <c r="L22" s="93">
        <f>[17]Setembro!$J$15</f>
        <v>39.24</v>
      </c>
      <c r="M22" s="93">
        <f>[17]Setembro!$J$16</f>
        <v>25.56</v>
      </c>
      <c r="N22" s="93">
        <f>[17]Setembro!$J$17</f>
        <v>44.64</v>
      </c>
      <c r="O22" s="93">
        <f>[17]Setembro!$J$18</f>
        <v>32.04</v>
      </c>
      <c r="P22" s="93">
        <f>[17]Setembro!$J$19</f>
        <v>32.4</v>
      </c>
      <c r="Q22" s="93">
        <f>[17]Setembro!$J$20</f>
        <v>24.12</v>
      </c>
      <c r="R22" s="93">
        <f>[17]Setembro!$J$21</f>
        <v>27.720000000000002</v>
      </c>
      <c r="S22" s="93">
        <f>[17]Setembro!$J$22</f>
        <v>35.28</v>
      </c>
      <c r="T22" s="93">
        <f>[17]Setembro!$J$23</f>
        <v>42.12</v>
      </c>
      <c r="U22" s="93">
        <f>[17]Setembro!$J$24</f>
        <v>33.480000000000004</v>
      </c>
      <c r="V22" s="93">
        <f>[17]Setembro!$J$25</f>
        <v>57.960000000000008</v>
      </c>
      <c r="W22" s="93">
        <f>[17]Setembro!$J$26</f>
        <v>28.8</v>
      </c>
      <c r="X22" s="93">
        <f>[17]Setembro!$J$27</f>
        <v>22.68</v>
      </c>
      <c r="Y22" s="93">
        <f>[17]Setembro!$J$28</f>
        <v>27.720000000000002</v>
      </c>
      <c r="Z22" s="93">
        <f>[17]Setembro!$J$29</f>
        <v>44.28</v>
      </c>
      <c r="AA22" s="93">
        <f>[17]Setembro!$J$30</f>
        <v>37.440000000000005</v>
      </c>
      <c r="AB22" s="93">
        <f>[17]Setembro!$J$31</f>
        <v>29.16</v>
      </c>
      <c r="AC22" s="93">
        <f>[17]Setembro!$J$32</f>
        <v>23.040000000000003</v>
      </c>
      <c r="AD22" s="93">
        <f>[17]Setembro!$J$33</f>
        <v>23.400000000000002</v>
      </c>
      <c r="AE22" s="93">
        <f>[17]Setembro!$J$34</f>
        <v>36.72</v>
      </c>
      <c r="AF22" s="81">
        <f t="shared" si="4"/>
        <v>57.960000000000008</v>
      </c>
      <c r="AG22" s="92">
        <f t="shared" si="5"/>
        <v>31.998461538461541</v>
      </c>
    </row>
    <row r="23" spans="1:37" x14ac:dyDescent="0.2">
      <c r="A23" s="50" t="s">
        <v>7</v>
      </c>
      <c r="B23" s="93">
        <f>[18]Setembro!$J$5</f>
        <v>36.72</v>
      </c>
      <c r="C23" s="93">
        <f>[18]Setembro!$J$6</f>
        <v>23.400000000000002</v>
      </c>
      <c r="D23" s="93">
        <f>[18]Setembro!$J$7</f>
        <v>32.04</v>
      </c>
      <c r="E23" s="93">
        <f>[18]Setembro!$J$8</f>
        <v>41.76</v>
      </c>
      <c r="F23" s="93">
        <f>[18]Setembro!$J$9</f>
        <v>46.800000000000004</v>
      </c>
      <c r="G23" s="93">
        <f>[18]Setembro!$J$10</f>
        <v>28.8</v>
      </c>
      <c r="H23" s="93">
        <f>[18]Setembro!$J$11</f>
        <v>29.52</v>
      </c>
      <c r="I23" s="93">
        <f>[18]Setembro!$J$12</f>
        <v>40.32</v>
      </c>
      <c r="J23" s="93">
        <f>[18]Setembro!$J$13</f>
        <v>48.24</v>
      </c>
      <c r="K23" s="93">
        <f>[18]Setembro!$J$14</f>
        <v>27.36</v>
      </c>
      <c r="L23" s="93">
        <f>[18]Setembro!$J$15</f>
        <v>51.84</v>
      </c>
      <c r="M23" s="93">
        <f>[18]Setembro!$J$16</f>
        <v>43.92</v>
      </c>
      <c r="N23" s="93">
        <f>[18]Setembro!$J$17</f>
        <v>28.8</v>
      </c>
      <c r="O23" s="93">
        <f>[18]Setembro!$J$18</f>
        <v>42.84</v>
      </c>
      <c r="P23" s="93">
        <f>[18]Setembro!$J$19</f>
        <v>36.72</v>
      </c>
      <c r="Q23" s="93">
        <f>[18]Setembro!$J$20</f>
        <v>37.440000000000005</v>
      </c>
      <c r="R23" s="93">
        <f>[18]Setembro!$J$21</f>
        <v>38.159999999999997</v>
      </c>
      <c r="S23" s="93">
        <f>[18]Setembro!$J$22</f>
        <v>34.200000000000003</v>
      </c>
      <c r="T23" s="93">
        <f>[18]Setembro!$J$23</f>
        <v>43.2</v>
      </c>
      <c r="U23" s="93">
        <f>[18]Setembro!$J$24</f>
        <v>50.76</v>
      </c>
      <c r="V23" s="93">
        <f>[18]Setembro!$J$25</f>
        <v>57.960000000000008</v>
      </c>
      <c r="W23" s="93">
        <f>[18]Setembro!$J$26</f>
        <v>28.8</v>
      </c>
      <c r="X23" s="93">
        <f>[18]Setembro!$J$27</f>
        <v>34.92</v>
      </c>
      <c r="Y23" s="93">
        <f>[18]Setembro!$J$28</f>
        <v>34.200000000000003</v>
      </c>
      <c r="Z23" s="93">
        <f>[18]Setembro!$J$29</f>
        <v>34.92</v>
      </c>
      <c r="AA23" s="93">
        <f>[18]Setembro!$J$30</f>
        <v>39.96</v>
      </c>
      <c r="AB23" s="93">
        <f>[18]Setembro!$J$31</f>
        <v>43.92</v>
      </c>
      <c r="AC23" s="93">
        <f>[18]Setembro!$J$32</f>
        <v>18</v>
      </c>
      <c r="AD23" s="93">
        <f>[18]Setembro!$J$33</f>
        <v>37.440000000000005</v>
      </c>
      <c r="AE23" s="93">
        <f>[18]Setembro!$J$34</f>
        <v>42.84</v>
      </c>
      <c r="AF23" s="81">
        <f t="shared" si="4"/>
        <v>57.960000000000008</v>
      </c>
      <c r="AG23" s="92">
        <f t="shared" si="5"/>
        <v>37.860000000000007</v>
      </c>
      <c r="AJ23" t="s">
        <v>33</v>
      </c>
      <c r="AK23" t="s">
        <v>33</v>
      </c>
    </row>
    <row r="24" spans="1:37" x14ac:dyDescent="0.2">
      <c r="A24" s="50" t="s">
        <v>151</v>
      </c>
      <c r="B24" s="93">
        <f>[19]Setembro!$J$5</f>
        <v>33.480000000000004</v>
      </c>
      <c r="C24" s="93">
        <f>[19]Setembro!$J$6</f>
        <v>20.88</v>
      </c>
      <c r="D24" s="93">
        <f>[19]Setembro!$J$7</f>
        <v>33.480000000000004</v>
      </c>
      <c r="E24" s="93">
        <f>[19]Setembro!$J$8</f>
        <v>44.64</v>
      </c>
      <c r="F24" s="93">
        <f>[19]Setembro!$J$9</f>
        <v>37.800000000000004</v>
      </c>
      <c r="G24" s="93">
        <f>[19]Setembro!$J$10</f>
        <v>27.36</v>
      </c>
      <c r="H24" s="93">
        <f>[19]Setembro!$J$11</f>
        <v>33.480000000000004</v>
      </c>
      <c r="I24" s="93">
        <f>[19]Setembro!$J$12</f>
        <v>36.72</v>
      </c>
      <c r="J24" s="93">
        <f>[19]Setembro!$J$13</f>
        <v>49.680000000000007</v>
      </c>
      <c r="K24" s="93">
        <f>[19]Setembro!$J$14</f>
        <v>39.6</v>
      </c>
      <c r="L24" s="93">
        <f>[19]Setembro!$J$15</f>
        <v>41.04</v>
      </c>
      <c r="M24" s="93">
        <f>[19]Setembro!$J$16</f>
        <v>44.64</v>
      </c>
      <c r="N24" s="93">
        <f>[19]Setembro!$J$17</f>
        <v>33.119999999999997</v>
      </c>
      <c r="O24" s="93">
        <f>[19]Setembro!$J$18</f>
        <v>34.56</v>
      </c>
      <c r="P24" s="93">
        <f>[19]Setembro!$J$19</f>
        <v>31.680000000000003</v>
      </c>
      <c r="Q24" s="93">
        <f>[19]Setembro!$J$20</f>
        <v>46.440000000000005</v>
      </c>
      <c r="R24" s="93">
        <f>[19]Setembro!$J$21</f>
        <v>42.480000000000004</v>
      </c>
      <c r="S24" s="93">
        <f>[19]Setembro!$J$22</f>
        <v>34.200000000000003</v>
      </c>
      <c r="T24" s="93">
        <f>[19]Setembro!$J$23</f>
        <v>41.76</v>
      </c>
      <c r="U24" s="93">
        <f>[19]Setembro!$J$24</f>
        <v>54.72</v>
      </c>
      <c r="V24" s="93">
        <f>[19]Setembro!$J$25</f>
        <v>61.2</v>
      </c>
      <c r="W24" s="93">
        <f>[19]Setembro!$J$26</f>
        <v>30.96</v>
      </c>
      <c r="X24" s="93">
        <f>[19]Setembro!$J$27</f>
        <v>29.52</v>
      </c>
      <c r="Y24" s="93">
        <f>[19]Setembro!$J$28</f>
        <v>34.56</v>
      </c>
      <c r="Z24" s="93">
        <f>[19]Setembro!$J$29</f>
        <v>33.119999999999997</v>
      </c>
      <c r="AA24" s="93">
        <f>[19]Setembro!$J$30</f>
        <v>38.159999999999997</v>
      </c>
      <c r="AB24" s="93">
        <f>[19]Setembro!$J$31</f>
        <v>44.64</v>
      </c>
      <c r="AC24" s="93">
        <f>[19]Setembro!$J$32</f>
        <v>28.44</v>
      </c>
      <c r="AD24" s="93">
        <f>[19]Setembro!$J$33</f>
        <v>32.76</v>
      </c>
      <c r="AE24" s="93">
        <f>[19]Setembro!$J$34</f>
        <v>42.84</v>
      </c>
      <c r="AF24" s="81">
        <f t="shared" si="4"/>
        <v>61.2</v>
      </c>
      <c r="AG24" s="92">
        <f t="shared" si="5"/>
        <v>37.932000000000009</v>
      </c>
      <c r="AK24" t="s">
        <v>33</v>
      </c>
    </row>
    <row r="25" spans="1:37" x14ac:dyDescent="0.2">
      <c r="A25" s="50" t="s">
        <v>152</v>
      </c>
      <c r="B25" s="93">
        <f>[20]Setembro!$J5</f>
        <v>29.52</v>
      </c>
      <c r="C25" s="93">
        <f>[20]Setembro!$J6</f>
        <v>19.079999999999998</v>
      </c>
      <c r="D25" s="93">
        <f>[20]Setembro!$J7</f>
        <v>36</v>
      </c>
      <c r="E25" s="93">
        <f>[20]Setembro!$J8</f>
        <v>43.56</v>
      </c>
      <c r="F25" s="93">
        <f>[20]Setembro!$J9</f>
        <v>39.24</v>
      </c>
      <c r="G25" s="93">
        <f>[20]Setembro!$J10</f>
        <v>41.04</v>
      </c>
      <c r="H25" s="93">
        <f>[20]Setembro!$J11</f>
        <v>37.080000000000005</v>
      </c>
      <c r="I25" s="93">
        <f>[20]Setembro!$J12</f>
        <v>40.680000000000007</v>
      </c>
      <c r="J25" s="93">
        <f>[20]Setembro!$J13</f>
        <v>42.480000000000004</v>
      </c>
      <c r="K25" s="93">
        <f>[20]Setembro!$J14</f>
        <v>36.72</v>
      </c>
      <c r="L25" s="93">
        <f>[20]Setembro!$J15</f>
        <v>41.4</v>
      </c>
      <c r="M25" s="93">
        <f>[20]Setembro!$J16</f>
        <v>39.96</v>
      </c>
      <c r="N25" s="93">
        <f>[20]Setembro!$J17</f>
        <v>21.6</v>
      </c>
      <c r="O25" s="93">
        <f>[20]Setembro!$J18</f>
        <v>29.16</v>
      </c>
      <c r="P25" s="93">
        <f>[20]Setembro!$J19</f>
        <v>36.36</v>
      </c>
      <c r="Q25" s="93">
        <f>[20]Setembro!$J20</f>
        <v>32.4</v>
      </c>
      <c r="R25" s="93">
        <f>[20]Setembro!$J21</f>
        <v>45.72</v>
      </c>
      <c r="S25" s="93">
        <f>[20]Setembro!$J22</f>
        <v>41.04</v>
      </c>
      <c r="T25" s="93">
        <f>[20]Setembro!$J23</f>
        <v>44.28</v>
      </c>
      <c r="U25" s="93">
        <f>[20]Setembro!$J24</f>
        <v>73.8</v>
      </c>
      <c r="V25" s="93">
        <f>[20]Setembro!$J25</f>
        <v>53.28</v>
      </c>
      <c r="W25" s="93">
        <f>[20]Setembro!$J26</f>
        <v>37.080000000000005</v>
      </c>
      <c r="X25" s="93">
        <f>[20]Setembro!$J27</f>
        <v>37.800000000000004</v>
      </c>
      <c r="Y25" s="93">
        <f>[20]Setembro!$J28</f>
        <v>45.36</v>
      </c>
      <c r="Z25" s="93">
        <f>[20]Setembro!$J29</f>
        <v>41.76</v>
      </c>
      <c r="AA25" s="93">
        <f>[20]Setembro!$J30</f>
        <v>38.519999999999996</v>
      </c>
      <c r="AB25" s="93">
        <f>[20]Setembro!$J31</f>
        <v>46.080000000000005</v>
      </c>
      <c r="AC25" s="93">
        <f>[20]Setembro!$J32</f>
        <v>43.56</v>
      </c>
      <c r="AD25" s="93">
        <f>[20]Setembro!$J33</f>
        <v>43.92</v>
      </c>
      <c r="AE25" s="93">
        <f>[20]Setembro!$J34</f>
        <v>50.04</v>
      </c>
      <c r="AF25" s="81">
        <f t="shared" si="4"/>
        <v>73.8</v>
      </c>
      <c r="AG25" s="92">
        <f t="shared" si="5"/>
        <v>40.283999999999999</v>
      </c>
      <c r="AH25" s="11" t="s">
        <v>33</v>
      </c>
      <c r="AJ25" t="s">
        <v>33</v>
      </c>
    </row>
    <row r="26" spans="1:37" x14ac:dyDescent="0.2">
      <c r="A26" s="50" t="s">
        <v>153</v>
      </c>
      <c r="B26" s="93">
        <f>[21]Setembro!$J$5</f>
        <v>38.880000000000003</v>
      </c>
      <c r="C26" s="93">
        <f>[21]Setembro!$J$6</f>
        <v>23.400000000000002</v>
      </c>
      <c r="D26" s="93">
        <f>[21]Setembro!$J$7</f>
        <v>35.28</v>
      </c>
      <c r="E26" s="93">
        <f>[21]Setembro!$J$8</f>
        <v>45</v>
      </c>
      <c r="F26" s="93">
        <f>[21]Setembro!$J$9</f>
        <v>46.440000000000005</v>
      </c>
      <c r="G26" s="93">
        <f>[21]Setembro!$J$10</f>
        <v>21.240000000000002</v>
      </c>
      <c r="H26" s="93">
        <f>[21]Setembro!$J$11</f>
        <v>25.2</v>
      </c>
      <c r="I26" s="93">
        <f>[21]Setembro!$J$12</f>
        <v>33.480000000000004</v>
      </c>
      <c r="J26" s="93">
        <f>[21]Setembro!$J$13</f>
        <v>36.36</v>
      </c>
      <c r="K26" s="93">
        <f>[21]Setembro!$J$14</f>
        <v>27.36</v>
      </c>
      <c r="L26" s="93">
        <f>[21]Setembro!$J$15</f>
        <v>44.28</v>
      </c>
      <c r="M26" s="93">
        <f>[21]Setembro!$J$16</f>
        <v>50.04</v>
      </c>
      <c r="N26" s="93">
        <f>[21]Setembro!$J$17</f>
        <v>37.800000000000004</v>
      </c>
      <c r="O26" s="93">
        <f>[21]Setembro!$J$18</f>
        <v>38.880000000000003</v>
      </c>
      <c r="P26" s="93">
        <f>[21]Setembro!$J$19</f>
        <v>36.36</v>
      </c>
      <c r="Q26" s="93">
        <f>[21]Setembro!$J$20</f>
        <v>39.6</v>
      </c>
      <c r="R26" s="93">
        <f>[21]Setembro!$J$21</f>
        <v>37.440000000000005</v>
      </c>
      <c r="S26" s="93">
        <f>[21]Setembro!$J$22</f>
        <v>30.240000000000002</v>
      </c>
      <c r="T26" s="93">
        <f>[21]Setembro!$J$23</f>
        <v>44.28</v>
      </c>
      <c r="U26" s="93">
        <f>[21]Setembro!$J$24</f>
        <v>62.639999999999993</v>
      </c>
      <c r="V26" s="93">
        <f>[21]Setembro!$J$25</f>
        <v>62.639999999999993</v>
      </c>
      <c r="W26" s="93">
        <f>[21]Setembro!$J$26</f>
        <v>25.56</v>
      </c>
      <c r="X26" s="93">
        <f>[21]Setembro!$J$27</f>
        <v>30.6</v>
      </c>
      <c r="Y26" s="93">
        <f>[21]Setembro!$J$28</f>
        <v>29.52</v>
      </c>
      <c r="Z26" s="93">
        <f>[21]Setembro!$J$29</f>
        <v>30.240000000000002</v>
      </c>
      <c r="AA26" s="93">
        <f>[21]Setembro!$J$30</f>
        <v>43.2</v>
      </c>
      <c r="AB26" s="93">
        <f>[21]Setembro!$J$31</f>
        <v>39.96</v>
      </c>
      <c r="AC26" s="93">
        <f>[21]Setembro!$J$32</f>
        <v>30.6</v>
      </c>
      <c r="AD26" s="93">
        <f>[21]Setembro!$J$33</f>
        <v>33.119999999999997</v>
      </c>
      <c r="AE26" s="93">
        <f>[21]Setembro!$J$34</f>
        <v>38.519999999999996</v>
      </c>
      <c r="AF26" s="81">
        <f t="shared" ref="AF26:AF44" si="6">MAX(B26:AE26)</f>
        <v>62.639999999999993</v>
      </c>
      <c r="AG26" s="92">
        <f t="shared" si="5"/>
        <v>37.272000000000006</v>
      </c>
      <c r="AJ26" t="s">
        <v>33</v>
      </c>
    </row>
    <row r="27" spans="1:37" x14ac:dyDescent="0.2">
      <c r="A27" s="50" t="s">
        <v>8</v>
      </c>
      <c r="B27" s="93">
        <f>[22]Setembro!$J$5</f>
        <v>30.96</v>
      </c>
      <c r="C27" s="93">
        <f>[22]Setembro!$J$6</f>
        <v>19.440000000000001</v>
      </c>
      <c r="D27" s="93">
        <f>[22]Setembro!$J$7</f>
        <v>32.04</v>
      </c>
      <c r="E27" s="93">
        <f>[22]Setembro!$J$8</f>
        <v>30.96</v>
      </c>
      <c r="F27" s="93">
        <f>[22]Setembro!$J$9</f>
        <v>33.840000000000003</v>
      </c>
      <c r="G27" s="93">
        <f>[22]Setembro!$J$10</f>
        <v>30.96</v>
      </c>
      <c r="H27" s="93">
        <f>[22]Setembro!$J$11</f>
        <v>29.880000000000003</v>
      </c>
      <c r="I27" s="93">
        <f>[22]Setembro!$J$12</f>
        <v>33.480000000000004</v>
      </c>
      <c r="J27" s="93">
        <f>[22]Setembro!$J$13</f>
        <v>37.440000000000005</v>
      </c>
      <c r="K27" s="93">
        <f>[22]Setembro!$J$14</f>
        <v>32.76</v>
      </c>
      <c r="L27" s="93">
        <f>[22]Setembro!$J$15</f>
        <v>38.880000000000003</v>
      </c>
      <c r="M27" s="93">
        <f>[22]Setembro!$J$16</f>
        <v>38.519999999999996</v>
      </c>
      <c r="N27" s="93">
        <f>[22]Setembro!$J$17</f>
        <v>22.68</v>
      </c>
      <c r="O27" s="93">
        <f>[22]Setembro!$J$18</f>
        <v>37.440000000000005</v>
      </c>
      <c r="P27" s="93">
        <f>[22]Setembro!$J$19</f>
        <v>46.080000000000005</v>
      </c>
      <c r="Q27" s="93">
        <f>[22]Setembro!$J$20</f>
        <v>32.76</v>
      </c>
      <c r="R27" s="93">
        <f>[22]Setembro!$J$21</f>
        <v>36</v>
      </c>
      <c r="S27" s="93">
        <f>[22]Setembro!$J$22</f>
        <v>32.04</v>
      </c>
      <c r="T27" s="93">
        <f>[22]Setembro!$J$23</f>
        <v>30.96</v>
      </c>
      <c r="U27" s="93">
        <f>[22]Setembro!$J$24</f>
        <v>58.680000000000007</v>
      </c>
      <c r="V27" s="93">
        <f>[22]Setembro!$J$25</f>
        <v>66.960000000000008</v>
      </c>
      <c r="W27" s="93">
        <f>[22]Setembro!$J$26</f>
        <v>27.36</v>
      </c>
      <c r="X27" s="93">
        <f>[22]Setembro!$J$27</f>
        <v>29.16</v>
      </c>
      <c r="Y27" s="93">
        <f>[22]Setembro!$J$28</f>
        <v>32.04</v>
      </c>
      <c r="Z27" s="93">
        <f>[22]Setembro!$J$29</f>
        <v>32.76</v>
      </c>
      <c r="AA27" s="93">
        <f>[22]Setembro!$J$30</f>
        <v>44.28</v>
      </c>
      <c r="AB27" s="93">
        <f>[22]Setembro!$J$31</f>
        <v>51.12</v>
      </c>
      <c r="AC27" s="93">
        <f>[22]Setembro!$J$32</f>
        <v>25.92</v>
      </c>
      <c r="AD27" s="93">
        <f>[22]Setembro!$J$33</f>
        <v>37.080000000000005</v>
      </c>
      <c r="AE27" s="93">
        <f>[22]Setembro!$J$34</f>
        <v>39.24</v>
      </c>
      <c r="AF27" s="81">
        <f t="shared" si="6"/>
        <v>66.960000000000008</v>
      </c>
      <c r="AG27" s="92">
        <f t="shared" si="5"/>
        <v>35.723999999999997</v>
      </c>
      <c r="AJ27" t="s">
        <v>33</v>
      </c>
    </row>
    <row r="28" spans="1:37" x14ac:dyDescent="0.2">
      <c r="A28" s="50" t="s">
        <v>9</v>
      </c>
      <c r="B28" s="93">
        <f>[23]Setembro!$J5</f>
        <v>41.04</v>
      </c>
      <c r="C28" s="93">
        <f>[23]Setembro!$J6</f>
        <v>33.119999999999997</v>
      </c>
      <c r="D28" s="93">
        <f>[23]Setembro!$J7</f>
        <v>30.240000000000002</v>
      </c>
      <c r="E28" s="93">
        <f>[23]Setembro!$J8</f>
        <v>37.800000000000004</v>
      </c>
      <c r="F28" s="93">
        <f>[23]Setembro!$J9</f>
        <v>46.080000000000005</v>
      </c>
      <c r="G28" s="93">
        <f>[23]Setembro!$J10</f>
        <v>24.48</v>
      </c>
      <c r="H28" s="93">
        <f>[23]Setembro!$J11</f>
        <v>30.240000000000002</v>
      </c>
      <c r="I28" s="93">
        <f>[23]Setembro!$J12</f>
        <v>41.04</v>
      </c>
      <c r="J28" s="93">
        <f>[23]Setembro!$J13</f>
        <v>34.56</v>
      </c>
      <c r="K28" s="93">
        <f>[23]Setembro!$J14</f>
        <v>37.440000000000005</v>
      </c>
      <c r="L28" s="93">
        <f>[23]Setembro!$J15</f>
        <v>38.519999999999996</v>
      </c>
      <c r="M28" s="93">
        <f>[23]Setembro!$J16</f>
        <v>38.159999999999997</v>
      </c>
      <c r="N28" s="93">
        <f>[23]Setembro!$J17</f>
        <v>23.759999999999998</v>
      </c>
      <c r="O28" s="93">
        <f>[23]Setembro!$J18</f>
        <v>46.080000000000005</v>
      </c>
      <c r="P28" s="93">
        <f>[23]Setembro!$J19</f>
        <v>29.16</v>
      </c>
      <c r="Q28" s="93">
        <f>[23]Setembro!$J20</f>
        <v>42.84</v>
      </c>
      <c r="R28" s="93">
        <f>[23]Setembro!$J21</f>
        <v>41.04</v>
      </c>
      <c r="S28" s="93">
        <f>[23]Setembro!$J22</f>
        <v>36.36</v>
      </c>
      <c r="T28" s="93">
        <f>[23]Setembro!$J23</f>
        <v>41.76</v>
      </c>
      <c r="U28" s="93">
        <f>[23]Setembro!$J24</f>
        <v>64.44</v>
      </c>
      <c r="V28" s="93">
        <f>[23]Setembro!$J25</f>
        <v>50.04</v>
      </c>
      <c r="W28" s="93">
        <f>[23]Setembro!$J26</f>
        <v>21.96</v>
      </c>
      <c r="X28" s="93">
        <f>[23]Setembro!$J27</f>
        <v>26.64</v>
      </c>
      <c r="Y28" s="93">
        <f>[23]Setembro!$J28</f>
        <v>28.44</v>
      </c>
      <c r="Z28" s="93">
        <f>[23]Setembro!$J29</f>
        <v>28.08</v>
      </c>
      <c r="AA28" s="93">
        <f>[23]Setembro!$J30</f>
        <v>51.480000000000004</v>
      </c>
      <c r="AB28" s="93">
        <f>[23]Setembro!$J31</f>
        <v>49.32</v>
      </c>
      <c r="AC28" s="93">
        <f>[23]Setembro!$J32</f>
        <v>27</v>
      </c>
      <c r="AD28" s="93">
        <f>[23]Setembro!$J33</f>
        <v>31.319999999999997</v>
      </c>
      <c r="AE28" s="93">
        <f>[23]Setembro!$J34</f>
        <v>38.159999999999997</v>
      </c>
      <c r="AF28" s="81">
        <f t="shared" si="6"/>
        <v>64.44</v>
      </c>
      <c r="AG28" s="92">
        <f t="shared" si="5"/>
        <v>37.02000000000001</v>
      </c>
      <c r="AJ28" t="s">
        <v>33</v>
      </c>
    </row>
    <row r="29" spans="1:37" x14ac:dyDescent="0.2">
      <c r="A29" s="50" t="s">
        <v>30</v>
      </c>
      <c r="B29" s="93">
        <f>[24]Setembro!$J$5</f>
        <v>30.6</v>
      </c>
      <c r="C29" s="93">
        <f>[24]Setembro!$J$6</f>
        <v>18.720000000000002</v>
      </c>
      <c r="D29" s="93">
        <f>[24]Setembro!$J$7</f>
        <v>30.240000000000002</v>
      </c>
      <c r="E29" s="93">
        <f>[24]Setembro!$J$8</f>
        <v>35.28</v>
      </c>
      <c r="F29" s="93">
        <f>[24]Setembro!$J$9</f>
        <v>33.840000000000003</v>
      </c>
      <c r="G29" s="93">
        <f>[24]Setembro!$J$10</f>
        <v>20.52</v>
      </c>
      <c r="H29" s="93">
        <f>[24]Setembro!$J$11</f>
        <v>36.36</v>
      </c>
      <c r="I29" s="93">
        <f>[24]Setembro!$J$12</f>
        <v>35.64</v>
      </c>
      <c r="J29" s="93">
        <f>[24]Setembro!$J$13</f>
        <v>37.080000000000005</v>
      </c>
      <c r="K29" s="93">
        <f>[24]Setembro!$J$14</f>
        <v>28.08</v>
      </c>
      <c r="L29" s="93">
        <f>[24]Setembro!$J$15</f>
        <v>44.64</v>
      </c>
      <c r="M29" s="93">
        <f>[24]Setembro!$J$16</f>
        <v>27.36</v>
      </c>
      <c r="N29" s="93">
        <f>[24]Setembro!$J$17</f>
        <v>23.759999999999998</v>
      </c>
      <c r="O29" s="93">
        <f>[24]Setembro!$J$18</f>
        <v>43.2</v>
      </c>
      <c r="P29" s="93">
        <f>[24]Setembro!$J$19</f>
        <v>21.240000000000002</v>
      </c>
      <c r="Q29" s="93">
        <f>[24]Setembro!$J$20</f>
        <v>23.759999999999998</v>
      </c>
      <c r="R29" s="93">
        <f>[24]Setembro!$J$21</f>
        <v>29.16</v>
      </c>
      <c r="S29" s="93">
        <f>[24]Setembro!$J$22</f>
        <v>21.6</v>
      </c>
      <c r="T29" s="93">
        <f>[24]Setembro!$J$23</f>
        <v>39.24</v>
      </c>
      <c r="U29" s="93">
        <f>[24]Setembro!$J$24</f>
        <v>36</v>
      </c>
      <c r="V29" s="93">
        <f>[24]Setembro!$J$25</f>
        <v>48.6</v>
      </c>
      <c r="W29" s="93">
        <f>[24]Setembro!$J$26</f>
        <v>25.2</v>
      </c>
      <c r="X29" s="93">
        <f>[24]Setembro!$J$27</f>
        <v>24.840000000000003</v>
      </c>
      <c r="Y29" s="93">
        <f>[24]Setembro!$J$28</f>
        <v>24.840000000000003</v>
      </c>
      <c r="Z29" s="93">
        <f>[24]Setembro!$J$29</f>
        <v>24.48</v>
      </c>
      <c r="AA29" s="93">
        <f>[24]Setembro!$J$30</f>
        <v>30.96</v>
      </c>
      <c r="AB29" s="93">
        <f>[24]Setembro!$J$31</f>
        <v>30.96</v>
      </c>
      <c r="AC29" s="93">
        <f>[24]Setembro!$J$32</f>
        <v>16.920000000000002</v>
      </c>
      <c r="AD29" s="93">
        <f>[24]Setembro!$J$33</f>
        <v>21.96</v>
      </c>
      <c r="AE29" s="93">
        <f>[24]Setembro!$J$34</f>
        <v>33.840000000000003</v>
      </c>
      <c r="AF29" s="81">
        <f t="shared" si="6"/>
        <v>48.6</v>
      </c>
      <c r="AG29" s="92">
        <f t="shared" si="5"/>
        <v>29.964000000000006</v>
      </c>
      <c r="AJ29" t="s">
        <v>33</v>
      </c>
    </row>
    <row r="30" spans="1:37" x14ac:dyDescent="0.2">
      <c r="A30" s="50" t="s">
        <v>10</v>
      </c>
      <c r="B30" s="93">
        <f>[25]Setembro!$J$5</f>
        <v>29.52</v>
      </c>
      <c r="C30" s="93">
        <f>[25]Setembro!$J$6</f>
        <v>11.879999999999999</v>
      </c>
      <c r="D30" s="93">
        <f>[25]Setembro!$J$7</f>
        <v>35.64</v>
      </c>
      <c r="E30" s="93">
        <f>[25]Setembro!$J$8</f>
        <v>42.480000000000004</v>
      </c>
      <c r="F30" s="93">
        <f>[25]Setembro!$J$9</f>
        <v>37.440000000000005</v>
      </c>
      <c r="G30" s="93">
        <f>[25]Setembro!$J$10</f>
        <v>22.32</v>
      </c>
      <c r="H30" s="93">
        <f>[25]Setembro!$J$11</f>
        <v>31.680000000000003</v>
      </c>
      <c r="I30" s="93">
        <f>[25]Setembro!$J$12</f>
        <v>37.080000000000005</v>
      </c>
      <c r="J30" s="93">
        <f>[25]Setembro!$J$13</f>
        <v>38.519999999999996</v>
      </c>
      <c r="K30" s="93">
        <f>[25]Setembro!$J$14</f>
        <v>36.36</v>
      </c>
      <c r="L30" s="93">
        <f>[25]Setembro!$J$15</f>
        <v>42.84</v>
      </c>
      <c r="M30" s="93">
        <f>[25]Setembro!$J$16</f>
        <v>42.12</v>
      </c>
      <c r="N30" s="93">
        <f>[25]Setembro!$J$17</f>
        <v>27.36</v>
      </c>
      <c r="O30" s="93">
        <f>[25]Setembro!$J$18</f>
        <v>29.16</v>
      </c>
      <c r="P30" s="93">
        <f>[25]Setembro!$J$19</f>
        <v>28.44</v>
      </c>
      <c r="Q30" s="93">
        <f>[25]Setembro!$J$20</f>
        <v>31.319999999999997</v>
      </c>
      <c r="R30" s="93">
        <f>[25]Setembro!$J$21</f>
        <v>38.519999999999996</v>
      </c>
      <c r="S30" s="93">
        <f>[25]Setembro!$J$22</f>
        <v>40.680000000000007</v>
      </c>
      <c r="T30" s="93">
        <f>[25]Setembro!$J$23</f>
        <v>41.4</v>
      </c>
      <c r="U30" s="93">
        <f>[25]Setembro!$J$24</f>
        <v>55.440000000000005</v>
      </c>
      <c r="V30" s="93">
        <f>[25]Setembro!$J$25</f>
        <v>66.600000000000009</v>
      </c>
      <c r="W30" s="93">
        <f>[25]Setembro!$J$26</f>
        <v>30.240000000000002</v>
      </c>
      <c r="X30" s="93">
        <f>[25]Setembro!$J$27</f>
        <v>30.6</v>
      </c>
      <c r="Y30" s="93">
        <f>[25]Setembro!$J$28</f>
        <v>38.159999999999997</v>
      </c>
      <c r="Z30" s="93">
        <f>[25]Setembro!$J$29</f>
        <v>34.92</v>
      </c>
      <c r="AA30" s="93">
        <f>[25]Setembro!$J$30</f>
        <v>40.680000000000007</v>
      </c>
      <c r="AB30" s="93">
        <f>[25]Setembro!$J$31</f>
        <v>35.64</v>
      </c>
      <c r="AC30" s="93">
        <f>[25]Setembro!$J$32</f>
        <v>0</v>
      </c>
      <c r="AD30" s="93">
        <f>[25]Setembro!$J$33</f>
        <v>29.52</v>
      </c>
      <c r="AE30" s="93">
        <f>[25]Setembro!$J$34</f>
        <v>36</v>
      </c>
      <c r="AF30" s="81">
        <f t="shared" si="6"/>
        <v>66.600000000000009</v>
      </c>
      <c r="AG30" s="92">
        <f t="shared" si="5"/>
        <v>34.751999999999995</v>
      </c>
      <c r="AJ30" t="s">
        <v>33</v>
      </c>
    </row>
    <row r="31" spans="1:37" x14ac:dyDescent="0.2">
      <c r="A31" s="50" t="s">
        <v>154</v>
      </c>
      <c r="B31" s="93">
        <f>[26]Setembro!$J5</f>
        <v>46.800000000000004</v>
      </c>
      <c r="C31" s="93">
        <f>[26]Setembro!$J6</f>
        <v>28.08</v>
      </c>
      <c r="D31" s="93">
        <f>[26]Setembro!$J7</f>
        <v>39.6</v>
      </c>
      <c r="E31" s="93">
        <f>[26]Setembro!$J8</f>
        <v>50.4</v>
      </c>
      <c r="F31" s="93">
        <f>[26]Setembro!$J9</f>
        <v>53.28</v>
      </c>
      <c r="G31" s="93">
        <f>[26]Setembro!$J10</f>
        <v>27.720000000000002</v>
      </c>
      <c r="H31" s="93">
        <f>[26]Setembro!$J11</f>
        <v>45.36</v>
      </c>
      <c r="I31" s="93">
        <f>[26]Setembro!$J12</f>
        <v>48.6</v>
      </c>
      <c r="J31" s="93">
        <f>[26]Setembro!$J13</f>
        <v>52.56</v>
      </c>
      <c r="K31" s="93">
        <f>[26]Setembro!$J14</f>
        <v>38.519999999999996</v>
      </c>
      <c r="L31" s="93">
        <f>[26]Setembro!$J15</f>
        <v>50.76</v>
      </c>
      <c r="M31" s="93">
        <f>[26]Setembro!$J16</f>
        <v>53.64</v>
      </c>
      <c r="N31" s="93">
        <f>[26]Setembro!$J17</f>
        <v>33.480000000000004</v>
      </c>
      <c r="O31" s="93">
        <f>[26]Setembro!$J18</f>
        <v>50.4</v>
      </c>
      <c r="P31" s="93">
        <f>[26]Setembro!$J19</f>
        <v>41.76</v>
      </c>
      <c r="Q31" s="93">
        <f>[26]Setembro!$J20</f>
        <v>38.880000000000003</v>
      </c>
      <c r="R31" s="93">
        <f>[26]Setembro!$J21</f>
        <v>43.2</v>
      </c>
      <c r="S31" s="93">
        <f>[26]Setembro!$J22</f>
        <v>33.840000000000003</v>
      </c>
      <c r="T31" s="93">
        <f>[26]Setembro!$J23</f>
        <v>48.96</v>
      </c>
      <c r="U31" s="93">
        <f>[26]Setembro!$J24</f>
        <v>65.88000000000001</v>
      </c>
      <c r="V31" s="93">
        <f>[26]Setembro!$J25</f>
        <v>77.760000000000005</v>
      </c>
      <c r="W31" s="93">
        <f>[26]Setembro!$J26</f>
        <v>36</v>
      </c>
      <c r="X31" s="93">
        <f>[26]Setembro!$J27</f>
        <v>36.36</v>
      </c>
      <c r="Y31" s="93">
        <f>[26]Setembro!$J28</f>
        <v>42.480000000000004</v>
      </c>
      <c r="Z31" s="93">
        <f>[26]Setembro!$J29</f>
        <v>43.2</v>
      </c>
      <c r="AA31" s="93">
        <f>[26]Setembro!$J30</f>
        <v>43.56</v>
      </c>
      <c r="AB31" s="93">
        <f>[26]Setembro!$J31</f>
        <v>54.72</v>
      </c>
      <c r="AC31" s="93">
        <f>[26]Setembro!$J32</f>
        <v>24.840000000000003</v>
      </c>
      <c r="AD31" s="93">
        <f>[26]Setembro!$J33</f>
        <v>38.519999999999996</v>
      </c>
      <c r="AE31" s="93">
        <f>[26]Setembro!$J34</f>
        <v>54</v>
      </c>
      <c r="AF31" s="81">
        <f t="shared" si="6"/>
        <v>77.760000000000005</v>
      </c>
      <c r="AG31" s="92">
        <f t="shared" si="5"/>
        <v>44.772000000000006</v>
      </c>
      <c r="AH31" s="11" t="s">
        <v>33</v>
      </c>
      <c r="AJ31" t="s">
        <v>33</v>
      </c>
    </row>
    <row r="32" spans="1:37" x14ac:dyDescent="0.2">
      <c r="A32" s="50" t="s">
        <v>11</v>
      </c>
      <c r="B32" s="93">
        <f>[27]Setembro!$J$5</f>
        <v>32.04</v>
      </c>
      <c r="C32" s="93">
        <f>[27]Setembro!$J$6</f>
        <v>21.240000000000002</v>
      </c>
      <c r="D32" s="93">
        <f>[27]Setembro!$J$7</f>
        <v>36.36</v>
      </c>
      <c r="E32" s="93">
        <f>[27]Setembro!$J$8</f>
        <v>46.800000000000004</v>
      </c>
      <c r="F32" s="93">
        <f>[27]Setembro!$J$9</f>
        <v>34.56</v>
      </c>
      <c r="G32" s="93">
        <f>[27]Setembro!$J$10</f>
        <v>17.28</v>
      </c>
      <c r="H32" s="93">
        <f>[27]Setembro!$J$11</f>
        <v>25.92</v>
      </c>
      <c r="I32" s="93">
        <f>[27]Setembro!$J$12</f>
        <v>30.240000000000002</v>
      </c>
      <c r="J32" s="93">
        <f>[27]Setembro!$J$13</f>
        <v>34.92</v>
      </c>
      <c r="K32" s="93">
        <f>[27]Setembro!$J$14</f>
        <v>27.720000000000002</v>
      </c>
      <c r="L32" s="93">
        <f>[27]Setembro!$J$15</f>
        <v>47.519999999999996</v>
      </c>
      <c r="M32" s="93">
        <f>[27]Setembro!$J$16</f>
        <v>41.04</v>
      </c>
      <c r="N32" s="93">
        <f>[27]Setembro!$J$17</f>
        <v>36.36</v>
      </c>
      <c r="O32" s="93">
        <f>[27]Setembro!$J$18</f>
        <v>37.080000000000005</v>
      </c>
      <c r="P32" s="93">
        <f>[27]Setembro!$J$19</f>
        <v>34.92</v>
      </c>
      <c r="Q32" s="93">
        <f>[27]Setembro!$J$20</f>
        <v>34.92</v>
      </c>
      <c r="R32" s="93">
        <f>[27]Setembro!$J$21</f>
        <v>39.6</v>
      </c>
      <c r="S32" s="93">
        <f>[27]Setembro!$J$22</f>
        <v>26.28</v>
      </c>
      <c r="T32" s="93">
        <f>[27]Setembro!$J$23</f>
        <v>36.36</v>
      </c>
      <c r="U32" s="93">
        <f>[27]Setembro!$J$24</f>
        <v>54.72</v>
      </c>
      <c r="V32" s="93">
        <f>[27]Setembro!$J$25</f>
        <v>73.08</v>
      </c>
      <c r="W32" s="93">
        <f>[27]Setembro!$J$26</f>
        <v>23.400000000000002</v>
      </c>
      <c r="X32" s="93">
        <f>[27]Setembro!$J$27</f>
        <v>25.92</v>
      </c>
      <c r="Y32" s="93">
        <f>[27]Setembro!$J$28</f>
        <v>29.880000000000003</v>
      </c>
      <c r="Z32" s="93">
        <f>[27]Setembro!$J$29</f>
        <v>34.92</v>
      </c>
      <c r="AA32" s="93">
        <f>[27]Setembro!$J$30</f>
        <v>63.360000000000007</v>
      </c>
      <c r="AB32" s="93">
        <f>[27]Setembro!$J$31</f>
        <v>39.24</v>
      </c>
      <c r="AC32" s="93">
        <f>[27]Setembro!$J$32</f>
        <v>19.8</v>
      </c>
      <c r="AD32" s="93">
        <f>[27]Setembro!$J$33</f>
        <v>30.96</v>
      </c>
      <c r="AE32" s="93">
        <f>[27]Setembro!$J$34</f>
        <v>49.680000000000007</v>
      </c>
      <c r="AF32" s="81">
        <f t="shared" si="6"/>
        <v>73.08</v>
      </c>
      <c r="AG32" s="92">
        <f t="shared" si="5"/>
        <v>36.204000000000001</v>
      </c>
      <c r="AJ32" t="s">
        <v>33</v>
      </c>
    </row>
    <row r="33" spans="1:37" s="5" customFormat="1" x14ac:dyDescent="0.2">
      <c r="A33" s="50" t="s">
        <v>12</v>
      </c>
      <c r="B33" s="93">
        <f>[28]Setembro!$J$5</f>
        <v>24.48</v>
      </c>
      <c r="C33" s="93">
        <f>[28]Setembro!$J$6</f>
        <v>20.88</v>
      </c>
      <c r="D33" s="93">
        <f>[28]Setembro!$J$7</f>
        <v>31.680000000000003</v>
      </c>
      <c r="E33" s="93">
        <f>[28]Setembro!$J$8</f>
        <v>22.32</v>
      </c>
      <c r="F33" s="93">
        <f>[28]Setembro!$J$9</f>
        <v>27</v>
      </c>
      <c r="G33" s="93">
        <f>[28]Setembro!$J$10</f>
        <v>20.16</v>
      </c>
      <c r="H33" s="93">
        <f>[28]Setembro!$J$11</f>
        <v>21.96</v>
      </c>
      <c r="I33" s="93">
        <f>[28]Setembro!$J$12</f>
        <v>33.840000000000003</v>
      </c>
      <c r="J33" s="93">
        <f>[28]Setembro!$J$13</f>
        <v>31.319999999999997</v>
      </c>
      <c r="K33" s="93">
        <f>[28]Setembro!$J$14</f>
        <v>23.400000000000002</v>
      </c>
      <c r="L33" s="93">
        <f>[28]Setembro!$J$15</f>
        <v>41.4</v>
      </c>
      <c r="M33" s="93">
        <f>[28]Setembro!$J$16</f>
        <v>25.92</v>
      </c>
      <c r="N33" s="93">
        <f>[28]Setembro!$J$17</f>
        <v>15.48</v>
      </c>
      <c r="O33" s="93">
        <f>[28]Setembro!$J$18</f>
        <v>29.880000000000003</v>
      </c>
      <c r="P33" s="93">
        <f>[28]Setembro!$J$19</f>
        <v>17.28</v>
      </c>
      <c r="Q33" s="93">
        <f>[28]Setembro!$J$20</f>
        <v>22.32</v>
      </c>
      <c r="R33" s="93">
        <f>[28]Setembro!$J$21</f>
        <v>25.2</v>
      </c>
      <c r="S33" s="93">
        <f>[28]Setembro!$J$22</f>
        <v>14.4</v>
      </c>
      <c r="T33" s="93">
        <f>[28]Setembro!$J$23</f>
        <v>29.16</v>
      </c>
      <c r="U33" s="93">
        <f>[28]Setembro!$J$24</f>
        <v>36.72</v>
      </c>
      <c r="V33" s="93">
        <f>[28]Setembro!$J$25</f>
        <v>57.960000000000008</v>
      </c>
      <c r="W33" s="93">
        <f>[28]Setembro!$J$26</f>
        <v>27.36</v>
      </c>
      <c r="X33" s="93">
        <f>[28]Setembro!$J$27</f>
        <v>23.759999999999998</v>
      </c>
      <c r="Y33" s="93">
        <f>[28]Setembro!$J$28</f>
        <v>19.8</v>
      </c>
      <c r="Z33" s="93">
        <f>[28]Setembro!$J$29</f>
        <v>28.44</v>
      </c>
      <c r="AA33" s="93">
        <f>[28]Setembro!$J$30</f>
        <v>45.72</v>
      </c>
      <c r="AB33" s="93">
        <f>[28]Setembro!$J$31</f>
        <v>26.64</v>
      </c>
      <c r="AC33" s="93">
        <f>[28]Setembro!$J$32</f>
        <v>18.720000000000002</v>
      </c>
      <c r="AD33" s="93">
        <f>[28]Setembro!$J$33</f>
        <v>21.6</v>
      </c>
      <c r="AE33" s="93">
        <f>[28]Setembro!$J$34</f>
        <v>35.28</v>
      </c>
      <c r="AF33" s="81">
        <f t="shared" si="6"/>
        <v>57.960000000000008</v>
      </c>
      <c r="AG33" s="92">
        <f t="shared" si="5"/>
        <v>27.336000000000002</v>
      </c>
      <c r="AJ33" s="5" t="s">
        <v>33</v>
      </c>
    </row>
    <row r="34" spans="1:37" x14ac:dyDescent="0.2">
      <c r="A34" s="50" t="s">
        <v>235</v>
      </c>
      <c r="B34" s="93">
        <f>[29]Setembro!$J$5</f>
        <v>34.56</v>
      </c>
      <c r="C34" s="93">
        <f>[29]Setembro!$J$6</f>
        <v>26.28</v>
      </c>
      <c r="D34" s="93">
        <f>[29]Setembro!$J$7</f>
        <v>36.36</v>
      </c>
      <c r="E34" s="93">
        <f>[29]Setembro!$J$8</f>
        <v>37.440000000000005</v>
      </c>
      <c r="F34" s="93">
        <f>[29]Setembro!$J$9</f>
        <v>43.92</v>
      </c>
      <c r="G34" s="93">
        <f>[29]Setembro!$J$10</f>
        <v>22.32</v>
      </c>
      <c r="H34" s="93">
        <f>[29]Setembro!$J$11</f>
        <v>35.28</v>
      </c>
      <c r="I34" s="93">
        <f>[29]Setembro!$J$12</f>
        <v>47.16</v>
      </c>
      <c r="J34" s="93">
        <f>[29]Setembro!$J$13</f>
        <v>41.76</v>
      </c>
      <c r="K34" s="93">
        <f>[29]Setembro!$J$14</f>
        <v>35.28</v>
      </c>
      <c r="L34" s="93">
        <f>[29]Setembro!$J$15</f>
        <v>46.080000000000005</v>
      </c>
      <c r="M34" s="93">
        <f>[29]Setembro!$J$16</f>
        <v>31.319999999999997</v>
      </c>
      <c r="N34" s="93">
        <f>[29]Setembro!$J$17</f>
        <v>31.680000000000003</v>
      </c>
      <c r="O34" s="93">
        <f>[29]Setembro!$J$18</f>
        <v>42.480000000000004</v>
      </c>
      <c r="P34" s="93">
        <f>[29]Setembro!$J$19</f>
        <v>32.4</v>
      </c>
      <c r="Q34" s="93">
        <f>[29]Setembro!$J$20</f>
        <v>30.96</v>
      </c>
      <c r="R34" s="93">
        <f>[29]Setembro!$J$21</f>
        <v>28.8</v>
      </c>
      <c r="S34" s="93">
        <f>[29]Setembro!$J$22</f>
        <v>24.48</v>
      </c>
      <c r="T34" s="93">
        <f>[29]Setembro!$J$23</f>
        <v>37.440000000000005</v>
      </c>
      <c r="U34" s="93">
        <f>[29]Setembro!$J$24</f>
        <v>50.4</v>
      </c>
      <c r="V34" s="93">
        <f>[29]Setembro!$J$25</f>
        <v>56.88</v>
      </c>
      <c r="W34" s="93">
        <f>[29]Setembro!$J$26</f>
        <v>35.28</v>
      </c>
      <c r="X34" s="93">
        <f>[29]Setembro!$J$27</f>
        <v>30.96</v>
      </c>
      <c r="Y34" s="93">
        <f>[29]Setembro!$J$28</f>
        <v>28.08</v>
      </c>
      <c r="Z34" s="93">
        <f>[29]Setembro!$J$29</f>
        <v>31.680000000000003</v>
      </c>
      <c r="AA34" s="93">
        <f>[29]Setembro!$J$30</f>
        <v>51.480000000000004</v>
      </c>
      <c r="AB34" s="93">
        <f>[29]Setembro!$J$31</f>
        <v>43.2</v>
      </c>
      <c r="AC34" s="93">
        <f>[29]Setembro!$J$32</f>
        <v>19.8</v>
      </c>
      <c r="AD34" s="93">
        <f>[29]Setembro!$J$33</f>
        <v>42.480000000000004</v>
      </c>
      <c r="AE34" s="93">
        <f>[29]Setembro!$J$34</f>
        <v>45</v>
      </c>
      <c r="AF34" s="81">
        <f t="shared" si="6"/>
        <v>56.88</v>
      </c>
      <c r="AG34" s="92">
        <f t="shared" si="5"/>
        <v>36.707999999999998</v>
      </c>
      <c r="AJ34" t="s">
        <v>33</v>
      </c>
    </row>
    <row r="35" spans="1:37" x14ac:dyDescent="0.2">
      <c r="A35" s="50" t="s">
        <v>234</v>
      </c>
      <c r="B35" s="93">
        <f>[30]Setembro!$J$5</f>
        <v>26.28</v>
      </c>
      <c r="C35" s="93">
        <f>[30]Setembro!$J$6</f>
        <v>23.400000000000002</v>
      </c>
      <c r="D35" s="93">
        <f>[30]Setembro!$J$7</f>
        <v>39.6</v>
      </c>
      <c r="E35" s="93">
        <f>[30]Setembro!$J$8</f>
        <v>42.12</v>
      </c>
      <c r="F35" s="93">
        <f>[30]Setembro!$J$9</f>
        <v>36</v>
      </c>
      <c r="G35" s="93">
        <f>[30]Setembro!$J$10</f>
        <v>24.12</v>
      </c>
      <c r="H35" s="93">
        <f>[30]Setembro!$J$11</f>
        <v>28.8</v>
      </c>
      <c r="I35" s="93">
        <f>[30]Setembro!$J$12</f>
        <v>40.32</v>
      </c>
      <c r="J35" s="93">
        <f>[30]Setembro!$J$13</f>
        <v>47.16</v>
      </c>
      <c r="K35" s="93">
        <f>[30]Setembro!$J$14</f>
        <v>37.800000000000004</v>
      </c>
      <c r="L35" s="93">
        <f>[30]Setembro!$J$15</f>
        <v>50.4</v>
      </c>
      <c r="M35" s="93">
        <f>[30]Setembro!$J$16</f>
        <v>41.04</v>
      </c>
      <c r="N35" s="93">
        <f>[30]Setembro!$J$17</f>
        <v>36.72</v>
      </c>
      <c r="O35" s="93">
        <f>[30]Setembro!$J$18</f>
        <v>39.24</v>
      </c>
      <c r="P35" s="93">
        <f>[30]Setembro!$J$19</f>
        <v>24.840000000000003</v>
      </c>
      <c r="Q35" s="93">
        <f>[30]Setembro!$J$20</f>
        <v>39.6</v>
      </c>
      <c r="R35" s="93">
        <f>[30]Setembro!$J$21</f>
        <v>32.76</v>
      </c>
      <c r="S35" s="93">
        <f>[30]Setembro!$J$22</f>
        <v>33.119999999999997</v>
      </c>
      <c r="T35" s="93">
        <f>[30]Setembro!$J$23</f>
        <v>46.440000000000005</v>
      </c>
      <c r="U35" s="93">
        <f>[30]Setembro!$J$24</f>
        <v>50.76</v>
      </c>
      <c r="V35" s="93">
        <f>[30]Setembro!$J$25</f>
        <v>57.24</v>
      </c>
      <c r="W35" s="93">
        <f>[30]Setembro!$J$26</f>
        <v>36.72</v>
      </c>
      <c r="X35" s="93">
        <f>[30]Setembro!$J$27</f>
        <v>33.480000000000004</v>
      </c>
      <c r="Y35" s="93">
        <f>[30]Setembro!$J$28</f>
        <v>36.36</v>
      </c>
      <c r="Z35" s="93">
        <f>[30]Setembro!$J$29</f>
        <v>35.28</v>
      </c>
      <c r="AA35" s="93">
        <f>[30]Setembro!$J$30</f>
        <v>54.72</v>
      </c>
      <c r="AB35" s="93">
        <f>[30]Setembro!$J$31</f>
        <v>34.56</v>
      </c>
      <c r="AC35" s="93">
        <f>[30]Setembro!$J$32</f>
        <v>23.759999999999998</v>
      </c>
      <c r="AD35" s="93">
        <f>[30]Setembro!$J$33</f>
        <v>29.880000000000003</v>
      </c>
      <c r="AE35" s="93">
        <f>[30]Setembro!$J$34</f>
        <v>40.32</v>
      </c>
      <c r="AF35" s="81">
        <f t="shared" si="6"/>
        <v>57.24</v>
      </c>
      <c r="AG35" s="92">
        <f t="shared" si="5"/>
        <v>37.428000000000011</v>
      </c>
    </row>
    <row r="36" spans="1:37" x14ac:dyDescent="0.2">
      <c r="A36" s="50" t="s">
        <v>126</v>
      </c>
      <c r="B36" s="93">
        <f>[31]Setembro!$J$5</f>
        <v>36.36</v>
      </c>
      <c r="C36" s="93">
        <f>[31]Setembro!$J$6</f>
        <v>26.64</v>
      </c>
      <c r="D36" s="93">
        <f>[31]Setembro!$J$7</f>
        <v>34.200000000000003</v>
      </c>
      <c r="E36" s="93">
        <f>[31]Setembro!$J$8</f>
        <v>41.76</v>
      </c>
      <c r="F36" s="93">
        <f>[31]Setembro!$J$9</f>
        <v>38.880000000000003</v>
      </c>
      <c r="G36" s="93">
        <f>[31]Setembro!$J$10</f>
        <v>29.880000000000003</v>
      </c>
      <c r="H36" s="93">
        <f>[31]Setembro!$J$11</f>
        <v>35.28</v>
      </c>
      <c r="I36" s="93">
        <f>[31]Setembro!$J$12</f>
        <v>38.519999999999996</v>
      </c>
      <c r="J36" s="93">
        <f>[31]Setembro!$J$13</f>
        <v>53.28</v>
      </c>
      <c r="K36" s="93">
        <f>[31]Setembro!$J$14</f>
        <v>37.080000000000005</v>
      </c>
      <c r="L36" s="93">
        <f>[31]Setembro!$J$15</f>
        <v>39.6</v>
      </c>
      <c r="M36" s="93">
        <f>[31]Setembro!$J$16</f>
        <v>38.159999999999997</v>
      </c>
      <c r="N36" s="93">
        <f>[31]Setembro!$J$17</f>
        <v>36.72</v>
      </c>
      <c r="O36" s="93">
        <f>[31]Setembro!$J$18</f>
        <v>49.32</v>
      </c>
      <c r="P36" s="93">
        <f>[31]Setembro!$J$19</f>
        <v>22.68</v>
      </c>
      <c r="Q36" s="93">
        <f>[31]Setembro!$J$20</f>
        <v>39.96</v>
      </c>
      <c r="R36" s="93">
        <f>[31]Setembro!$J$21</f>
        <v>37.440000000000005</v>
      </c>
      <c r="S36" s="93">
        <f>[31]Setembro!$J$22</f>
        <v>36</v>
      </c>
      <c r="T36" s="93">
        <f>[31]Setembro!$J$23</f>
        <v>38.159999999999997</v>
      </c>
      <c r="U36" s="93">
        <f>[31]Setembro!$J$24</f>
        <v>58.32</v>
      </c>
      <c r="V36" s="93">
        <f>[31]Setembro!$J$25</f>
        <v>53.28</v>
      </c>
      <c r="W36" s="93">
        <f>[31]Setembro!$J$26</f>
        <v>32.76</v>
      </c>
      <c r="X36" s="93">
        <f>[31]Setembro!$J$27</f>
        <v>30.96</v>
      </c>
      <c r="Y36" s="93">
        <f>[31]Setembro!$J$28</f>
        <v>37.080000000000005</v>
      </c>
      <c r="Z36" s="93">
        <f>[31]Setembro!$J$29</f>
        <v>34.200000000000003</v>
      </c>
      <c r="AA36" s="93">
        <f>[31]Setembro!$J$30</f>
        <v>53.28</v>
      </c>
      <c r="AB36" s="93">
        <f>[31]Setembro!$J$31</f>
        <v>45</v>
      </c>
      <c r="AC36" s="93">
        <f>[31]Setembro!$J$32</f>
        <v>29.52</v>
      </c>
      <c r="AD36" s="93">
        <f>[31]Setembro!$J$33</f>
        <v>44.28</v>
      </c>
      <c r="AE36" s="93">
        <f>[31]Setembro!$J$34</f>
        <v>39.96</v>
      </c>
      <c r="AF36" s="81">
        <f t="shared" si="6"/>
        <v>58.32</v>
      </c>
      <c r="AG36" s="92">
        <f t="shared" si="5"/>
        <v>38.952000000000005</v>
      </c>
      <c r="AJ36" t="s">
        <v>33</v>
      </c>
    </row>
    <row r="37" spans="1:37" x14ac:dyDescent="0.2">
      <c r="A37" s="50" t="s">
        <v>13</v>
      </c>
      <c r="B37" s="93">
        <f>[32]Setembro!$J$5</f>
        <v>22.32</v>
      </c>
      <c r="C37" s="93">
        <f>[32]Setembro!$J$6</f>
        <v>23.040000000000003</v>
      </c>
      <c r="D37" s="93">
        <f>[32]Setembro!$J$7</f>
        <v>33.480000000000004</v>
      </c>
      <c r="E37" s="93">
        <f>[32]Setembro!$J$8</f>
        <v>39.6</v>
      </c>
      <c r="F37" s="93">
        <f>[32]Setembro!$J$9</f>
        <v>28.44</v>
      </c>
      <c r="G37" s="93">
        <f>[32]Setembro!$J$10</f>
        <v>37.440000000000005</v>
      </c>
      <c r="H37" s="93">
        <f>[32]Setembro!$J$11</f>
        <v>41.04</v>
      </c>
      <c r="I37" s="93">
        <f>[32]Setembro!$J$12</f>
        <v>39.96</v>
      </c>
      <c r="J37" s="93">
        <f>[32]Setembro!$J$13</f>
        <v>45.36</v>
      </c>
      <c r="K37" s="93">
        <f>[32]Setembro!$J$14</f>
        <v>38.519999999999996</v>
      </c>
      <c r="L37" s="93">
        <f>[32]Setembro!$J$15</f>
        <v>40.32</v>
      </c>
      <c r="M37" s="93">
        <f>[32]Setembro!$J$16</f>
        <v>32.4</v>
      </c>
      <c r="N37" s="93">
        <f>[32]Setembro!$J$17</f>
        <v>30.6</v>
      </c>
      <c r="O37" s="93">
        <f>[32]Setembro!$J$18</f>
        <v>38.880000000000003</v>
      </c>
      <c r="P37" s="93">
        <f>[32]Setembro!$J$19</f>
        <v>50.76</v>
      </c>
      <c r="Q37" s="93">
        <f>[32]Setembro!$J$20</f>
        <v>46.800000000000004</v>
      </c>
      <c r="R37" s="93">
        <f>[32]Setembro!$J$21</f>
        <v>28.08</v>
      </c>
      <c r="S37" s="93">
        <f>[32]Setembro!$J$22</f>
        <v>24.12</v>
      </c>
      <c r="T37" s="93">
        <f>[32]Setembro!$J$23</f>
        <v>54.72</v>
      </c>
      <c r="U37" s="93">
        <f>[32]Setembro!$J$24</f>
        <v>40.680000000000007</v>
      </c>
      <c r="V37" s="93">
        <f>[32]Setembro!$J$25</f>
        <v>58.680000000000007</v>
      </c>
      <c r="W37" s="93">
        <f>[32]Setembro!$J$26</f>
        <v>17.64</v>
      </c>
      <c r="X37" s="93">
        <f>[32]Setembro!$J$27</f>
        <v>30.96</v>
      </c>
      <c r="Y37" s="93">
        <f>[32]Setembro!$J$28</f>
        <v>39.24</v>
      </c>
      <c r="Z37" s="93">
        <f>[32]Setembro!$J$29</f>
        <v>38.880000000000003</v>
      </c>
      <c r="AA37" s="93">
        <f>[32]Setembro!$J$30</f>
        <v>47.88</v>
      </c>
      <c r="AB37" s="93">
        <f>[32]Setembro!$J$31</f>
        <v>42.84</v>
      </c>
      <c r="AC37" s="93">
        <f>[32]Setembro!$J$32</f>
        <v>30.240000000000002</v>
      </c>
      <c r="AD37" s="93">
        <f>[32]Setembro!$J$33</f>
        <v>29.52</v>
      </c>
      <c r="AE37" s="93">
        <f>[32]Setembro!$J$34</f>
        <v>47.16</v>
      </c>
      <c r="AF37" s="81">
        <f t="shared" si="6"/>
        <v>58.680000000000007</v>
      </c>
      <c r="AG37" s="92">
        <f t="shared" si="5"/>
        <v>37.320000000000007</v>
      </c>
    </row>
    <row r="38" spans="1:37" x14ac:dyDescent="0.2">
      <c r="A38" s="50" t="s">
        <v>155</v>
      </c>
      <c r="B38" s="93">
        <f>[33]Setembro!$J5</f>
        <v>33.119999999999997</v>
      </c>
      <c r="C38" s="93">
        <f>[33]Setembro!$J6</f>
        <v>32.04</v>
      </c>
      <c r="D38" s="93">
        <f>[33]Setembro!$J7</f>
        <v>39.24</v>
      </c>
      <c r="E38" s="93">
        <f>[33]Setembro!$J8</f>
        <v>39.24</v>
      </c>
      <c r="F38" s="93">
        <f>[33]Setembro!$J9</f>
        <v>29.16</v>
      </c>
      <c r="G38" s="93">
        <f>[33]Setembro!$J10</f>
        <v>22.68</v>
      </c>
      <c r="H38" s="93">
        <f>[33]Setembro!$J11</f>
        <v>27.720000000000002</v>
      </c>
      <c r="I38" s="93">
        <f>[33]Setembro!$J12</f>
        <v>46.800000000000004</v>
      </c>
      <c r="J38" s="93">
        <f>[33]Setembro!$J13</f>
        <v>33.119999999999997</v>
      </c>
      <c r="K38" s="93" t="str">
        <f>[33]Setembro!$J14</f>
        <v>*</v>
      </c>
      <c r="L38" s="93" t="str">
        <f>[33]Setembro!$J15</f>
        <v>*</v>
      </c>
      <c r="M38" s="93">
        <f>[33]Setembro!$J16</f>
        <v>30.6</v>
      </c>
      <c r="N38" s="93">
        <f>[33]Setembro!$J17</f>
        <v>35.28</v>
      </c>
      <c r="O38" s="93">
        <f>[33]Setembro!$J18</f>
        <v>37.080000000000005</v>
      </c>
      <c r="P38" s="93">
        <f>[33]Setembro!$J19</f>
        <v>30.6</v>
      </c>
      <c r="Q38" s="93">
        <f>[33]Setembro!$J20</f>
        <v>29.880000000000003</v>
      </c>
      <c r="R38" s="93">
        <f>[33]Setembro!$J21</f>
        <v>27.36</v>
      </c>
      <c r="S38" s="93">
        <f>[33]Setembro!$J22</f>
        <v>29.880000000000003</v>
      </c>
      <c r="T38" s="93">
        <f>[33]Setembro!$J23</f>
        <v>41.04</v>
      </c>
      <c r="U38" s="93">
        <f>[33]Setembro!$J24</f>
        <v>38.880000000000003</v>
      </c>
      <c r="V38" s="93">
        <f>[33]Setembro!$J25</f>
        <v>50.4</v>
      </c>
      <c r="W38" s="93">
        <f>[33]Setembro!$J26</f>
        <v>31.319999999999997</v>
      </c>
      <c r="X38" s="93">
        <f>[33]Setembro!$J27</f>
        <v>30.96</v>
      </c>
      <c r="Y38" s="93">
        <f>[33]Setembro!$J28</f>
        <v>33.840000000000003</v>
      </c>
      <c r="Z38" s="93">
        <f>[33]Setembro!$J29</f>
        <v>30.240000000000002</v>
      </c>
      <c r="AA38" s="93">
        <f>[33]Setembro!$J30</f>
        <v>37.800000000000004</v>
      </c>
      <c r="AB38" s="93">
        <f>[33]Setembro!$J31</f>
        <v>28.44</v>
      </c>
      <c r="AC38" s="93">
        <f>[33]Setembro!$J32</f>
        <v>25.2</v>
      </c>
      <c r="AD38" s="93">
        <f>[33]Setembro!$J33</f>
        <v>29.880000000000003</v>
      </c>
      <c r="AE38" s="93">
        <f>[33]Setembro!$J34</f>
        <v>38.519999999999996</v>
      </c>
      <c r="AF38" s="81">
        <f t="shared" si="6"/>
        <v>50.4</v>
      </c>
      <c r="AG38" s="92">
        <f t="shared" si="5"/>
        <v>33.582857142857151</v>
      </c>
      <c r="AJ38" t="s">
        <v>33</v>
      </c>
    </row>
    <row r="39" spans="1:37" x14ac:dyDescent="0.2">
      <c r="A39" s="50" t="s">
        <v>14</v>
      </c>
      <c r="B39" s="93">
        <f>[34]Setembro!$J$5</f>
        <v>35.64</v>
      </c>
      <c r="C39" s="93">
        <f>[34]Setembro!$J$6</f>
        <v>22.68</v>
      </c>
      <c r="D39" s="93">
        <f>[34]Setembro!$J$7</f>
        <v>36</v>
      </c>
      <c r="E39" s="93">
        <f>[34]Setembro!$J$8</f>
        <v>34.92</v>
      </c>
      <c r="F39" s="93">
        <f>[34]Setembro!$J$9</f>
        <v>42.480000000000004</v>
      </c>
      <c r="G39" s="93">
        <f>[34]Setembro!$J$10</f>
        <v>36</v>
      </c>
      <c r="H39" s="93">
        <f>[34]Setembro!$J$11</f>
        <v>33.480000000000004</v>
      </c>
      <c r="I39" s="93">
        <f>[34]Setembro!$J$12</f>
        <v>32.76</v>
      </c>
      <c r="J39" s="93">
        <f>[34]Setembro!$J$13</f>
        <v>47.519999999999996</v>
      </c>
      <c r="K39" s="93">
        <f>[34]Setembro!$J$14</f>
        <v>35.28</v>
      </c>
      <c r="L39" s="93">
        <f>[34]Setembro!$J$15</f>
        <v>41.4</v>
      </c>
      <c r="M39" s="93">
        <f>[34]Setembro!$J$16</f>
        <v>43.92</v>
      </c>
      <c r="N39" s="93">
        <f>[34]Setembro!$J$17</f>
        <v>32.76</v>
      </c>
      <c r="O39" s="93">
        <f>[34]Setembro!$J$18</f>
        <v>50.04</v>
      </c>
      <c r="P39" s="93">
        <f>[34]Setembro!$J$19</f>
        <v>36</v>
      </c>
      <c r="Q39" s="93">
        <f>[34]Setembro!$J$20</f>
        <v>35.64</v>
      </c>
      <c r="R39" s="93">
        <f>[34]Setembro!$J$21</f>
        <v>43.92</v>
      </c>
      <c r="S39" s="93">
        <f>[34]Setembro!$J$22</f>
        <v>38.880000000000003</v>
      </c>
      <c r="T39" s="93">
        <f>[34]Setembro!$J$23</f>
        <v>45.36</v>
      </c>
      <c r="U39" s="93">
        <f>[34]Setembro!$J$24</f>
        <v>52.2</v>
      </c>
      <c r="V39" s="93">
        <f>[34]Setembro!$J$25</f>
        <v>57.24</v>
      </c>
      <c r="W39" s="93">
        <f>[34]Setembro!$J$26</f>
        <v>29.52</v>
      </c>
      <c r="X39" s="93">
        <f>[34]Setembro!$J$27</f>
        <v>32.04</v>
      </c>
      <c r="Y39" s="93">
        <f>[34]Setembro!$J$28</f>
        <v>38.880000000000003</v>
      </c>
      <c r="Z39" s="93">
        <f>[34]Setembro!$J$29</f>
        <v>37.800000000000004</v>
      </c>
      <c r="AA39" s="93">
        <f>[34]Setembro!$J$30</f>
        <v>42.480000000000004</v>
      </c>
      <c r="AB39" s="93">
        <f>[34]Setembro!$J$31</f>
        <v>42.480000000000004</v>
      </c>
      <c r="AC39" s="93">
        <f>[34]Setembro!$J$32</f>
        <v>24.12</v>
      </c>
      <c r="AD39" s="93">
        <f>[34]Setembro!$J$33</f>
        <v>39.96</v>
      </c>
      <c r="AE39" s="93">
        <f>[34]Setembro!$J$34</f>
        <v>49.680000000000007</v>
      </c>
      <c r="AF39" s="81">
        <f t="shared" si="6"/>
        <v>57.24</v>
      </c>
      <c r="AG39" s="92">
        <f t="shared" si="5"/>
        <v>39.035999999999994</v>
      </c>
      <c r="AH39" s="11" t="s">
        <v>33</v>
      </c>
      <c r="AJ39" t="s">
        <v>33</v>
      </c>
    </row>
    <row r="40" spans="1:37" x14ac:dyDescent="0.2">
      <c r="A40" s="50" t="s">
        <v>15</v>
      </c>
      <c r="B40" s="93">
        <f>[35]Setembro!$J$5</f>
        <v>30.6</v>
      </c>
      <c r="C40" s="93">
        <f>[35]Setembro!$J$6</f>
        <v>17.28</v>
      </c>
      <c r="D40" s="93">
        <f>[35]Setembro!$J$7</f>
        <v>38.159999999999997</v>
      </c>
      <c r="E40" s="93">
        <f>[35]Setembro!$J$8</f>
        <v>26.64</v>
      </c>
      <c r="F40" s="93">
        <f>[35]Setembro!$J$9</f>
        <v>41.4</v>
      </c>
      <c r="G40" s="93">
        <f>[35]Setembro!$J$10</f>
        <v>17.64</v>
      </c>
      <c r="H40" s="93">
        <f>[35]Setembro!$J$11</f>
        <v>39.24</v>
      </c>
      <c r="I40" s="93">
        <f>[35]Setembro!$J$12</f>
        <v>34.92</v>
      </c>
      <c r="J40" s="93">
        <f>[35]Setembro!$J$13</f>
        <v>34.92</v>
      </c>
      <c r="K40" s="93">
        <f>[35]Setembro!$J$14</f>
        <v>36.72</v>
      </c>
      <c r="L40" s="93">
        <f>[35]Setembro!$J$15</f>
        <v>47.519999999999996</v>
      </c>
      <c r="M40" s="93">
        <f>[35]Setembro!$J$16</f>
        <v>25.92</v>
      </c>
      <c r="N40" s="93">
        <f>[35]Setembro!$J$17</f>
        <v>25.2</v>
      </c>
      <c r="O40" s="93">
        <f>[35]Setembro!$J$18</f>
        <v>42.84</v>
      </c>
      <c r="P40" s="93">
        <f>[35]Setembro!$J$19</f>
        <v>25.56</v>
      </c>
      <c r="Q40" s="93">
        <f>[35]Setembro!$J$20</f>
        <v>35.64</v>
      </c>
      <c r="R40" s="93">
        <f>[35]Setembro!$J$21</f>
        <v>23.040000000000003</v>
      </c>
      <c r="S40" s="93">
        <f>[35]Setembro!$J$22</f>
        <v>24.48</v>
      </c>
      <c r="T40" s="93">
        <f>[35]Setembro!$J$23</f>
        <v>37.440000000000005</v>
      </c>
      <c r="U40" s="93">
        <f>[35]Setembro!$J$24</f>
        <v>47.519999999999996</v>
      </c>
      <c r="V40" s="93">
        <f>[35]Setembro!$J$25</f>
        <v>43.2</v>
      </c>
      <c r="W40" s="93">
        <f>[35]Setembro!$J$26</f>
        <v>38.880000000000003</v>
      </c>
      <c r="X40" s="93">
        <f>[35]Setembro!$J$27</f>
        <v>33.119999999999997</v>
      </c>
      <c r="Y40" s="93">
        <f>[35]Setembro!$J$28</f>
        <v>19.440000000000001</v>
      </c>
      <c r="Z40" s="93">
        <f>[35]Setembro!$J$29</f>
        <v>22.32</v>
      </c>
      <c r="AA40" s="93">
        <f>[35]Setembro!$J$30</f>
        <v>35.28</v>
      </c>
      <c r="AB40" s="93">
        <f>[35]Setembro!$J$31</f>
        <v>34.56</v>
      </c>
      <c r="AC40" s="93">
        <f>[35]Setembro!$J$32</f>
        <v>16.920000000000002</v>
      </c>
      <c r="AD40" s="93">
        <f>[35]Setembro!$J$33</f>
        <v>25.92</v>
      </c>
      <c r="AE40" s="93">
        <f>[35]Setembro!$J$34</f>
        <v>43.92</v>
      </c>
      <c r="AF40" s="81">
        <f t="shared" si="6"/>
        <v>47.519999999999996</v>
      </c>
      <c r="AG40" s="92">
        <f t="shared" si="5"/>
        <v>32.208000000000006</v>
      </c>
      <c r="AK40" t="s">
        <v>33</v>
      </c>
    </row>
    <row r="41" spans="1:37" x14ac:dyDescent="0.2">
      <c r="A41" s="50" t="s">
        <v>156</v>
      </c>
      <c r="B41" s="93">
        <f>[36]Setembro!$J$5</f>
        <v>24.840000000000003</v>
      </c>
      <c r="C41" s="93">
        <f>[36]Setembro!$J$6</f>
        <v>27.720000000000002</v>
      </c>
      <c r="D41" s="93">
        <f>[36]Setembro!$J$7</f>
        <v>37.440000000000005</v>
      </c>
      <c r="E41" s="93">
        <f>[36]Setembro!$J$8</f>
        <v>43.92</v>
      </c>
      <c r="F41" s="93">
        <f>[36]Setembro!$J$9</f>
        <v>32.4</v>
      </c>
      <c r="G41" s="93">
        <f>[36]Setembro!$J$10</f>
        <v>33.840000000000003</v>
      </c>
      <c r="H41" s="93">
        <f>[36]Setembro!$J$11</f>
        <v>28.08</v>
      </c>
      <c r="I41" s="93">
        <f>[36]Setembro!$J$12</f>
        <v>30.96</v>
      </c>
      <c r="J41" s="93">
        <f>[36]Setembro!$J$13</f>
        <v>39.96</v>
      </c>
      <c r="K41" s="93">
        <f>[36]Setembro!$J$14</f>
        <v>33.480000000000004</v>
      </c>
      <c r="L41" s="93">
        <f>[36]Setembro!$J$15</f>
        <v>36</v>
      </c>
      <c r="M41" s="93">
        <f>[36]Setembro!$J$16</f>
        <v>37.800000000000004</v>
      </c>
      <c r="N41" s="93">
        <f>[36]Setembro!$J$17</f>
        <v>38.159999999999997</v>
      </c>
      <c r="O41" s="93">
        <f>[36]Setembro!$J$18</f>
        <v>43.92</v>
      </c>
      <c r="P41" s="93">
        <f>[36]Setembro!$J$19</f>
        <v>38.159999999999997</v>
      </c>
      <c r="Q41" s="93">
        <f>[36]Setembro!$J$20</f>
        <v>25.92</v>
      </c>
      <c r="R41" s="93">
        <f>[36]Setembro!$J$21</f>
        <v>27</v>
      </c>
      <c r="S41" s="93">
        <f>[36]Setembro!$J$22</f>
        <v>20.52</v>
      </c>
      <c r="T41" s="93">
        <f>[36]Setembro!$J$23</f>
        <v>42.84</v>
      </c>
      <c r="U41" s="93">
        <f>[36]Setembro!$J$24</f>
        <v>48.6</v>
      </c>
      <c r="V41" s="93">
        <f>[36]Setembro!$J$25</f>
        <v>59.04</v>
      </c>
      <c r="W41" s="93">
        <f>[36]Setembro!$J$26</f>
        <v>27.36</v>
      </c>
      <c r="X41" s="93">
        <f>[36]Setembro!$J$27</f>
        <v>21.96</v>
      </c>
      <c r="Y41" s="93">
        <f>[36]Setembro!$J$28</f>
        <v>29.16</v>
      </c>
      <c r="Z41" s="93">
        <f>[36]Setembro!$J$29</f>
        <v>38.159999999999997</v>
      </c>
      <c r="AA41" s="93">
        <f>[36]Setembro!$J$30</f>
        <v>50.76</v>
      </c>
      <c r="AB41" s="93">
        <f>[36]Setembro!$J$31</f>
        <v>36.36</v>
      </c>
      <c r="AC41" s="93">
        <f>[36]Setembro!$J$32</f>
        <v>33.480000000000004</v>
      </c>
      <c r="AD41" s="93">
        <f>[36]Setembro!$J$33</f>
        <v>27.720000000000002</v>
      </c>
      <c r="AE41" s="93">
        <f>[36]Setembro!$J$34</f>
        <v>35.28</v>
      </c>
      <c r="AF41" s="81">
        <f t="shared" si="6"/>
        <v>59.04</v>
      </c>
      <c r="AG41" s="92">
        <f t="shared" si="5"/>
        <v>35.028000000000006</v>
      </c>
    </row>
    <row r="42" spans="1:37" x14ac:dyDescent="0.2">
      <c r="A42" s="50" t="s">
        <v>16</v>
      </c>
      <c r="B42" s="93">
        <f>[37]Setembro!$J$5</f>
        <v>27.720000000000002</v>
      </c>
      <c r="C42" s="93">
        <f>[37]Setembro!$J$6</f>
        <v>19.8</v>
      </c>
      <c r="D42" s="93">
        <f>[37]Setembro!$J$7</f>
        <v>38.519999999999996</v>
      </c>
      <c r="E42" s="93">
        <f>[37]Setembro!$J$8</f>
        <v>44.64</v>
      </c>
      <c r="F42" s="93">
        <f>[37]Setembro!$J$9</f>
        <v>36</v>
      </c>
      <c r="G42" s="93">
        <f>[37]Setembro!$J$10</f>
        <v>16.920000000000002</v>
      </c>
      <c r="H42" s="93">
        <f>[37]Setembro!$J$11</f>
        <v>24.840000000000003</v>
      </c>
      <c r="I42" s="93">
        <f>[37]Setembro!$J$12</f>
        <v>33.480000000000004</v>
      </c>
      <c r="J42" s="93">
        <f>[37]Setembro!$J$13</f>
        <v>44.28</v>
      </c>
      <c r="K42" s="93">
        <f>[37]Setembro!$J$14</f>
        <v>33.840000000000003</v>
      </c>
      <c r="L42" s="93">
        <f>[37]Setembro!$J$15</f>
        <v>42.84</v>
      </c>
      <c r="M42" s="93">
        <f>[37]Setembro!$J$16</f>
        <v>53.28</v>
      </c>
      <c r="N42" s="93">
        <f>[37]Setembro!$J$17</f>
        <v>38.519999999999996</v>
      </c>
      <c r="O42" s="93">
        <f>[37]Setembro!$J$18</f>
        <v>32.4</v>
      </c>
      <c r="P42" s="93">
        <f>[37]Setembro!$J$19</f>
        <v>33.480000000000004</v>
      </c>
      <c r="Q42" s="93">
        <f>[37]Setembro!$J$20</f>
        <v>31.680000000000003</v>
      </c>
      <c r="R42" s="93">
        <f>[37]Setembro!$J$21</f>
        <v>34.92</v>
      </c>
      <c r="S42" s="93">
        <f>[37]Setembro!$J$22</f>
        <v>28.08</v>
      </c>
      <c r="T42" s="93">
        <f>[37]Setembro!$J$23</f>
        <v>41.76</v>
      </c>
      <c r="U42" s="93">
        <f>[37]Setembro!$J$24</f>
        <v>55.080000000000005</v>
      </c>
      <c r="V42" s="93">
        <f>[37]Setembro!$J$25</f>
        <v>61.2</v>
      </c>
      <c r="W42" s="93">
        <f>[37]Setembro!$J$26</f>
        <v>26.64</v>
      </c>
      <c r="X42" s="93">
        <f>[37]Setembro!$J$27</f>
        <v>36.72</v>
      </c>
      <c r="Y42" s="93">
        <f>[37]Setembro!$J$28</f>
        <v>33.119999999999997</v>
      </c>
      <c r="Z42" s="93">
        <f>[37]Setembro!$J$29</f>
        <v>33.480000000000004</v>
      </c>
      <c r="AA42" s="93">
        <f>[37]Setembro!$J$30</f>
        <v>39.6</v>
      </c>
      <c r="AB42" s="93">
        <f>[37]Setembro!$J$31</f>
        <v>39.24</v>
      </c>
      <c r="AC42" s="93">
        <f>[37]Setembro!$J$32</f>
        <v>16.920000000000002</v>
      </c>
      <c r="AD42" s="93">
        <f>[37]Setembro!$J$33</f>
        <v>25.2</v>
      </c>
      <c r="AE42" s="93">
        <f>[37]Setembro!$J$34</f>
        <v>45.36</v>
      </c>
      <c r="AF42" s="81">
        <f t="shared" si="6"/>
        <v>61.2</v>
      </c>
      <c r="AG42" s="92">
        <f t="shared" si="5"/>
        <v>35.652000000000001</v>
      </c>
      <c r="AJ42" t="s">
        <v>33</v>
      </c>
      <c r="AK42" t="s">
        <v>33</v>
      </c>
    </row>
    <row r="43" spans="1:37" x14ac:dyDescent="0.2">
      <c r="A43" s="50" t="s">
        <v>139</v>
      </c>
      <c r="B43" s="93">
        <f>[38]Setembro!$J$5</f>
        <v>23.040000000000003</v>
      </c>
      <c r="C43" s="93">
        <f>[38]Setembro!$J$6</f>
        <v>27</v>
      </c>
      <c r="D43" s="93">
        <f>[38]Setembro!$J$7</f>
        <v>36</v>
      </c>
      <c r="E43" s="93">
        <f>[38]Setembro!$J$8</f>
        <v>37.080000000000005</v>
      </c>
      <c r="F43" s="93">
        <f>[38]Setembro!$J$9</f>
        <v>34.92</v>
      </c>
      <c r="G43" s="93">
        <f>[38]Setembro!$J$10</f>
        <v>36</v>
      </c>
      <c r="H43" s="93">
        <f>[38]Setembro!$J$11</f>
        <v>36</v>
      </c>
      <c r="I43" s="93">
        <f>[38]Setembro!$J$12</f>
        <v>36.72</v>
      </c>
      <c r="J43" s="93">
        <f>[38]Setembro!$J$13</f>
        <v>41.04</v>
      </c>
      <c r="K43" s="93">
        <f>[38]Setembro!$J$14</f>
        <v>37.440000000000005</v>
      </c>
      <c r="L43" s="93">
        <f>[38]Setembro!$J$15</f>
        <v>41.04</v>
      </c>
      <c r="M43" s="93">
        <f>[38]Setembro!$J$16</f>
        <v>43.2</v>
      </c>
      <c r="N43" s="93">
        <f>[38]Setembro!$J$17</f>
        <v>29.52</v>
      </c>
      <c r="O43" s="93">
        <f>[38]Setembro!$J$18</f>
        <v>46.440000000000005</v>
      </c>
      <c r="P43" s="93">
        <f>[38]Setembro!$J$19</f>
        <v>35.64</v>
      </c>
      <c r="Q43" s="93">
        <f>[38]Setembro!$J$20</f>
        <v>27</v>
      </c>
      <c r="R43" s="93">
        <f>[38]Setembro!$J$21</f>
        <v>37.440000000000005</v>
      </c>
      <c r="S43" s="93">
        <f>[38]Setembro!$J$22</f>
        <v>41.4</v>
      </c>
      <c r="T43" s="93">
        <f>[38]Setembro!$J$23</f>
        <v>42.480000000000004</v>
      </c>
      <c r="U43" s="93">
        <f>[38]Setembro!$J$24</f>
        <v>55.080000000000005</v>
      </c>
      <c r="V43" s="93">
        <f>[38]Setembro!$J$25</f>
        <v>53.64</v>
      </c>
      <c r="W43" s="93">
        <f>[38]Setembro!$J$26</f>
        <v>29.52</v>
      </c>
      <c r="X43" s="93">
        <f>[38]Setembro!$J$27</f>
        <v>36</v>
      </c>
      <c r="Y43" s="93">
        <f>[38]Setembro!$J$28</f>
        <v>33.840000000000003</v>
      </c>
      <c r="Z43" s="93">
        <f>[38]Setembro!$J$29</f>
        <v>35.28</v>
      </c>
      <c r="AA43" s="93">
        <f>[38]Setembro!$J$30</f>
        <v>55.800000000000004</v>
      </c>
      <c r="AB43" s="93">
        <f>[38]Setembro!$J$31</f>
        <v>44.28</v>
      </c>
      <c r="AC43" s="93">
        <f>[38]Setembro!$J$32</f>
        <v>41.76</v>
      </c>
      <c r="AD43" s="93">
        <f>[38]Setembro!$J$33</f>
        <v>41.76</v>
      </c>
      <c r="AE43" s="93">
        <f>[38]Setembro!$J$34</f>
        <v>41.76</v>
      </c>
      <c r="AF43" s="81">
        <f t="shared" si="6"/>
        <v>55.800000000000004</v>
      </c>
      <c r="AG43" s="92">
        <f t="shared" si="5"/>
        <v>38.604000000000006</v>
      </c>
      <c r="AJ43" t="s">
        <v>33</v>
      </c>
    </row>
    <row r="44" spans="1:37" x14ac:dyDescent="0.2">
      <c r="A44" s="50" t="s">
        <v>17</v>
      </c>
      <c r="B44" s="93">
        <f>[39]Setembro!$J$5</f>
        <v>33.840000000000003</v>
      </c>
      <c r="C44" s="93">
        <f>[39]Setembro!$J$6</f>
        <v>42.84</v>
      </c>
      <c r="D44" s="93">
        <f>[39]Setembro!$J$7</f>
        <v>51.480000000000004</v>
      </c>
      <c r="E44" s="93">
        <f>[39]Setembro!$J$8</f>
        <v>54.72</v>
      </c>
      <c r="F44" s="93">
        <f>[39]Setembro!$J$9</f>
        <v>27.720000000000002</v>
      </c>
      <c r="G44" s="93">
        <f>[39]Setembro!$J$10</f>
        <v>30.240000000000002</v>
      </c>
      <c r="H44" s="93">
        <f>[39]Setembro!$J$11</f>
        <v>43.56</v>
      </c>
      <c r="I44" s="93">
        <f>[39]Setembro!$J$12</f>
        <v>47.88</v>
      </c>
      <c r="J44" s="93">
        <f>[39]Setembro!$J$13</f>
        <v>44.64</v>
      </c>
      <c r="K44" s="93">
        <f>[39]Setembro!$J$14</f>
        <v>42.84</v>
      </c>
      <c r="L44" s="93">
        <f>[39]Setembro!$J$15</f>
        <v>52.56</v>
      </c>
      <c r="M44" s="93">
        <f>[39]Setembro!$J$16</f>
        <v>49.680000000000007</v>
      </c>
      <c r="N44" s="93">
        <f>[39]Setembro!$J$17</f>
        <v>47.16</v>
      </c>
      <c r="O44" s="93">
        <f>[39]Setembro!$J$18</f>
        <v>50.76</v>
      </c>
      <c r="P44" s="93">
        <f>[39]Setembro!$J$19</f>
        <v>41.4</v>
      </c>
      <c r="Q44" s="93">
        <f>[39]Setembro!$J$20</f>
        <v>30.240000000000002</v>
      </c>
      <c r="R44" s="93">
        <f>[39]Setembro!$J$21</f>
        <v>38.159999999999997</v>
      </c>
      <c r="S44" s="93">
        <f>[39]Setembro!$J$22</f>
        <v>55.440000000000005</v>
      </c>
      <c r="T44" s="93">
        <f>[39]Setembro!$J$23</f>
        <v>52.56</v>
      </c>
      <c r="U44" s="93">
        <f>[39]Setembro!$J$24</f>
        <v>54.72</v>
      </c>
      <c r="V44" s="93">
        <f>[39]Setembro!$J$25</f>
        <v>51.12</v>
      </c>
      <c r="W44" s="93">
        <f>[39]Setembro!$J$26</f>
        <v>33.480000000000004</v>
      </c>
      <c r="X44" s="93">
        <f>[39]Setembro!$J$27</f>
        <v>38.159999999999997</v>
      </c>
      <c r="Y44" s="93">
        <f>[39]Setembro!$J$28</f>
        <v>37.440000000000005</v>
      </c>
      <c r="Z44" s="93">
        <f>[39]Setembro!$J$29</f>
        <v>55.440000000000005</v>
      </c>
      <c r="AA44" s="93">
        <f>[39]Setembro!$J$30</f>
        <v>47.16</v>
      </c>
      <c r="AB44" s="93">
        <f>[39]Setembro!$J$31</f>
        <v>30.96</v>
      </c>
      <c r="AC44" s="93">
        <f>[39]Setembro!$J$32</f>
        <v>30.96</v>
      </c>
      <c r="AD44" s="93">
        <f>[39]Setembro!$J$33</f>
        <v>28.08</v>
      </c>
      <c r="AE44" s="93">
        <f>[39]Setembro!$J$34</f>
        <v>46.440000000000005</v>
      </c>
      <c r="AF44" s="81">
        <f t="shared" si="6"/>
        <v>55.440000000000005</v>
      </c>
      <c r="AG44" s="92">
        <f t="shared" si="5"/>
        <v>43.056000000000012</v>
      </c>
      <c r="AJ44" t="s">
        <v>33</v>
      </c>
    </row>
    <row r="45" spans="1:37" hidden="1" x14ac:dyDescent="0.2">
      <c r="A45" s="50" t="s">
        <v>144</v>
      </c>
      <c r="B45" s="93" t="str">
        <f>[40]Setembro!$J$5</f>
        <v>*</v>
      </c>
      <c r="C45" s="93" t="str">
        <f>[40]Setembro!$J$6</f>
        <v>*</v>
      </c>
      <c r="D45" s="93" t="str">
        <f>[40]Setembro!$J$7</f>
        <v>*</v>
      </c>
      <c r="E45" s="93" t="str">
        <f>[40]Setembro!$J$8</f>
        <v>*</v>
      </c>
      <c r="F45" s="93" t="str">
        <f>[40]Setembro!$J$9</f>
        <v>*</v>
      </c>
      <c r="G45" s="93" t="str">
        <f>[40]Setembro!$J$10</f>
        <v>*</v>
      </c>
      <c r="H45" s="93" t="str">
        <f>[40]Setembro!$J$11</f>
        <v>*</v>
      </c>
      <c r="I45" s="93" t="str">
        <f>[40]Setembro!$J$12</f>
        <v>*</v>
      </c>
      <c r="J45" s="93" t="str">
        <f>[40]Setembro!$J$13</f>
        <v>*</v>
      </c>
      <c r="K45" s="93" t="str">
        <f>[40]Setembro!$J$14</f>
        <v>*</v>
      </c>
      <c r="L45" s="93" t="str">
        <f>[40]Setembro!$J$15</f>
        <v>*</v>
      </c>
      <c r="M45" s="93" t="str">
        <f>[40]Setembro!$J$16</f>
        <v>*</v>
      </c>
      <c r="N45" s="93" t="str">
        <f>[40]Setembro!$J$17</f>
        <v>*</v>
      </c>
      <c r="O45" s="93" t="str">
        <f>[40]Setembro!$J$18</f>
        <v>*</v>
      </c>
      <c r="P45" s="93" t="str">
        <f>[40]Setembro!$J$19</f>
        <v>*</v>
      </c>
      <c r="Q45" s="93" t="str">
        <f>[40]Setembro!$J$20</f>
        <v>*</v>
      </c>
      <c r="R45" s="93" t="str">
        <f>[40]Setembro!$J$21</f>
        <v>*</v>
      </c>
      <c r="S45" s="93" t="str">
        <f>[40]Setembro!$J$22</f>
        <v>*</v>
      </c>
      <c r="T45" s="93" t="str">
        <f>[40]Setembro!$J$23</f>
        <v>*</v>
      </c>
      <c r="U45" s="93" t="str">
        <f>[40]Setembro!$J$24</f>
        <v>*</v>
      </c>
      <c r="V45" s="93" t="str">
        <f>[40]Setembro!$J$25</f>
        <v>*</v>
      </c>
      <c r="W45" s="93" t="str">
        <f>[40]Setembro!$J$26</f>
        <v>*</v>
      </c>
      <c r="X45" s="93" t="str">
        <f>[40]Setembro!$J$27</f>
        <v>*</v>
      </c>
      <c r="Y45" s="93" t="str">
        <f>[40]Setembro!$J$28</f>
        <v>*</v>
      </c>
      <c r="Z45" s="93" t="str">
        <f>[40]Setembro!$J$29</f>
        <v>*</v>
      </c>
      <c r="AA45" s="93" t="str">
        <f>[40]Setembro!$J$30</f>
        <v>*</v>
      </c>
      <c r="AB45" s="93" t="str">
        <f>[40]Setembro!$J$31</f>
        <v>*</v>
      </c>
      <c r="AC45" s="93" t="str">
        <f>[40]Setembro!$J$32</f>
        <v>*</v>
      </c>
      <c r="AD45" s="93" t="str">
        <f>[40]Setembro!$J$33</f>
        <v>*</v>
      </c>
      <c r="AE45" s="93" t="str">
        <f>[40]Setembro!$J$34</f>
        <v>*</v>
      </c>
      <c r="AF45" s="81" t="s">
        <v>203</v>
      </c>
      <c r="AG45" s="92" t="s">
        <v>203</v>
      </c>
      <c r="AJ45" t="s">
        <v>33</v>
      </c>
      <c r="AK45" t="s">
        <v>33</v>
      </c>
    </row>
    <row r="46" spans="1:37" x14ac:dyDescent="0.2">
      <c r="A46" s="50" t="s">
        <v>18</v>
      </c>
      <c r="B46" s="93">
        <f>[41]Setembro!$J$5</f>
        <v>25.92</v>
      </c>
      <c r="C46" s="93">
        <f>[41]Setembro!$J$6</f>
        <v>14.4</v>
      </c>
      <c r="D46" s="93">
        <f>[41]Setembro!$J$7</f>
        <v>27.720000000000002</v>
      </c>
      <c r="E46" s="93">
        <f>[41]Setembro!$J$8</f>
        <v>34.200000000000003</v>
      </c>
      <c r="F46" s="93">
        <f>[41]Setembro!$J$9</f>
        <v>34.200000000000003</v>
      </c>
      <c r="G46" s="93">
        <f>[41]Setembro!$J$10</f>
        <v>31.680000000000003</v>
      </c>
      <c r="H46" s="93">
        <f>[41]Setembro!$J$11</f>
        <v>33.480000000000004</v>
      </c>
      <c r="I46" s="93">
        <f>[41]Setembro!$J$12</f>
        <v>36.72</v>
      </c>
      <c r="J46" s="93">
        <f>[41]Setembro!$J$13</f>
        <v>38.159999999999997</v>
      </c>
      <c r="K46" s="93">
        <f>[41]Setembro!$J$14</f>
        <v>34.92</v>
      </c>
      <c r="L46" s="93">
        <f>[41]Setembro!$J$15</f>
        <v>42.84</v>
      </c>
      <c r="M46" s="93">
        <f>[41]Setembro!$J$16</f>
        <v>31.319999999999997</v>
      </c>
      <c r="N46" s="93">
        <f>[41]Setembro!$J$17</f>
        <v>20.16</v>
      </c>
      <c r="O46" s="93">
        <f>[41]Setembro!$J$18</f>
        <v>30.96</v>
      </c>
      <c r="P46" s="93">
        <f>[41]Setembro!$J$19</f>
        <v>19.440000000000001</v>
      </c>
      <c r="Q46" s="93">
        <f>[41]Setembro!$J$20</f>
        <v>26.64</v>
      </c>
      <c r="R46" s="93">
        <f>[41]Setembro!$J$21</f>
        <v>45</v>
      </c>
      <c r="S46" s="93">
        <f>[41]Setembro!$J$22</f>
        <v>41.04</v>
      </c>
      <c r="T46" s="93">
        <f>[41]Setembro!$J$23</f>
        <v>53.28</v>
      </c>
      <c r="U46" s="93">
        <f>[41]Setembro!$J$24</f>
        <v>45.36</v>
      </c>
      <c r="V46" s="93">
        <f>[41]Setembro!$J$25</f>
        <v>33.119999999999997</v>
      </c>
      <c r="W46" s="93">
        <f>[41]Setembro!$J$26</f>
        <v>33.119999999999997</v>
      </c>
      <c r="X46" s="93">
        <f>[41]Setembro!$J$27</f>
        <v>29.880000000000003</v>
      </c>
      <c r="Y46" s="93">
        <f>[41]Setembro!$J$28</f>
        <v>35.28</v>
      </c>
      <c r="Z46" s="93">
        <f>[41]Setembro!$J$29</f>
        <v>33.840000000000003</v>
      </c>
      <c r="AA46" s="93">
        <f>[41]Setembro!$J$30</f>
        <v>31.319999999999997</v>
      </c>
      <c r="AB46" s="93">
        <f>[41]Setembro!$J$31</f>
        <v>36</v>
      </c>
      <c r="AC46" s="93">
        <f>[41]Setembro!$J$32</f>
        <v>0</v>
      </c>
      <c r="AD46" s="93">
        <f>[41]Setembro!$J$33</f>
        <v>34.56</v>
      </c>
      <c r="AE46" s="93">
        <f>[41]Setembro!$J$34</f>
        <v>44.28</v>
      </c>
      <c r="AF46" s="81">
        <f>MAX(B46:AE46)</f>
        <v>53.28</v>
      </c>
      <c r="AG46" s="92">
        <f>AVERAGE(B46:AE46)</f>
        <v>32.628</v>
      </c>
      <c r="AH46" s="11" t="s">
        <v>33</v>
      </c>
      <c r="AI46" t="s">
        <v>33</v>
      </c>
      <c r="AJ46" t="s">
        <v>33</v>
      </c>
    </row>
    <row r="47" spans="1:37" x14ac:dyDescent="0.2">
      <c r="A47" s="50" t="s">
        <v>21</v>
      </c>
      <c r="B47" s="93">
        <f>[42]Setembro!$J$5</f>
        <v>31.680000000000003</v>
      </c>
      <c r="C47" s="93">
        <f>[42]Setembro!$J$6</f>
        <v>34.56</v>
      </c>
      <c r="D47" s="93">
        <f>[42]Setembro!$J$7</f>
        <v>31.319999999999997</v>
      </c>
      <c r="E47" s="93">
        <f>[42]Setembro!$J$8</f>
        <v>40.32</v>
      </c>
      <c r="F47" s="93">
        <f>[42]Setembro!$J$9</f>
        <v>38.519999999999996</v>
      </c>
      <c r="G47" s="93">
        <f>[42]Setembro!$J$10</f>
        <v>28.44</v>
      </c>
      <c r="H47" s="93">
        <f>[42]Setembro!$J$11</f>
        <v>28.44</v>
      </c>
      <c r="I47" s="93">
        <f>[42]Setembro!$J$12</f>
        <v>34.92</v>
      </c>
      <c r="J47" s="93">
        <f>[42]Setembro!$J$13</f>
        <v>42.12</v>
      </c>
      <c r="K47" s="93">
        <f>[42]Setembro!$J$14</f>
        <v>28.44</v>
      </c>
      <c r="L47" s="93">
        <f>[42]Setembro!$J$15</f>
        <v>44.28</v>
      </c>
      <c r="M47" s="93">
        <f>[42]Setembro!$J$16</f>
        <v>43.2</v>
      </c>
      <c r="N47" s="93">
        <f>[42]Setembro!$J$17</f>
        <v>36.72</v>
      </c>
      <c r="O47" s="93">
        <f>[42]Setembro!$J$18</f>
        <v>48.6</v>
      </c>
      <c r="P47" s="93">
        <f>[42]Setembro!$J$19</f>
        <v>30.6</v>
      </c>
      <c r="Q47" s="93">
        <f>[42]Setembro!$J$20</f>
        <v>45</v>
      </c>
      <c r="R47" s="93">
        <f>[42]Setembro!$J$21</f>
        <v>34.200000000000003</v>
      </c>
      <c r="S47" s="93">
        <f>[42]Setembro!$J$22</f>
        <v>29.880000000000003</v>
      </c>
      <c r="T47" s="93">
        <f>[42]Setembro!$J$23</f>
        <v>41.4</v>
      </c>
      <c r="U47" s="93">
        <f>[42]Setembro!$J$24</f>
        <v>50.76</v>
      </c>
      <c r="V47" s="93">
        <f>[42]Setembro!$J$25</f>
        <v>82.44</v>
      </c>
      <c r="W47" s="93">
        <f>[42]Setembro!$J$26</f>
        <v>28.44</v>
      </c>
      <c r="X47" s="93">
        <f>[42]Setembro!$J$27</f>
        <v>34.56</v>
      </c>
      <c r="Y47" s="93">
        <f>[42]Setembro!$J$28</f>
        <v>37.800000000000004</v>
      </c>
      <c r="Z47" s="93">
        <f>[42]Setembro!$J$29</f>
        <v>27</v>
      </c>
      <c r="AA47" s="93">
        <f>[42]Setembro!$J$30</f>
        <v>37.800000000000004</v>
      </c>
      <c r="AB47" s="93">
        <f>[42]Setembro!$J$31</f>
        <v>39.96</v>
      </c>
      <c r="AC47" s="93">
        <f>[42]Setembro!$J$32</f>
        <v>25.92</v>
      </c>
      <c r="AD47" s="93">
        <f>[42]Setembro!$J$33</f>
        <v>28.8</v>
      </c>
      <c r="AE47" s="93">
        <f>[42]Setembro!$J$34</f>
        <v>38.519999999999996</v>
      </c>
      <c r="AF47" s="81">
        <f>MAX(B47:AE47)</f>
        <v>82.44</v>
      </c>
      <c r="AG47" s="92">
        <f>AVERAGE(B47:AE47)</f>
        <v>37.487999999999992</v>
      </c>
      <c r="AJ47" t="s">
        <v>33</v>
      </c>
    </row>
    <row r="48" spans="1:37" x14ac:dyDescent="0.2">
      <c r="A48" s="50" t="s">
        <v>32</v>
      </c>
      <c r="B48" s="93">
        <f>[43]Setembro!$J$5</f>
        <v>33.119999999999997</v>
      </c>
      <c r="C48" s="93">
        <f>[43]Setembro!$J$6</f>
        <v>44.64</v>
      </c>
      <c r="D48" s="93">
        <f>[43]Setembro!$J$7</f>
        <v>44.64</v>
      </c>
      <c r="E48" s="93">
        <f>[43]Setembro!$J$8</f>
        <v>47.519999999999996</v>
      </c>
      <c r="F48" s="93">
        <f>[43]Setembro!$J$9</f>
        <v>36</v>
      </c>
      <c r="G48" s="93">
        <f>[43]Setembro!$J$10</f>
        <v>32.76</v>
      </c>
      <c r="H48" s="93">
        <f>[43]Setembro!$J$11</f>
        <v>43.56</v>
      </c>
      <c r="I48" s="93">
        <f>[43]Setembro!$J$12</f>
        <v>56.88</v>
      </c>
      <c r="J48" s="93">
        <f>[43]Setembro!$J$13</f>
        <v>55.080000000000005</v>
      </c>
      <c r="K48" s="93">
        <f>[43]Setembro!$J$14</f>
        <v>42.480000000000004</v>
      </c>
      <c r="L48" s="93">
        <f>[43]Setembro!$J$15</f>
        <v>55.440000000000005</v>
      </c>
      <c r="M48" s="93">
        <f>[43]Setembro!$J$16</f>
        <v>43.2</v>
      </c>
      <c r="N48" s="93">
        <f>[43]Setembro!$J$17</f>
        <v>42.84</v>
      </c>
      <c r="O48" s="93">
        <f>[43]Setembro!$J$18</f>
        <v>36.36</v>
      </c>
      <c r="P48" s="93">
        <f>[43]Setembro!$J$19</f>
        <v>39.96</v>
      </c>
      <c r="Q48" s="93">
        <f>[43]Setembro!$J$20</f>
        <v>42.84</v>
      </c>
      <c r="R48" s="93">
        <f>[43]Setembro!$J$21</f>
        <v>41.04</v>
      </c>
      <c r="S48" s="93">
        <f>[43]Setembro!$J$22</f>
        <v>39.24</v>
      </c>
      <c r="T48" s="93">
        <f>[43]Setembro!$J$23</f>
        <v>47.88</v>
      </c>
      <c r="U48" s="93">
        <f>[43]Setembro!$J$24</f>
        <v>45.72</v>
      </c>
      <c r="V48" s="93">
        <f>[43]Setembro!$J$25</f>
        <v>73.8</v>
      </c>
      <c r="W48" s="93">
        <f>[43]Setembro!$J$26</f>
        <v>36.72</v>
      </c>
      <c r="X48" s="93">
        <f>[43]Setembro!$J$27</f>
        <v>34.200000000000003</v>
      </c>
      <c r="Y48" s="93">
        <f>[43]Setembro!$J$28</f>
        <v>35.28</v>
      </c>
      <c r="Z48" s="93">
        <f>[43]Setembro!$J$29</f>
        <v>33.840000000000003</v>
      </c>
      <c r="AA48" s="93">
        <f>[43]Setembro!$J$30</f>
        <v>52.92</v>
      </c>
      <c r="AB48" s="93">
        <f>[43]Setembro!$J$31</f>
        <v>34.92</v>
      </c>
      <c r="AC48" s="93">
        <f>[43]Setembro!$J$32</f>
        <v>34.92</v>
      </c>
      <c r="AD48" s="93">
        <f>[43]Setembro!$J$33</f>
        <v>39.96</v>
      </c>
      <c r="AE48" s="93">
        <f>[43]Setembro!$J$34</f>
        <v>56.88</v>
      </c>
      <c r="AF48" s="81">
        <f>MAX(B48:AE48)</f>
        <v>73.8</v>
      </c>
      <c r="AG48" s="92">
        <f>AVERAGE(B48:AE48)</f>
        <v>43.488000000000021</v>
      </c>
      <c r="AH48" s="11" t="s">
        <v>33</v>
      </c>
      <c r="AJ48" t="s">
        <v>33</v>
      </c>
    </row>
    <row r="49" spans="1:37" x14ac:dyDescent="0.2">
      <c r="A49" s="50" t="s">
        <v>19</v>
      </c>
      <c r="B49" s="93">
        <f>[44]Setembro!$J$5</f>
        <v>23.759999999999998</v>
      </c>
      <c r="C49" s="93">
        <f>[44]Setembro!$J$6</f>
        <v>22.68</v>
      </c>
      <c r="D49" s="93">
        <f>[44]Setembro!$J$7</f>
        <v>27.720000000000002</v>
      </c>
      <c r="E49" s="93">
        <f>[44]Setembro!$J$8</f>
        <v>24.48</v>
      </c>
      <c r="F49" s="93">
        <f>[44]Setembro!$J$9</f>
        <v>25.92</v>
      </c>
      <c r="G49" s="93">
        <f>[44]Setembro!$J$10</f>
        <v>24.48</v>
      </c>
      <c r="H49" s="93">
        <f>[44]Setembro!$J$11</f>
        <v>23.040000000000003</v>
      </c>
      <c r="I49" s="93">
        <f>[44]Setembro!$J$12</f>
        <v>33.119999999999997</v>
      </c>
      <c r="J49" s="93">
        <f>[44]Setembro!$J$13</f>
        <v>33.480000000000004</v>
      </c>
      <c r="K49" s="93">
        <f>[44]Setembro!$J$14</f>
        <v>28.44</v>
      </c>
      <c r="L49" s="93">
        <f>[44]Setembro!$J$15</f>
        <v>30.240000000000002</v>
      </c>
      <c r="M49" s="93">
        <f>[44]Setembro!$J$16</f>
        <v>28.8</v>
      </c>
      <c r="N49" s="93">
        <f>[44]Setembro!$J$17</f>
        <v>32.04</v>
      </c>
      <c r="O49" s="93">
        <f>[44]Setembro!$J$18</f>
        <v>38.519999999999996</v>
      </c>
      <c r="P49" s="93">
        <f>[44]Setembro!$J$19</f>
        <v>41.4</v>
      </c>
      <c r="Q49" s="93">
        <f>[44]Setembro!$J$20</f>
        <v>26.64</v>
      </c>
      <c r="R49" s="93">
        <f>[44]Setembro!$J$21</f>
        <v>26.64</v>
      </c>
      <c r="S49" s="93">
        <f>[44]Setembro!$J$22</f>
        <v>23.400000000000002</v>
      </c>
      <c r="T49" s="93">
        <f>[44]Setembro!$J$23</f>
        <v>35.64</v>
      </c>
      <c r="U49" s="93">
        <f>[44]Setembro!$J$24</f>
        <v>61.92</v>
      </c>
      <c r="V49" s="93">
        <f>[44]Setembro!$J$25</f>
        <v>38.159999999999997</v>
      </c>
      <c r="W49" s="93">
        <f>[44]Setembro!$J$26</f>
        <v>16.559999999999999</v>
      </c>
      <c r="X49" s="93">
        <f>[44]Setembro!$J$27</f>
        <v>18.720000000000002</v>
      </c>
      <c r="Y49" s="93">
        <f>[44]Setembro!$J$28</f>
        <v>25.2</v>
      </c>
      <c r="Z49" s="93">
        <f>[44]Setembro!$J$29</f>
        <v>33.840000000000003</v>
      </c>
      <c r="AA49" s="93">
        <f>[44]Setembro!$J$30</f>
        <v>57.6</v>
      </c>
      <c r="AB49" s="93">
        <f>[44]Setembro!$J$31</f>
        <v>32.76</v>
      </c>
      <c r="AC49" s="93">
        <f>[44]Setembro!$J$32</f>
        <v>23.040000000000003</v>
      </c>
      <c r="AD49" s="93">
        <f>[44]Setembro!$J$33</f>
        <v>23.040000000000003</v>
      </c>
      <c r="AE49" s="93">
        <f>[44]Setembro!$J$34</f>
        <v>36.36</v>
      </c>
      <c r="AF49" s="81">
        <f>MAX(B49:AE49)</f>
        <v>61.92</v>
      </c>
      <c r="AG49" s="92">
        <f>AVERAGE(B49:AE49)</f>
        <v>30.587999999999997</v>
      </c>
      <c r="AK49" t="s">
        <v>33</v>
      </c>
    </row>
    <row r="50" spans="1:37" s="5" customFormat="1" ht="17.100000000000001" customHeight="1" x14ac:dyDescent="0.2">
      <c r="A50" s="51" t="s">
        <v>22</v>
      </c>
      <c r="B50" s="94">
        <f>MAX(B5:B49)</f>
        <v>52.2</v>
      </c>
      <c r="C50" s="94">
        <f t="shared" ref="C50:AE50" si="7">MAX(C5:C49)</f>
        <v>44.64</v>
      </c>
      <c r="D50" s="94">
        <f t="shared" si="7"/>
        <v>51.480000000000004</v>
      </c>
      <c r="E50" s="94">
        <f t="shared" si="7"/>
        <v>54.72</v>
      </c>
      <c r="F50" s="94">
        <f t="shared" si="7"/>
        <v>75.239999999999995</v>
      </c>
      <c r="G50" s="94">
        <f t="shared" si="7"/>
        <v>42.12</v>
      </c>
      <c r="H50" s="94">
        <f t="shared" si="7"/>
        <v>45.36</v>
      </c>
      <c r="I50" s="94">
        <f t="shared" si="7"/>
        <v>56.88</v>
      </c>
      <c r="J50" s="94">
        <f t="shared" si="7"/>
        <v>55.080000000000005</v>
      </c>
      <c r="K50" s="94">
        <f t="shared" si="7"/>
        <v>44.64</v>
      </c>
      <c r="L50" s="94">
        <f t="shared" si="7"/>
        <v>55.440000000000005</v>
      </c>
      <c r="M50" s="94">
        <f t="shared" si="7"/>
        <v>53.64</v>
      </c>
      <c r="N50" s="94">
        <f t="shared" si="7"/>
        <v>52.56</v>
      </c>
      <c r="O50" s="94">
        <f t="shared" si="7"/>
        <v>55.800000000000004</v>
      </c>
      <c r="P50" s="94">
        <f t="shared" si="7"/>
        <v>54</v>
      </c>
      <c r="Q50" s="94">
        <f t="shared" si="7"/>
        <v>46.800000000000004</v>
      </c>
      <c r="R50" s="94">
        <f t="shared" si="7"/>
        <v>56.16</v>
      </c>
      <c r="S50" s="94">
        <f t="shared" si="7"/>
        <v>55.440000000000005</v>
      </c>
      <c r="T50" s="94">
        <f t="shared" si="7"/>
        <v>59.760000000000005</v>
      </c>
      <c r="U50" s="94">
        <f t="shared" si="7"/>
        <v>73.8</v>
      </c>
      <c r="V50" s="94">
        <f t="shared" si="7"/>
        <v>106.2</v>
      </c>
      <c r="W50" s="94">
        <f t="shared" si="7"/>
        <v>40.680000000000007</v>
      </c>
      <c r="X50" s="94">
        <f t="shared" si="7"/>
        <v>39.96</v>
      </c>
      <c r="Y50" s="94">
        <f t="shared" si="7"/>
        <v>45.72</v>
      </c>
      <c r="Z50" s="94">
        <f t="shared" si="7"/>
        <v>55.440000000000005</v>
      </c>
      <c r="AA50" s="94">
        <f t="shared" si="7"/>
        <v>67.680000000000007</v>
      </c>
      <c r="AB50" s="94">
        <f t="shared" si="7"/>
        <v>59.760000000000005</v>
      </c>
      <c r="AC50" s="94">
        <f t="shared" si="7"/>
        <v>43.56</v>
      </c>
      <c r="AD50" s="94">
        <f t="shared" si="7"/>
        <v>44.28</v>
      </c>
      <c r="AE50" s="94">
        <f t="shared" si="7"/>
        <v>56.88</v>
      </c>
      <c r="AF50" s="81">
        <f>MAX(AF5:AF49)</f>
        <v>106.2</v>
      </c>
      <c r="AG50" s="92">
        <f>AVERAGE(B50:AE50)</f>
        <v>54.864000000000011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46"/>
      <c r="AG51" s="47"/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17"/>
      <c r="U52" s="117"/>
      <c r="V52" s="117"/>
      <c r="W52" s="117"/>
      <c r="X52" s="117"/>
      <c r="Y52" s="96"/>
      <c r="Z52" s="96"/>
      <c r="AA52" s="96"/>
      <c r="AB52" s="96"/>
      <c r="AC52" s="96"/>
      <c r="AD52" s="96"/>
      <c r="AE52" s="96"/>
      <c r="AF52" s="46"/>
      <c r="AG52" s="45"/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18"/>
      <c r="U53" s="118"/>
      <c r="V53" s="118"/>
      <c r="W53" s="118"/>
      <c r="X53" s="118"/>
      <c r="Y53" s="96"/>
      <c r="Z53" s="96"/>
      <c r="AA53" s="96"/>
      <c r="AB53" s="96"/>
      <c r="AC53" s="96"/>
      <c r="AD53" s="48"/>
      <c r="AE53" s="48"/>
      <c r="AF53" s="46"/>
      <c r="AG53" s="45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6"/>
      <c r="AG54" s="72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6"/>
      <c r="AG55" s="47"/>
      <c r="AJ55" t="s">
        <v>33</v>
      </c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6"/>
      <c r="AG56" s="47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73"/>
    </row>
    <row r="58" spans="1:37" x14ac:dyDescent="0.2">
      <c r="AF58" s="7"/>
    </row>
    <row r="61" spans="1:37" x14ac:dyDescent="0.2">
      <c r="R61" s="2" t="s">
        <v>33</v>
      </c>
      <c r="S61" s="2" t="s">
        <v>33</v>
      </c>
    </row>
    <row r="62" spans="1:37" x14ac:dyDescent="0.2">
      <c r="N62" s="2" t="s">
        <v>33</v>
      </c>
      <c r="O62" s="2" t="s">
        <v>33</v>
      </c>
      <c r="S62" s="2" t="s">
        <v>33</v>
      </c>
      <c r="AJ62" t="s">
        <v>33</v>
      </c>
    </row>
    <row r="63" spans="1:37" x14ac:dyDescent="0.2">
      <c r="N63" s="2" t="s">
        <v>33</v>
      </c>
    </row>
    <row r="64" spans="1:37" x14ac:dyDescent="0.2">
      <c r="G64" s="2" t="s">
        <v>33</v>
      </c>
    </row>
    <row r="65" spans="7:33" x14ac:dyDescent="0.2">
      <c r="L65" s="2" t="s">
        <v>33</v>
      </c>
      <c r="M65" s="2" t="s">
        <v>33</v>
      </c>
      <c r="O65" s="2" t="s">
        <v>33</v>
      </c>
      <c r="P65" s="2" t="s">
        <v>33</v>
      </c>
      <c r="W65" s="2" t="s">
        <v>206</v>
      </c>
      <c r="AA65" s="2" t="s">
        <v>33</v>
      </c>
      <c r="AC65" s="2" t="s">
        <v>33</v>
      </c>
      <c r="AG65" s="1" t="s">
        <v>33</v>
      </c>
    </row>
    <row r="66" spans="7:33" x14ac:dyDescent="0.2">
      <c r="K66" s="2" t="s">
        <v>33</v>
      </c>
    </row>
    <row r="67" spans="7:33" x14ac:dyDescent="0.2">
      <c r="K67" s="2" t="s">
        <v>33</v>
      </c>
    </row>
    <row r="68" spans="7:33" x14ac:dyDescent="0.2">
      <c r="G68" s="2" t="s">
        <v>33</v>
      </c>
      <c r="H68" s="2" t="s">
        <v>33</v>
      </c>
    </row>
    <row r="69" spans="7:33" x14ac:dyDescent="0.2">
      <c r="P69" s="2" t="s">
        <v>33</v>
      </c>
    </row>
    <row r="71" spans="7:33" x14ac:dyDescent="0.2">
      <c r="H71" s="2" t="s">
        <v>33</v>
      </c>
      <c r="Z71" s="2" t="s">
        <v>33</v>
      </c>
    </row>
    <row r="72" spans="7:33" x14ac:dyDescent="0.2">
      <c r="I72" s="2" t="s">
        <v>33</v>
      </c>
      <c r="T72" s="2" t="s">
        <v>33</v>
      </c>
    </row>
  </sheetData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R3:R4"/>
    <mergeCell ref="S3:S4"/>
    <mergeCell ref="T3:T4"/>
    <mergeCell ref="N3:N4"/>
    <mergeCell ref="Q3:Q4"/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"/>
  <sheetViews>
    <sheetView showGridLines="0" topLeftCell="A10" zoomScale="90" zoomScaleNormal="90" workbookViewId="0">
      <selection activeCell="AE47" sqref="AE47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9" customWidth="1"/>
  </cols>
  <sheetData>
    <row r="1" spans="1:34" ht="20.100000000000001" customHeight="1" x14ac:dyDescent="0.2">
      <c r="A1" s="119" t="s">
        <v>219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1"/>
    </row>
    <row r="2" spans="1:34" s="4" customFormat="1" ht="20.100000000000001" customHeight="1" x14ac:dyDescent="0.2">
      <c r="A2" s="136" t="s">
        <v>20</v>
      </c>
      <c r="B2" s="133" t="s">
        <v>238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4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8">
        <v>30</v>
      </c>
      <c r="AF3" s="78" t="s">
        <v>27</v>
      </c>
      <c r="AG3" s="80" t="s">
        <v>25</v>
      </c>
      <c r="AH3" s="131" t="s">
        <v>220</v>
      </c>
    </row>
    <row r="4" spans="1:34" s="5" customFormat="1" ht="20.100000000000001" customHeight="1" x14ac:dyDescent="0.2">
      <c r="A4" s="13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78" t="s">
        <v>23</v>
      </c>
      <c r="AG4" s="80" t="s">
        <v>23</v>
      </c>
      <c r="AH4" s="132" t="s">
        <v>23</v>
      </c>
    </row>
    <row r="5" spans="1:34" s="5" customFormat="1" x14ac:dyDescent="0.2">
      <c r="A5" s="50" t="s">
        <v>28</v>
      </c>
      <c r="B5" s="90">
        <f>[1]Setembro!$K$5</f>
        <v>0</v>
      </c>
      <c r="C5" s="90">
        <f>[1]Setembro!$K$6</f>
        <v>0</v>
      </c>
      <c r="D5" s="90">
        <f>[1]Setembro!$K$7</f>
        <v>0</v>
      </c>
      <c r="E5" s="90">
        <f>[1]Setembro!$K$8</f>
        <v>0</v>
      </c>
      <c r="F5" s="90">
        <f>[1]Setembro!$K$9</f>
        <v>0</v>
      </c>
      <c r="G5" s="90">
        <f>[1]Setembro!$K$10</f>
        <v>0</v>
      </c>
      <c r="H5" s="90">
        <f>[1]Setembro!$K$11</f>
        <v>0</v>
      </c>
      <c r="I5" s="90">
        <f>[1]Setembro!$K$12</f>
        <v>0</v>
      </c>
      <c r="J5" s="90">
        <f>[1]Setembro!$K$13</f>
        <v>0</v>
      </c>
      <c r="K5" s="90">
        <f>[1]Setembro!$K$14</f>
        <v>0</v>
      </c>
      <c r="L5" s="90">
        <f>[1]Setembro!$K$15</f>
        <v>0</v>
      </c>
      <c r="M5" s="90">
        <f>[1]Setembro!$K$16</f>
        <v>0</v>
      </c>
      <c r="N5" s="90">
        <f>[1]Setembro!$K$17</f>
        <v>0</v>
      </c>
      <c r="O5" s="90">
        <f>[1]Setembro!$K$18</f>
        <v>0</v>
      </c>
      <c r="P5" s="90">
        <f>[1]Setembro!$K$19</f>
        <v>0</v>
      </c>
      <c r="Q5" s="90">
        <f>[1]Setembro!$K$20</f>
        <v>7.3999999999999995</v>
      </c>
      <c r="R5" s="90">
        <f>[1]Setembro!$K$21</f>
        <v>0.2</v>
      </c>
      <c r="S5" s="90">
        <f>[1]Setembro!$K$22</f>
        <v>0</v>
      </c>
      <c r="T5" s="90">
        <f>[1]Setembro!$K$23</f>
        <v>0</v>
      </c>
      <c r="U5" s="90">
        <f>[1]Setembro!$K$24</f>
        <v>0</v>
      </c>
      <c r="V5" s="90">
        <f>[1]Setembro!$K$25</f>
        <v>14.599999999999998</v>
      </c>
      <c r="W5" s="90">
        <f>[1]Setembro!$K$26</f>
        <v>0</v>
      </c>
      <c r="X5" s="90">
        <f>[1]Setembro!$K$27</f>
        <v>0</v>
      </c>
      <c r="Y5" s="90">
        <f>[1]Setembro!$K$28</f>
        <v>0</v>
      </c>
      <c r="Z5" s="90">
        <f>[1]Setembro!$K$29</f>
        <v>0</v>
      </c>
      <c r="AA5" s="90">
        <f>[1]Setembro!$K$30</f>
        <v>0</v>
      </c>
      <c r="AB5" s="90">
        <f>[1]Setembro!$K$31</f>
        <v>0</v>
      </c>
      <c r="AC5" s="90">
        <f>[1]Setembro!$K$32</f>
        <v>0</v>
      </c>
      <c r="AD5" s="90">
        <f>[1]Setembro!$K$33</f>
        <v>0</v>
      </c>
      <c r="AE5" s="90">
        <f>[1]Setembro!$K$34</f>
        <v>0</v>
      </c>
      <c r="AF5" s="81">
        <f>SUM(B5:AE5)</f>
        <v>22.199999999999996</v>
      </c>
      <c r="AG5" s="82">
        <f t="shared" ref="AG5:AG11" si="1">MAX(B5:AE5)</f>
        <v>14.599999999999998</v>
      </c>
      <c r="AH5" s="56">
        <f t="shared" ref="AH5:AH11" si="2">COUNTIF(B5:AE5,"=0,0")</f>
        <v>27</v>
      </c>
    </row>
    <row r="6" spans="1:34" x14ac:dyDescent="0.2">
      <c r="A6" s="50" t="s">
        <v>0</v>
      </c>
      <c r="B6" s="93">
        <f>[2]Setembro!$K$5</f>
        <v>0</v>
      </c>
      <c r="C6" s="93">
        <f>[2]Setembro!$K$6</f>
        <v>0</v>
      </c>
      <c r="D6" s="93">
        <f>[2]Setembro!$K$7</f>
        <v>0</v>
      </c>
      <c r="E6" s="93">
        <f>[2]Setembro!$K$8</f>
        <v>0</v>
      </c>
      <c r="F6" s="93">
        <f>[2]Setembro!$K$9</f>
        <v>0.4</v>
      </c>
      <c r="G6" s="93">
        <f>[2]Setembro!$K$10</f>
        <v>0</v>
      </c>
      <c r="H6" s="93">
        <f>[2]Setembro!$K$11</f>
        <v>0</v>
      </c>
      <c r="I6" s="93">
        <f>[2]Setembro!$K$12</f>
        <v>0</v>
      </c>
      <c r="J6" s="93">
        <f>[2]Setembro!$K$13</f>
        <v>0</v>
      </c>
      <c r="K6" s="93">
        <f>[2]Setembro!$K$14</f>
        <v>0</v>
      </c>
      <c r="L6" s="93">
        <f>[2]Setembro!$K$15</f>
        <v>0</v>
      </c>
      <c r="M6" s="93">
        <f>[2]Setembro!$K$16</f>
        <v>0</v>
      </c>
      <c r="N6" s="93">
        <f>[2]Setembro!$K$17</f>
        <v>0</v>
      </c>
      <c r="O6" s="93">
        <f>[2]Setembro!$K$18</f>
        <v>0.8</v>
      </c>
      <c r="P6" s="93">
        <f>[2]Setembro!$K$19</f>
        <v>26</v>
      </c>
      <c r="Q6" s="93">
        <f>[2]Setembro!$K$20</f>
        <v>0.4</v>
      </c>
      <c r="R6" s="93">
        <f>[2]Setembro!$K$21</f>
        <v>0</v>
      </c>
      <c r="S6" s="93">
        <f>[2]Setembro!$K$22</f>
        <v>0</v>
      </c>
      <c r="T6" s="93">
        <f>[2]Setembro!$K$23</f>
        <v>0</v>
      </c>
      <c r="U6" s="93">
        <f>[2]Setembro!$K$24</f>
        <v>0</v>
      </c>
      <c r="V6" s="93">
        <f>[2]Setembro!$K$25</f>
        <v>13</v>
      </c>
      <c r="W6" s="93">
        <f>[2]Setembro!$K$26</f>
        <v>0</v>
      </c>
      <c r="X6" s="93">
        <f>[2]Setembro!$K$27</f>
        <v>0</v>
      </c>
      <c r="Y6" s="93">
        <f>[2]Setembro!$K$28</f>
        <v>0</v>
      </c>
      <c r="Z6" s="93">
        <f>[2]Setembro!$K$29</f>
        <v>0</v>
      </c>
      <c r="AA6" s="93">
        <f>[2]Setembro!$K$30</f>
        <v>6</v>
      </c>
      <c r="AB6" s="93">
        <f>[2]Setembro!$K$31</f>
        <v>0</v>
      </c>
      <c r="AC6" s="93">
        <f>[2]Setembro!$K$32</f>
        <v>0</v>
      </c>
      <c r="AD6" s="93">
        <f>[2]Setembro!$K$33</f>
        <v>0</v>
      </c>
      <c r="AE6" s="93">
        <f>[2]Setembro!$K$34</f>
        <v>0</v>
      </c>
      <c r="AF6" s="81">
        <f t="shared" ref="AF6:AF69" si="3">SUM(B6:AE6)</f>
        <v>46.599999999999994</v>
      </c>
      <c r="AG6" s="82">
        <f t="shared" si="1"/>
        <v>26</v>
      </c>
      <c r="AH6" s="56">
        <f t="shared" si="2"/>
        <v>24</v>
      </c>
    </row>
    <row r="7" spans="1:34" x14ac:dyDescent="0.2">
      <c r="A7" s="50" t="s">
        <v>86</v>
      </c>
      <c r="B7" s="93">
        <f>[3]Setembro!$K$5</f>
        <v>0</v>
      </c>
      <c r="C7" s="93">
        <f>[3]Setembro!$K$6</f>
        <v>0</v>
      </c>
      <c r="D7" s="93">
        <f>[3]Setembro!$K$7</f>
        <v>0</v>
      </c>
      <c r="E7" s="93">
        <f>[3]Setembro!$K$8</f>
        <v>0</v>
      </c>
      <c r="F7" s="93">
        <f>[3]Setembro!$K$9</f>
        <v>0</v>
      </c>
      <c r="G7" s="93">
        <f>[3]Setembro!$K$10</f>
        <v>0</v>
      </c>
      <c r="H7" s="93">
        <f>[3]Setembro!$K$11</f>
        <v>0</v>
      </c>
      <c r="I7" s="93">
        <f>[3]Setembro!$K$12</f>
        <v>0</v>
      </c>
      <c r="J7" s="93">
        <f>[3]Setembro!$K$13</f>
        <v>0</v>
      </c>
      <c r="K7" s="93">
        <f>[3]Setembro!$K$14</f>
        <v>0</v>
      </c>
      <c r="L7" s="93">
        <f>[3]Setembro!$K$15</f>
        <v>0</v>
      </c>
      <c r="M7" s="93">
        <f>[3]Setembro!$K$16</f>
        <v>0</v>
      </c>
      <c r="N7" s="93">
        <f>[3]Setembro!$K$17</f>
        <v>0</v>
      </c>
      <c r="O7" s="93">
        <f>[3]Setembro!$K$18</f>
        <v>0</v>
      </c>
      <c r="P7" s="93">
        <f>[3]Setembro!$K$19</f>
        <v>11.600000000000001</v>
      </c>
      <c r="Q7" s="93">
        <f>[3]Setembro!$K$20</f>
        <v>5.4000000000000012</v>
      </c>
      <c r="R7" s="93">
        <f>[3]Setembro!$K$21</f>
        <v>0</v>
      </c>
      <c r="S7" s="93">
        <f>[3]Setembro!$K$22</f>
        <v>0</v>
      </c>
      <c r="T7" s="93">
        <f>[3]Setembro!$K$23</f>
        <v>0</v>
      </c>
      <c r="U7" s="93">
        <f>[3]Setembro!$K$24</f>
        <v>1</v>
      </c>
      <c r="V7" s="93">
        <f>[3]Setembro!$K$25</f>
        <v>77.2</v>
      </c>
      <c r="W7" s="93">
        <f>[3]Setembro!$K$26</f>
        <v>0</v>
      </c>
      <c r="X7" s="93">
        <f>[3]Setembro!$K$27</f>
        <v>0</v>
      </c>
      <c r="Y7" s="93">
        <f>[3]Setembro!$K$28</f>
        <v>0</v>
      </c>
      <c r="Z7" s="93">
        <f>[3]Setembro!$K$29</f>
        <v>0</v>
      </c>
      <c r="AA7" s="93">
        <f>[3]Setembro!$K$30</f>
        <v>27.599999999999998</v>
      </c>
      <c r="AB7" s="93">
        <f>[3]Setembro!$K$31</f>
        <v>0.8</v>
      </c>
      <c r="AC7" s="93">
        <f>[3]Setembro!$K$32</f>
        <v>0</v>
      </c>
      <c r="AD7" s="93">
        <f>[3]Setembro!$K$33</f>
        <v>0</v>
      </c>
      <c r="AE7" s="93">
        <f>[3]Setembro!$K$34</f>
        <v>0</v>
      </c>
      <c r="AF7" s="81">
        <f t="shared" si="3"/>
        <v>123.6</v>
      </c>
      <c r="AG7" s="82">
        <f t="shared" si="1"/>
        <v>77.2</v>
      </c>
      <c r="AH7" s="56">
        <f t="shared" si="2"/>
        <v>24</v>
      </c>
    </row>
    <row r="8" spans="1:34" x14ac:dyDescent="0.2">
      <c r="A8" s="50" t="s">
        <v>1</v>
      </c>
      <c r="B8" s="93">
        <f>[4]Setembro!$K$5</f>
        <v>0</v>
      </c>
      <c r="C8" s="93">
        <f>[4]Setembro!$K$6</f>
        <v>0</v>
      </c>
      <c r="D8" s="93">
        <f>[4]Setembro!$K$7</f>
        <v>0</v>
      </c>
      <c r="E8" s="93">
        <f>[4]Setembro!$K$8</f>
        <v>0</v>
      </c>
      <c r="F8" s="93">
        <f>[4]Setembro!$K$9</f>
        <v>0</v>
      </c>
      <c r="G8" s="93">
        <f>[4]Setembro!$K$10</f>
        <v>0</v>
      </c>
      <c r="H8" s="93">
        <f>[4]Setembro!$K$11</f>
        <v>0</v>
      </c>
      <c r="I8" s="93">
        <f>[4]Setembro!$K$12</f>
        <v>0</v>
      </c>
      <c r="J8" s="93">
        <f>[4]Setembro!$K$13</f>
        <v>0</v>
      </c>
      <c r="K8" s="93">
        <f>[4]Setembro!$K$14</f>
        <v>0</v>
      </c>
      <c r="L8" s="93">
        <f>[4]Setembro!$K$15</f>
        <v>0</v>
      </c>
      <c r="M8" s="93">
        <f>[4]Setembro!$K$16</f>
        <v>0</v>
      </c>
      <c r="N8" s="93">
        <f>[4]Setembro!$K$17</f>
        <v>0</v>
      </c>
      <c r="O8" s="93">
        <f>[4]Setembro!$K$18</f>
        <v>4.8000000000000007</v>
      </c>
      <c r="P8" s="93">
        <f>[4]Setembro!$K$19</f>
        <v>8</v>
      </c>
      <c r="Q8" s="93">
        <f>[4]Setembro!$K$20</f>
        <v>1.8</v>
      </c>
      <c r="R8" s="93">
        <f>[4]Setembro!$K$21</f>
        <v>0</v>
      </c>
      <c r="S8" s="93">
        <f>[4]Setembro!$K$22</f>
        <v>0</v>
      </c>
      <c r="T8" s="93">
        <f>[4]Setembro!$K$23</f>
        <v>0</v>
      </c>
      <c r="U8" s="93">
        <f>[4]Setembro!$K$24</f>
        <v>0</v>
      </c>
      <c r="V8" s="93">
        <f>[4]Setembro!$K$25</f>
        <v>1.4</v>
      </c>
      <c r="W8" s="93">
        <f>[4]Setembro!$K$26</f>
        <v>0</v>
      </c>
      <c r="X8" s="93">
        <f>[4]Setembro!$K$27</f>
        <v>0</v>
      </c>
      <c r="Y8" s="93">
        <f>[4]Setembro!$K$28</f>
        <v>0</v>
      </c>
      <c r="Z8" s="93">
        <f>[4]Setembro!$K$29</f>
        <v>0</v>
      </c>
      <c r="AA8" s="93">
        <f>[4]Setembro!$K$30</f>
        <v>1.8000000000000003</v>
      </c>
      <c r="AB8" s="93">
        <f>[4]Setembro!$K$31</f>
        <v>0.2</v>
      </c>
      <c r="AC8" s="93">
        <f>[4]Setembro!$K$32</f>
        <v>0</v>
      </c>
      <c r="AD8" s="93">
        <f>[4]Setembro!$K$33</f>
        <v>0</v>
      </c>
      <c r="AE8" s="93">
        <f>[4]Setembro!$K$34</f>
        <v>0</v>
      </c>
      <c r="AF8" s="81">
        <f t="shared" si="3"/>
        <v>18</v>
      </c>
      <c r="AG8" s="82">
        <f t="shared" si="1"/>
        <v>8</v>
      </c>
      <c r="AH8" s="56">
        <f t="shared" si="2"/>
        <v>24</v>
      </c>
    </row>
    <row r="9" spans="1:34" x14ac:dyDescent="0.2">
      <c r="A9" s="50" t="s">
        <v>149</v>
      </c>
      <c r="B9" s="93">
        <f>[5]Setembro!$K$5</f>
        <v>0</v>
      </c>
      <c r="C9" s="93">
        <f>[5]Setembro!$K$6</f>
        <v>0</v>
      </c>
      <c r="D9" s="93">
        <f>[5]Setembro!$K$7</f>
        <v>0</v>
      </c>
      <c r="E9" s="93">
        <f>[5]Setembro!$K$8</f>
        <v>0</v>
      </c>
      <c r="F9" s="93">
        <f>[5]Setembro!$K$9</f>
        <v>0.8</v>
      </c>
      <c r="G9" s="93">
        <f>[5]Setembro!$K$10</f>
        <v>0</v>
      </c>
      <c r="H9" s="93">
        <f>[5]Setembro!$K$11</f>
        <v>0</v>
      </c>
      <c r="I9" s="93">
        <f>[5]Setembro!$K$12</f>
        <v>0</v>
      </c>
      <c r="J9" s="93">
        <f>[5]Setembro!$K$13</f>
        <v>0</v>
      </c>
      <c r="K9" s="93">
        <f>[5]Setembro!$K$14</f>
        <v>0</v>
      </c>
      <c r="L9" s="93">
        <f>[5]Setembro!$K$15</f>
        <v>0</v>
      </c>
      <c r="M9" s="93">
        <f>[5]Setembro!$K$16</f>
        <v>0</v>
      </c>
      <c r="N9" s="93">
        <f>[5]Setembro!$K$17</f>
        <v>0</v>
      </c>
      <c r="O9" s="93">
        <f>[5]Setembro!$K$18</f>
        <v>4.3999999999999995</v>
      </c>
      <c r="P9" s="93">
        <f>[5]Setembro!$K$19</f>
        <v>24.599999999999998</v>
      </c>
      <c r="Q9" s="93">
        <f>[5]Setembro!$K$20</f>
        <v>0.4</v>
      </c>
      <c r="R9" s="93">
        <f>[5]Setembro!$K$21</f>
        <v>0</v>
      </c>
      <c r="S9" s="93">
        <f>[5]Setembro!$K$22</f>
        <v>0</v>
      </c>
      <c r="T9" s="93">
        <f>[5]Setembro!$K$23</f>
        <v>0</v>
      </c>
      <c r="U9" s="93">
        <f>[5]Setembro!$K$24</f>
        <v>0</v>
      </c>
      <c r="V9" s="93">
        <f>[5]Setembro!$K$25</f>
        <v>23.799999999999997</v>
      </c>
      <c r="W9" s="93">
        <f>[5]Setembro!$K$26</f>
        <v>0</v>
      </c>
      <c r="X9" s="93">
        <f>[5]Setembro!$K$27</f>
        <v>0</v>
      </c>
      <c r="Y9" s="93">
        <f>[5]Setembro!$K$28</f>
        <v>0</v>
      </c>
      <c r="Z9" s="93">
        <f>[5]Setembro!$K$29</f>
        <v>0</v>
      </c>
      <c r="AA9" s="93">
        <f>[5]Setembro!$K$30</f>
        <v>0.4</v>
      </c>
      <c r="AB9" s="93">
        <f>[5]Setembro!$K$31</f>
        <v>0</v>
      </c>
      <c r="AC9" s="93">
        <f>[5]Setembro!$K$32</f>
        <v>0</v>
      </c>
      <c r="AD9" s="93">
        <f>[5]Setembro!$K$33</f>
        <v>0</v>
      </c>
      <c r="AE9" s="93">
        <f>[5]Setembro!$K$34</f>
        <v>0.2</v>
      </c>
      <c r="AF9" s="81">
        <f t="shared" si="3"/>
        <v>54.599999999999994</v>
      </c>
      <c r="AG9" s="82">
        <f t="shared" si="1"/>
        <v>24.599999999999998</v>
      </c>
      <c r="AH9" s="56">
        <f t="shared" si="2"/>
        <v>23</v>
      </c>
    </row>
    <row r="10" spans="1:34" x14ac:dyDescent="0.2">
      <c r="A10" s="50" t="s">
        <v>93</v>
      </c>
      <c r="B10" s="93">
        <f>[6]Setembro!$K$5</f>
        <v>0</v>
      </c>
      <c r="C10" s="93">
        <f>[6]Setembro!$K$6</f>
        <v>0</v>
      </c>
      <c r="D10" s="93">
        <f>[6]Setembro!$K$7</f>
        <v>0</v>
      </c>
      <c r="E10" s="93">
        <f>[6]Setembro!$K$8</f>
        <v>0</v>
      </c>
      <c r="F10" s="93">
        <f>[6]Setembro!$K$9</f>
        <v>0</v>
      </c>
      <c r="G10" s="93">
        <f>[6]Setembro!$K$10</f>
        <v>0</v>
      </c>
      <c r="H10" s="93">
        <f>[6]Setembro!$K$11</f>
        <v>0</v>
      </c>
      <c r="I10" s="93">
        <f>[6]Setembro!$K$12</f>
        <v>0</v>
      </c>
      <c r="J10" s="93">
        <f>[6]Setembro!$K$13</f>
        <v>0</v>
      </c>
      <c r="K10" s="93">
        <f>[6]Setembro!$K$14</f>
        <v>0</v>
      </c>
      <c r="L10" s="93">
        <f>[6]Setembro!$K$15</f>
        <v>0</v>
      </c>
      <c r="M10" s="93">
        <f>[6]Setembro!$K$16</f>
        <v>0</v>
      </c>
      <c r="N10" s="93">
        <f>[6]Setembro!$K$17</f>
        <v>0</v>
      </c>
      <c r="O10" s="93">
        <f>[6]Setembro!$K$18</f>
        <v>0</v>
      </c>
      <c r="P10" s="93">
        <f>[6]Setembro!$K$19</f>
        <v>0</v>
      </c>
      <c r="Q10" s="93">
        <f>[6]Setembro!$K$20</f>
        <v>8</v>
      </c>
      <c r="R10" s="93">
        <f>[6]Setembro!$K$21</f>
        <v>0</v>
      </c>
      <c r="S10" s="93">
        <f>[6]Setembro!$K$22</f>
        <v>0</v>
      </c>
      <c r="T10" s="93">
        <f>[6]Setembro!$K$23</f>
        <v>0</v>
      </c>
      <c r="U10" s="93">
        <f>[6]Setembro!$K$24</f>
        <v>2.4000000000000004</v>
      </c>
      <c r="V10" s="93">
        <f>[6]Setembro!$K$25</f>
        <v>35.6</v>
      </c>
      <c r="W10" s="93">
        <f>[6]Setembro!$K$26</f>
        <v>0</v>
      </c>
      <c r="X10" s="93">
        <f>[6]Setembro!$K$27</f>
        <v>0</v>
      </c>
      <c r="Y10" s="93">
        <f>[6]Setembro!$K$28</f>
        <v>0</v>
      </c>
      <c r="Z10" s="93">
        <f>[6]Setembro!$K$29</f>
        <v>0</v>
      </c>
      <c r="AA10" s="93">
        <f>[6]Setembro!$K$30</f>
        <v>0</v>
      </c>
      <c r="AB10" s="93">
        <f>[6]Setembro!$K$31</f>
        <v>0</v>
      </c>
      <c r="AC10" s="93">
        <f>[6]Setembro!$K$32</f>
        <v>0</v>
      </c>
      <c r="AD10" s="93">
        <f>[6]Setembro!$K$33</f>
        <v>0</v>
      </c>
      <c r="AE10" s="93">
        <f>[6]Setembro!$K$34</f>
        <v>0</v>
      </c>
      <c r="AF10" s="81">
        <f t="shared" si="3"/>
        <v>46</v>
      </c>
      <c r="AG10" s="82">
        <f t="shared" si="1"/>
        <v>35.6</v>
      </c>
      <c r="AH10" s="56">
        <f t="shared" si="2"/>
        <v>27</v>
      </c>
    </row>
    <row r="11" spans="1:34" x14ac:dyDescent="0.2">
      <c r="A11" s="50" t="s">
        <v>50</v>
      </c>
      <c r="B11" s="93">
        <f>[7]Setembro!$K$5</f>
        <v>0</v>
      </c>
      <c r="C11" s="93">
        <f>[7]Setembro!$K$6</f>
        <v>0</v>
      </c>
      <c r="D11" s="93">
        <f>[7]Setembro!$K$7</f>
        <v>0</v>
      </c>
      <c r="E11" s="93">
        <f>[7]Setembro!$K$8</f>
        <v>0</v>
      </c>
      <c r="F11" s="93">
        <f>[7]Setembro!$K$9</f>
        <v>0</v>
      </c>
      <c r="G11" s="93">
        <f>[7]Setembro!$K$10</f>
        <v>0</v>
      </c>
      <c r="H11" s="93">
        <f>[7]Setembro!$K$11</f>
        <v>0</v>
      </c>
      <c r="I11" s="93">
        <f>[7]Setembro!$K$12</f>
        <v>0</v>
      </c>
      <c r="J11" s="93">
        <f>[7]Setembro!$K$13</f>
        <v>0</v>
      </c>
      <c r="K11" s="93">
        <f>[7]Setembro!$K$14</f>
        <v>0</v>
      </c>
      <c r="L11" s="93">
        <f>[7]Setembro!$K$15</f>
        <v>0</v>
      </c>
      <c r="M11" s="93">
        <f>[7]Setembro!$K$16</f>
        <v>0</v>
      </c>
      <c r="N11" s="93">
        <f>[7]Setembro!$K$17</f>
        <v>0</v>
      </c>
      <c r="O11" s="93">
        <f>[7]Setembro!$K$18</f>
        <v>0</v>
      </c>
      <c r="P11" s="93">
        <f>[7]Setembro!$K$19</f>
        <v>0.8</v>
      </c>
      <c r="Q11" s="93">
        <f>[7]Setembro!$K$20</f>
        <v>0</v>
      </c>
      <c r="R11" s="93">
        <f>[7]Setembro!$K$21</f>
        <v>0</v>
      </c>
      <c r="S11" s="93">
        <f>[7]Setembro!$K$22</f>
        <v>0</v>
      </c>
      <c r="T11" s="93">
        <f>[7]Setembro!$K$23</f>
        <v>0</v>
      </c>
      <c r="U11" s="93">
        <f>[7]Setembro!$K$24</f>
        <v>12.2</v>
      </c>
      <c r="V11" s="93">
        <f>[7]Setembro!$K$25</f>
        <v>25.2</v>
      </c>
      <c r="W11" s="93">
        <f>[7]Setembro!$K$26</f>
        <v>0</v>
      </c>
      <c r="X11" s="93">
        <f>[7]Setembro!$K$27</f>
        <v>0</v>
      </c>
      <c r="Y11" s="93">
        <f>[7]Setembro!$K$28</f>
        <v>0</v>
      </c>
      <c r="Z11" s="93">
        <f>[7]Setembro!$K$29</f>
        <v>0</v>
      </c>
      <c r="AA11" s="93">
        <f>[7]Setembro!$K$30</f>
        <v>77</v>
      </c>
      <c r="AB11" s="93">
        <f>[7]Setembro!$K$31</f>
        <v>0.4</v>
      </c>
      <c r="AC11" s="93">
        <f>[7]Setembro!$K$32</f>
        <v>0</v>
      </c>
      <c r="AD11" s="93">
        <f>[7]Setembro!$K$33</f>
        <v>0</v>
      </c>
      <c r="AE11" s="93">
        <f>[7]Setembro!$K$34</f>
        <v>0</v>
      </c>
      <c r="AF11" s="81">
        <f t="shared" si="3"/>
        <v>115.60000000000001</v>
      </c>
      <c r="AG11" s="82">
        <f t="shared" si="1"/>
        <v>77</v>
      </c>
      <c r="AH11" s="56">
        <f t="shared" si="2"/>
        <v>25</v>
      </c>
    </row>
    <row r="12" spans="1:34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81">
        <f t="shared" si="3"/>
        <v>0</v>
      </c>
      <c r="AG12" s="82" t="s">
        <v>203</v>
      </c>
      <c r="AH12" s="56" t="s">
        <v>203</v>
      </c>
    </row>
    <row r="13" spans="1:34" x14ac:dyDescent="0.2">
      <c r="A13" s="50" t="s">
        <v>96</v>
      </c>
      <c r="B13" s="93">
        <f>[8]Setembro!$K$5</f>
        <v>0</v>
      </c>
      <c r="C13" s="93">
        <f>[8]Setembro!$K$6</f>
        <v>0</v>
      </c>
      <c r="D13" s="93">
        <f>[8]Setembro!$K$7</f>
        <v>0</v>
      </c>
      <c r="E13" s="93">
        <f>[8]Setembro!$K$8</f>
        <v>0</v>
      </c>
      <c r="F13" s="93">
        <f>[8]Setembro!$K$9</f>
        <v>0</v>
      </c>
      <c r="G13" s="93">
        <f>[8]Setembro!$K$10</f>
        <v>0</v>
      </c>
      <c r="H13" s="93">
        <f>[8]Setembro!$K$11</f>
        <v>0</v>
      </c>
      <c r="I13" s="93">
        <f>[8]Setembro!$K$12</f>
        <v>0</v>
      </c>
      <c r="J13" s="93">
        <f>[8]Setembro!$K$13</f>
        <v>0</v>
      </c>
      <c r="K13" s="93">
        <f>[8]Setembro!$K$14</f>
        <v>0</v>
      </c>
      <c r="L13" s="93">
        <f>[8]Setembro!$K$15</f>
        <v>0</v>
      </c>
      <c r="M13" s="93">
        <f>[8]Setembro!$K$16</f>
        <v>0</v>
      </c>
      <c r="N13" s="93">
        <f>[8]Setembro!$K$17</f>
        <v>0</v>
      </c>
      <c r="O13" s="93">
        <f>[8]Setembro!$K$18</f>
        <v>41.8</v>
      </c>
      <c r="P13" s="93">
        <f>[8]Setembro!$K$19</f>
        <v>20.599999999999998</v>
      </c>
      <c r="Q13" s="93">
        <f>[8]Setembro!$K$20</f>
        <v>5.2000000000000011</v>
      </c>
      <c r="R13" s="93">
        <f>[8]Setembro!$K$21</f>
        <v>0</v>
      </c>
      <c r="S13" s="93">
        <f>[8]Setembro!$K$22</f>
        <v>0</v>
      </c>
      <c r="T13" s="93">
        <f>[8]Setembro!$K$23</f>
        <v>0</v>
      </c>
      <c r="U13" s="93">
        <f>[8]Setembro!$K$24</f>
        <v>0</v>
      </c>
      <c r="V13" s="93">
        <f>[8]Setembro!$K$25</f>
        <v>12</v>
      </c>
      <c r="W13" s="93">
        <f>[8]Setembro!$K$26</f>
        <v>0</v>
      </c>
      <c r="X13" s="93">
        <f>[8]Setembro!$K$27</f>
        <v>0</v>
      </c>
      <c r="Y13" s="93">
        <f>[8]Setembro!$K$28</f>
        <v>0</v>
      </c>
      <c r="Z13" s="93">
        <f>[8]Setembro!$K$29</f>
        <v>0</v>
      </c>
      <c r="AA13" s="93">
        <f>[8]Setembro!$K$30</f>
        <v>9.7999999999999989</v>
      </c>
      <c r="AB13" s="93">
        <f>[8]Setembro!$K$31</f>
        <v>0</v>
      </c>
      <c r="AC13" s="93">
        <f>[8]Setembro!$K$32</f>
        <v>0</v>
      </c>
      <c r="AD13" s="93">
        <f>[8]Setembro!$K$33</f>
        <v>0</v>
      </c>
      <c r="AE13" s="93">
        <f>[8]Setembro!$K$34</f>
        <v>0</v>
      </c>
      <c r="AF13" s="81">
        <f t="shared" si="3"/>
        <v>89.399999999999991</v>
      </c>
      <c r="AG13" s="82">
        <f>MAX(B13:AE13)</f>
        <v>41.8</v>
      </c>
      <c r="AH13" s="56">
        <f>COUNTIF(B13:AE13,"=0,0")</f>
        <v>25</v>
      </c>
    </row>
    <row r="14" spans="1:34" hidden="1" x14ac:dyDescent="0.2">
      <c r="A14" s="50" t="s">
        <v>100</v>
      </c>
      <c r="B14" s="93" t="str">
        <f>[9]Setembro!$K$5</f>
        <v>*</v>
      </c>
      <c r="C14" s="93" t="str">
        <f>[9]Setembro!$K$6</f>
        <v>*</v>
      </c>
      <c r="D14" s="93" t="str">
        <f>[9]Setembro!$K$7</f>
        <v>*</v>
      </c>
      <c r="E14" s="93" t="str">
        <f>[9]Setembro!$K$8</f>
        <v>*</v>
      </c>
      <c r="F14" s="93" t="str">
        <f>[9]Setembro!$K$9</f>
        <v>*</v>
      </c>
      <c r="G14" s="93" t="str">
        <f>[9]Setembro!$K$10</f>
        <v>*</v>
      </c>
      <c r="H14" s="93" t="str">
        <f>[9]Setembro!$K$11</f>
        <v>*</v>
      </c>
      <c r="I14" s="93" t="str">
        <f>[9]Setembro!$K$12</f>
        <v>*</v>
      </c>
      <c r="J14" s="93" t="str">
        <f>[9]Setembro!$K$13</f>
        <v>*</v>
      </c>
      <c r="K14" s="93" t="str">
        <f>[9]Setembro!$K$14</f>
        <v>*</v>
      </c>
      <c r="L14" s="93" t="str">
        <f>[9]Setembro!$K$15</f>
        <v>*</v>
      </c>
      <c r="M14" s="93" t="str">
        <f>[9]Setembro!$K$16</f>
        <v>*</v>
      </c>
      <c r="N14" s="93" t="str">
        <f>[9]Setembro!$K$17</f>
        <v>*</v>
      </c>
      <c r="O14" s="93" t="str">
        <f>[9]Setembro!$K$18</f>
        <v>*</v>
      </c>
      <c r="P14" s="93" t="str">
        <f>[9]Setembro!$K$19</f>
        <v>*</v>
      </c>
      <c r="Q14" s="93" t="str">
        <f>[9]Setembro!$K$20</f>
        <v>*</v>
      </c>
      <c r="R14" s="93" t="str">
        <f>[9]Setembro!$K$21</f>
        <v>*</v>
      </c>
      <c r="S14" s="93" t="str">
        <f>[9]Setembro!$K$22</f>
        <v>*</v>
      </c>
      <c r="T14" s="93" t="str">
        <f>[9]Setembro!$K$23</f>
        <v>*</v>
      </c>
      <c r="U14" s="93" t="str">
        <f>[9]Setembro!$K$24</f>
        <v>*</v>
      </c>
      <c r="V14" s="93" t="str">
        <f>[9]Setembro!$K$25</f>
        <v>*</v>
      </c>
      <c r="W14" s="93" t="str">
        <f>[9]Setembro!$K$26</f>
        <v>*</v>
      </c>
      <c r="X14" s="93" t="str">
        <f>[9]Setembro!$K$27</f>
        <v>*</v>
      </c>
      <c r="Y14" s="93" t="str">
        <f>[9]Setembro!$K$28</f>
        <v>*</v>
      </c>
      <c r="Z14" s="93" t="str">
        <f>[9]Setembro!$K$29</f>
        <v>*</v>
      </c>
      <c r="AA14" s="93" t="str">
        <f>[9]Setembro!$K$30</f>
        <v>*</v>
      </c>
      <c r="AB14" s="93" t="str">
        <f>[9]Setembro!$K$31</f>
        <v>*</v>
      </c>
      <c r="AC14" s="93" t="str">
        <f>[9]Setembro!$K$32</f>
        <v>*</v>
      </c>
      <c r="AD14" s="93" t="str">
        <f>[9]Setembro!$K$33</f>
        <v>*</v>
      </c>
      <c r="AE14" s="93" t="str">
        <f>[9]Setembro!$K$34</f>
        <v>*</v>
      </c>
      <c r="AF14" s="81">
        <f t="shared" si="3"/>
        <v>0</v>
      </c>
      <c r="AG14" s="82" t="s">
        <v>203</v>
      </c>
      <c r="AH14" s="56" t="s">
        <v>203</v>
      </c>
    </row>
    <row r="15" spans="1:34" x14ac:dyDescent="0.2">
      <c r="A15" s="50" t="s">
        <v>103</v>
      </c>
      <c r="B15" s="93">
        <f>[10]Setembro!$K$5</f>
        <v>0</v>
      </c>
      <c r="C15" s="93">
        <f>[10]Setembro!$K$6</f>
        <v>0</v>
      </c>
      <c r="D15" s="93">
        <f>[10]Setembro!$K$7</f>
        <v>0</v>
      </c>
      <c r="E15" s="93">
        <f>[10]Setembro!$K$8</f>
        <v>0</v>
      </c>
      <c r="F15" s="93">
        <f>[10]Setembro!$K$9</f>
        <v>1</v>
      </c>
      <c r="G15" s="93">
        <f>[10]Setembro!$K$10</f>
        <v>0</v>
      </c>
      <c r="H15" s="93">
        <f>[10]Setembro!$K$11</f>
        <v>0</v>
      </c>
      <c r="I15" s="93">
        <f>[10]Setembro!$K$12</f>
        <v>0</v>
      </c>
      <c r="J15" s="93">
        <f>[10]Setembro!$K$13</f>
        <v>0</v>
      </c>
      <c r="K15" s="93">
        <f>[10]Setembro!$K$14</f>
        <v>0</v>
      </c>
      <c r="L15" s="93">
        <f>[10]Setembro!$K$15</f>
        <v>0</v>
      </c>
      <c r="M15" s="93">
        <f>[10]Setembro!$K$16</f>
        <v>0</v>
      </c>
      <c r="N15" s="93">
        <f>[10]Setembro!$K$17</f>
        <v>0</v>
      </c>
      <c r="O15" s="93">
        <f>[10]Setembro!$K$18</f>
        <v>1.4</v>
      </c>
      <c r="P15" s="93">
        <f>[10]Setembro!$K$19</f>
        <v>33.400000000000006</v>
      </c>
      <c r="Q15" s="93">
        <f>[10]Setembro!$K$20</f>
        <v>4.6000000000000005</v>
      </c>
      <c r="R15" s="93">
        <f>[10]Setembro!$K$21</f>
        <v>0</v>
      </c>
      <c r="S15" s="93">
        <f>[10]Setembro!$K$22</f>
        <v>0</v>
      </c>
      <c r="T15" s="93">
        <f>[10]Setembro!$K$23</f>
        <v>0</v>
      </c>
      <c r="U15" s="93">
        <f>[10]Setembro!$K$24</f>
        <v>9.7999999999999989</v>
      </c>
      <c r="V15" s="93">
        <f>[10]Setembro!$K$25</f>
        <v>17</v>
      </c>
      <c r="W15" s="93">
        <f>[10]Setembro!$K$26</f>
        <v>0</v>
      </c>
      <c r="X15" s="93">
        <f>[10]Setembro!$K$27</f>
        <v>0</v>
      </c>
      <c r="Y15" s="93">
        <f>[10]Setembro!$K$28</f>
        <v>0</v>
      </c>
      <c r="Z15" s="93">
        <f>[10]Setembro!$K$29</f>
        <v>0</v>
      </c>
      <c r="AA15" s="93">
        <f>[10]Setembro!$K$30</f>
        <v>6</v>
      </c>
      <c r="AB15" s="93">
        <f>[10]Setembro!$K$31</f>
        <v>0</v>
      </c>
      <c r="AC15" s="93">
        <f>[10]Setembro!$K$32</f>
        <v>0</v>
      </c>
      <c r="AD15" s="93">
        <f>[10]Setembro!$K$33</f>
        <v>0</v>
      </c>
      <c r="AE15" s="93">
        <f>[10]Setembro!$K$34</f>
        <v>0</v>
      </c>
      <c r="AF15" s="81">
        <f t="shared" si="3"/>
        <v>73.2</v>
      </c>
      <c r="AG15" s="82">
        <f t="shared" ref="AG15:AG44" si="4">MAX(B15:AE15)</f>
        <v>33.400000000000006</v>
      </c>
      <c r="AH15" s="56">
        <f t="shared" ref="AH15:AH44" si="5">COUNTIF(B15:AE15,"=0,0")</f>
        <v>23</v>
      </c>
    </row>
    <row r="16" spans="1:34" x14ac:dyDescent="0.2">
      <c r="A16" s="50" t="s">
        <v>150</v>
      </c>
      <c r="B16" s="93">
        <f>[11]Setembro!$K$5</f>
        <v>0</v>
      </c>
      <c r="C16" s="93">
        <f>[11]Setembro!$K$6</f>
        <v>0</v>
      </c>
      <c r="D16" s="93">
        <f>[11]Setembro!$K$7</f>
        <v>0</v>
      </c>
      <c r="E16" s="93">
        <f>[11]Setembro!$K$8</f>
        <v>0</v>
      </c>
      <c r="F16" s="93">
        <f>[11]Setembro!$K$9</f>
        <v>0</v>
      </c>
      <c r="G16" s="93">
        <f>[11]Setembro!$K$10</f>
        <v>0</v>
      </c>
      <c r="H16" s="93">
        <f>[11]Setembro!$K$11</f>
        <v>0</v>
      </c>
      <c r="I16" s="93">
        <f>[11]Setembro!$K$12</f>
        <v>0</v>
      </c>
      <c r="J16" s="93">
        <f>[11]Setembro!$K$13</f>
        <v>0</v>
      </c>
      <c r="K16" s="93">
        <f>[11]Setembro!$K$14</f>
        <v>0</v>
      </c>
      <c r="L16" s="93">
        <f>[11]Setembro!$K$15</f>
        <v>0</v>
      </c>
      <c r="M16" s="93">
        <f>[11]Setembro!$K$16</f>
        <v>0</v>
      </c>
      <c r="N16" s="93">
        <f>[11]Setembro!$K$17</f>
        <v>0</v>
      </c>
      <c r="O16" s="93">
        <f>[11]Setembro!$K$18</f>
        <v>0</v>
      </c>
      <c r="P16" s="93">
        <f>[11]Setembro!$K$19</f>
        <v>0</v>
      </c>
      <c r="Q16" s="93">
        <f>[11]Setembro!$K$20</f>
        <v>4.4000000000000004</v>
      </c>
      <c r="R16" s="93">
        <f>[11]Setembro!$K$21</f>
        <v>0</v>
      </c>
      <c r="S16" s="93">
        <f>[11]Setembro!$K$22</f>
        <v>0</v>
      </c>
      <c r="T16" s="93">
        <f>[11]Setembro!$K$23</f>
        <v>0</v>
      </c>
      <c r="U16" s="93">
        <f>[11]Setembro!$K$24</f>
        <v>10</v>
      </c>
      <c r="V16" s="93">
        <f>[11]Setembro!$K$25</f>
        <v>11.999999999999998</v>
      </c>
      <c r="W16" s="93">
        <f>[11]Setembro!$K$26</f>
        <v>0</v>
      </c>
      <c r="X16" s="93">
        <f>[11]Setembro!$K$27</f>
        <v>0</v>
      </c>
      <c r="Y16" s="93">
        <f>[11]Setembro!$K$28</f>
        <v>0</v>
      </c>
      <c r="Z16" s="93">
        <f>[11]Setembro!$K$29</f>
        <v>0</v>
      </c>
      <c r="AA16" s="93">
        <f>[11]Setembro!$K$30</f>
        <v>0</v>
      </c>
      <c r="AB16" s="93">
        <f>[11]Setembro!$K$31</f>
        <v>0</v>
      </c>
      <c r="AC16" s="93">
        <f>[11]Setembro!$K$32</f>
        <v>0</v>
      </c>
      <c r="AD16" s="93">
        <f>[11]Setembro!$K$33</f>
        <v>0</v>
      </c>
      <c r="AE16" s="93">
        <f>[11]Setembro!$K$34</f>
        <v>0</v>
      </c>
      <c r="AF16" s="81">
        <f t="shared" si="3"/>
        <v>26.4</v>
      </c>
      <c r="AG16" s="82">
        <f t="shared" si="4"/>
        <v>11.999999999999998</v>
      </c>
      <c r="AH16" s="56">
        <f t="shared" si="5"/>
        <v>27</v>
      </c>
    </row>
    <row r="17" spans="1:36" x14ac:dyDescent="0.2">
      <c r="A17" s="50" t="s">
        <v>2</v>
      </c>
      <c r="B17" s="93">
        <f>[12]Setembro!$K$5</f>
        <v>0</v>
      </c>
      <c r="C17" s="93">
        <f>[12]Setembro!$K$6</f>
        <v>0</v>
      </c>
      <c r="D17" s="93">
        <f>[12]Setembro!$K$7</f>
        <v>0</v>
      </c>
      <c r="E17" s="93">
        <f>[12]Setembro!$K$8</f>
        <v>0</v>
      </c>
      <c r="F17" s="93">
        <f>[12]Setembro!$K$9</f>
        <v>0</v>
      </c>
      <c r="G17" s="93">
        <f>[12]Setembro!$K$10</f>
        <v>0</v>
      </c>
      <c r="H17" s="93">
        <f>[12]Setembro!$K$11</f>
        <v>0</v>
      </c>
      <c r="I17" s="93">
        <f>[12]Setembro!$K$12</f>
        <v>0</v>
      </c>
      <c r="J17" s="93">
        <f>[12]Setembro!$K$13</f>
        <v>0</v>
      </c>
      <c r="K17" s="93">
        <f>[12]Setembro!$K$14</f>
        <v>0</v>
      </c>
      <c r="L17" s="93">
        <f>[12]Setembro!$K$15</f>
        <v>0</v>
      </c>
      <c r="M17" s="93">
        <f>[12]Setembro!$K$16</f>
        <v>0</v>
      </c>
      <c r="N17" s="93">
        <f>[12]Setembro!$K$17</f>
        <v>0</v>
      </c>
      <c r="O17" s="93">
        <f>[12]Setembro!$K$18</f>
        <v>0</v>
      </c>
      <c r="P17" s="93">
        <f>[12]Setembro!$K$19</f>
        <v>0</v>
      </c>
      <c r="Q17" s="93">
        <f>[12]Setembro!$K$20</f>
        <v>5.2</v>
      </c>
      <c r="R17" s="93">
        <f>[12]Setembro!$K$21</f>
        <v>0</v>
      </c>
      <c r="S17" s="93">
        <f>[12]Setembro!$K$22</f>
        <v>0</v>
      </c>
      <c r="T17" s="93">
        <f>[12]Setembro!$K$23</f>
        <v>0</v>
      </c>
      <c r="U17" s="93">
        <f>[12]Setembro!$K$24</f>
        <v>0.6</v>
      </c>
      <c r="V17" s="93">
        <f>[12]Setembro!$K$25</f>
        <v>46.6</v>
      </c>
      <c r="W17" s="93">
        <f>[12]Setembro!$K$26</f>
        <v>0</v>
      </c>
      <c r="X17" s="93">
        <f>[12]Setembro!$K$27</f>
        <v>0</v>
      </c>
      <c r="Y17" s="93">
        <f>[12]Setembro!$K$28</f>
        <v>0</v>
      </c>
      <c r="Z17" s="93">
        <f>[12]Setembro!$K$29</f>
        <v>0</v>
      </c>
      <c r="AA17" s="93">
        <f>[12]Setembro!$K$30</f>
        <v>0.4</v>
      </c>
      <c r="AB17" s="93">
        <f>[12]Setembro!$K$31</f>
        <v>0</v>
      </c>
      <c r="AC17" s="93">
        <f>[12]Setembro!$K$32</f>
        <v>0</v>
      </c>
      <c r="AD17" s="93">
        <f>[12]Setembro!$K$33</f>
        <v>0</v>
      </c>
      <c r="AE17" s="93">
        <f>[12]Setembro!$K$34</f>
        <v>0</v>
      </c>
      <c r="AF17" s="81">
        <f t="shared" si="3"/>
        <v>52.8</v>
      </c>
      <c r="AG17" s="82">
        <f t="shared" si="4"/>
        <v>46.6</v>
      </c>
      <c r="AH17" s="56">
        <f t="shared" si="5"/>
        <v>26</v>
      </c>
      <c r="AJ17" s="11" t="s">
        <v>33</v>
      </c>
    </row>
    <row r="18" spans="1:36" x14ac:dyDescent="0.2">
      <c r="A18" s="50" t="s">
        <v>3</v>
      </c>
      <c r="B18" s="93">
        <f>[13]Setembro!$K5</f>
        <v>0</v>
      </c>
      <c r="C18" s="93">
        <f>[13]Setembro!$K6</f>
        <v>0</v>
      </c>
      <c r="D18" s="93">
        <f>[13]Setembro!$K7</f>
        <v>0</v>
      </c>
      <c r="E18" s="93">
        <f>[13]Setembro!$K8</f>
        <v>0</v>
      </c>
      <c r="F18" s="93">
        <f>[13]Setembro!$K9</f>
        <v>0</v>
      </c>
      <c r="G18" s="93">
        <f>[13]Setembro!$K10</f>
        <v>0</v>
      </c>
      <c r="H18" s="93">
        <f>[13]Setembro!$K11</f>
        <v>0</v>
      </c>
      <c r="I18" s="93">
        <f>[13]Setembro!$K12</f>
        <v>0</v>
      </c>
      <c r="J18" s="93">
        <f>[13]Setembro!$K13</f>
        <v>0</v>
      </c>
      <c r="K18" s="93">
        <f>[13]Setembro!$K14</f>
        <v>0</v>
      </c>
      <c r="L18" s="93">
        <f>[13]Setembro!$K15</f>
        <v>0</v>
      </c>
      <c r="M18" s="93">
        <f>[13]Setembro!$K16</f>
        <v>0</v>
      </c>
      <c r="N18" s="93">
        <f>[13]Setembro!$K17</f>
        <v>0</v>
      </c>
      <c r="O18" s="93">
        <f>[13]Setembro!$K18</f>
        <v>0</v>
      </c>
      <c r="P18" s="93">
        <f>[13]Setembro!$K19</f>
        <v>0</v>
      </c>
      <c r="Q18" s="93">
        <f>[13]Setembro!$K20</f>
        <v>0.8</v>
      </c>
      <c r="R18" s="93">
        <f>[13]Setembro!$K21</f>
        <v>0</v>
      </c>
      <c r="S18" s="93">
        <f>[13]Setembro!$K22</f>
        <v>0</v>
      </c>
      <c r="T18" s="93">
        <f>[13]Setembro!$K23</f>
        <v>0</v>
      </c>
      <c r="U18" s="93">
        <f>[13]Setembro!$K24</f>
        <v>6.2</v>
      </c>
      <c r="V18" s="93">
        <f>[13]Setembro!$K25</f>
        <v>0</v>
      </c>
      <c r="W18" s="93">
        <f>[13]Setembro!$K26</f>
        <v>0</v>
      </c>
      <c r="X18" s="93">
        <f>[13]Setembro!$K27</f>
        <v>0</v>
      </c>
      <c r="Y18" s="93">
        <f>[13]Setembro!$K28</f>
        <v>0</v>
      </c>
      <c r="Z18" s="93">
        <f>[13]Setembro!$K29</f>
        <v>0</v>
      </c>
      <c r="AA18" s="93">
        <f>[13]Setembro!$K30</f>
        <v>0</v>
      </c>
      <c r="AB18" s="93">
        <f>[13]Setembro!$K31</f>
        <v>0</v>
      </c>
      <c r="AC18" s="93">
        <f>[13]Setembro!$K32</f>
        <v>0</v>
      </c>
      <c r="AD18" s="93">
        <f>[13]Setembro!$K33</f>
        <v>0</v>
      </c>
      <c r="AE18" s="93">
        <f>[13]Setembro!$K34</f>
        <v>0</v>
      </c>
      <c r="AF18" s="81">
        <f t="shared" si="3"/>
        <v>7</v>
      </c>
      <c r="AG18" s="82">
        <f t="shared" si="4"/>
        <v>6.2</v>
      </c>
      <c r="AH18" s="56">
        <f t="shared" si="5"/>
        <v>28</v>
      </c>
      <c r="AI18" s="11"/>
      <c r="AJ18" s="11" t="s">
        <v>33</v>
      </c>
    </row>
    <row r="19" spans="1:36" x14ac:dyDescent="0.2">
      <c r="A19" s="50" t="s">
        <v>4</v>
      </c>
      <c r="B19" s="93">
        <f>[14]Setembro!$K$5</f>
        <v>0</v>
      </c>
      <c r="C19" s="93">
        <f>[14]Setembro!$K$6</f>
        <v>0</v>
      </c>
      <c r="D19" s="93">
        <f>[14]Setembro!$K$7</f>
        <v>0</v>
      </c>
      <c r="E19" s="93">
        <f>[14]Setembro!$K$8</f>
        <v>0</v>
      </c>
      <c r="F19" s="93">
        <f>[14]Setembro!$K$9</f>
        <v>0</v>
      </c>
      <c r="G19" s="93">
        <f>[14]Setembro!$K$10</f>
        <v>0</v>
      </c>
      <c r="H19" s="93">
        <f>[14]Setembro!$K$11</f>
        <v>0</v>
      </c>
      <c r="I19" s="93">
        <f>[14]Setembro!$K$12</f>
        <v>0</v>
      </c>
      <c r="J19" s="93">
        <f>[14]Setembro!$K$13</f>
        <v>0</v>
      </c>
      <c r="K19" s="93">
        <f>[14]Setembro!$K$14</f>
        <v>0</v>
      </c>
      <c r="L19" s="93">
        <f>[14]Setembro!$K$15</f>
        <v>0</v>
      </c>
      <c r="M19" s="93">
        <f>[14]Setembro!$K$16</f>
        <v>0</v>
      </c>
      <c r="N19" s="93">
        <f>[14]Setembro!$K$17</f>
        <v>0</v>
      </c>
      <c r="O19" s="93">
        <f>[14]Setembro!$K$18</f>
        <v>0</v>
      </c>
      <c r="P19" s="93">
        <f>[14]Setembro!$K$19</f>
        <v>0</v>
      </c>
      <c r="Q19" s="93">
        <f>[14]Setembro!$K$20</f>
        <v>2</v>
      </c>
      <c r="R19" s="93">
        <f>[14]Setembro!$K$21</f>
        <v>0</v>
      </c>
      <c r="S19" s="93">
        <f>[14]Setembro!$K$22</f>
        <v>0</v>
      </c>
      <c r="T19" s="93">
        <f>[14]Setembro!$K$23</f>
        <v>0</v>
      </c>
      <c r="U19" s="93">
        <f>[14]Setembro!$K$24</f>
        <v>0</v>
      </c>
      <c r="V19" s="93">
        <f>[14]Setembro!$K$25</f>
        <v>0.8</v>
      </c>
      <c r="W19" s="93">
        <f>[14]Setembro!$K$26</f>
        <v>0</v>
      </c>
      <c r="X19" s="93">
        <f>[14]Setembro!$K$27</f>
        <v>0</v>
      </c>
      <c r="Y19" s="93">
        <f>[14]Setembro!$K$28</f>
        <v>0</v>
      </c>
      <c r="Z19" s="93">
        <f>[14]Setembro!$K$29</f>
        <v>0</v>
      </c>
      <c r="AA19" s="93">
        <f>[14]Setembro!$K$30</f>
        <v>1.4</v>
      </c>
      <c r="AB19" s="93">
        <f>[14]Setembro!$K$31</f>
        <v>0.2</v>
      </c>
      <c r="AC19" s="93">
        <f>[14]Setembro!$K$32</f>
        <v>0</v>
      </c>
      <c r="AD19" s="93">
        <f>[14]Setembro!$K$33</f>
        <v>0</v>
      </c>
      <c r="AE19" s="93">
        <f>[14]Setembro!$K$34</f>
        <v>0</v>
      </c>
      <c r="AF19" s="81">
        <f t="shared" si="3"/>
        <v>4.3999999999999995</v>
      </c>
      <c r="AG19" s="82">
        <f t="shared" si="4"/>
        <v>2</v>
      </c>
      <c r="AH19" s="56">
        <f t="shared" si="5"/>
        <v>26</v>
      </c>
    </row>
    <row r="20" spans="1:36" x14ac:dyDescent="0.2">
      <c r="A20" s="50" t="s">
        <v>5</v>
      </c>
      <c r="B20" s="93">
        <f>[15]Setembro!$K$5</f>
        <v>0</v>
      </c>
      <c r="C20" s="93">
        <f>[15]Setembro!$K$6</f>
        <v>0</v>
      </c>
      <c r="D20" s="93">
        <f>[15]Setembro!$K$7</f>
        <v>0</v>
      </c>
      <c r="E20" s="93">
        <f>[15]Setembro!$K$8</f>
        <v>0</v>
      </c>
      <c r="F20" s="93">
        <f>[15]Setembro!$K$9</f>
        <v>0</v>
      </c>
      <c r="G20" s="93">
        <f>[15]Setembro!$K$10</f>
        <v>0</v>
      </c>
      <c r="H20" s="93">
        <f>[15]Setembro!$K$11</f>
        <v>0</v>
      </c>
      <c r="I20" s="93">
        <f>[15]Setembro!$K$12</f>
        <v>0</v>
      </c>
      <c r="J20" s="93">
        <f>[15]Setembro!$K$13</f>
        <v>0</v>
      </c>
      <c r="K20" s="93">
        <f>[15]Setembro!$K$14</f>
        <v>0</v>
      </c>
      <c r="L20" s="93">
        <f>[15]Setembro!$K$15</f>
        <v>0</v>
      </c>
      <c r="M20" s="93">
        <f>[15]Setembro!$K$16</f>
        <v>0</v>
      </c>
      <c r="N20" s="93">
        <f>[15]Setembro!$K$17</f>
        <v>0</v>
      </c>
      <c r="O20" s="93">
        <f>[15]Setembro!$K$18</f>
        <v>8.4</v>
      </c>
      <c r="P20" s="93">
        <f>[15]Setembro!$K$19</f>
        <v>2</v>
      </c>
      <c r="Q20" s="93">
        <f>[15]Setembro!$K$20</f>
        <v>0.6</v>
      </c>
      <c r="R20" s="93">
        <f>[15]Setembro!$K$21</f>
        <v>0</v>
      </c>
      <c r="S20" s="93">
        <f>[15]Setembro!$K$22</f>
        <v>0</v>
      </c>
      <c r="T20" s="93">
        <f>[15]Setembro!$K$23</f>
        <v>0</v>
      </c>
      <c r="U20" s="93">
        <f>[15]Setembro!$K$24</f>
        <v>0</v>
      </c>
      <c r="V20" s="93">
        <f>[15]Setembro!$K$25</f>
        <v>0</v>
      </c>
      <c r="W20" s="93">
        <f>[15]Setembro!$K$26</f>
        <v>0</v>
      </c>
      <c r="X20" s="93">
        <f>[15]Setembro!$K$27</f>
        <v>0</v>
      </c>
      <c r="Y20" s="93">
        <f>[15]Setembro!$K$28</f>
        <v>0</v>
      </c>
      <c r="Z20" s="93">
        <f>[15]Setembro!$K$29</f>
        <v>0</v>
      </c>
      <c r="AA20" s="93">
        <f>[15]Setembro!$K$30</f>
        <v>1</v>
      </c>
      <c r="AB20" s="93">
        <f>[15]Setembro!$K$31</f>
        <v>0</v>
      </c>
      <c r="AC20" s="93">
        <f>[15]Setembro!$K$32</f>
        <v>0</v>
      </c>
      <c r="AD20" s="93">
        <f>[15]Setembro!$K$33</f>
        <v>0</v>
      </c>
      <c r="AE20" s="93">
        <f>[15]Setembro!$K$34</f>
        <v>0</v>
      </c>
      <c r="AF20" s="81">
        <f t="shared" si="3"/>
        <v>12</v>
      </c>
      <c r="AG20" s="82">
        <f t="shared" si="4"/>
        <v>8.4</v>
      </c>
      <c r="AH20" s="56">
        <f t="shared" si="5"/>
        <v>26</v>
      </c>
      <c r="AI20" s="11" t="s">
        <v>33</v>
      </c>
    </row>
    <row r="21" spans="1:36" x14ac:dyDescent="0.2">
      <c r="A21" s="50" t="s">
        <v>31</v>
      </c>
      <c r="B21" s="93">
        <f>[16]Setembro!$K$5</f>
        <v>0</v>
      </c>
      <c r="C21" s="93">
        <f>[16]Setembro!$K$6</f>
        <v>0</v>
      </c>
      <c r="D21" s="93">
        <f>[16]Setembro!$K$7</f>
        <v>0</v>
      </c>
      <c r="E21" s="93">
        <f>[16]Setembro!$K$8</f>
        <v>0</v>
      </c>
      <c r="F21" s="93">
        <f>[16]Setembro!$K$9</f>
        <v>0</v>
      </c>
      <c r="G21" s="93">
        <f>[16]Setembro!$K$10</f>
        <v>0</v>
      </c>
      <c r="H21" s="93">
        <f>[16]Setembro!$K$11</f>
        <v>0</v>
      </c>
      <c r="I21" s="93">
        <f>[16]Setembro!$K$12</f>
        <v>0</v>
      </c>
      <c r="J21" s="93">
        <f>[16]Setembro!$K$13</f>
        <v>0</v>
      </c>
      <c r="K21" s="93">
        <f>[16]Setembro!$K$14</f>
        <v>0</v>
      </c>
      <c r="L21" s="93">
        <f>[16]Setembro!$K$15</f>
        <v>0</v>
      </c>
      <c r="M21" s="93">
        <f>[16]Setembro!$K$16</f>
        <v>0</v>
      </c>
      <c r="N21" s="93">
        <f>[16]Setembro!$K$17</f>
        <v>0</v>
      </c>
      <c r="O21" s="93">
        <f>[16]Setembro!$K$18</f>
        <v>0</v>
      </c>
      <c r="P21" s="93">
        <f>[16]Setembro!$K$19</f>
        <v>0</v>
      </c>
      <c r="Q21" s="93">
        <f>[16]Setembro!$K$20</f>
        <v>0</v>
      </c>
      <c r="R21" s="93">
        <f>[16]Setembro!$K$21</f>
        <v>0</v>
      </c>
      <c r="S21" s="93">
        <f>[16]Setembro!$K$22</f>
        <v>0</v>
      </c>
      <c r="T21" s="93">
        <f>[16]Setembro!$K$23</f>
        <v>0</v>
      </c>
      <c r="U21" s="93">
        <f>[16]Setembro!$K$24</f>
        <v>0</v>
      </c>
      <c r="V21" s="93">
        <f>[16]Setembro!$K$25</f>
        <v>3.4000000000000004</v>
      </c>
      <c r="W21" s="93">
        <f>[16]Setembro!$K$26</f>
        <v>0</v>
      </c>
      <c r="X21" s="93">
        <f>[16]Setembro!$K$27</f>
        <v>0</v>
      </c>
      <c r="Y21" s="93">
        <f>[16]Setembro!$K$28</f>
        <v>0</v>
      </c>
      <c r="Z21" s="93">
        <f>[16]Setembro!$K$29</f>
        <v>0</v>
      </c>
      <c r="AA21" s="93">
        <f>[16]Setembro!$K$30</f>
        <v>0</v>
      </c>
      <c r="AB21" s="93">
        <f>[16]Setembro!$K$31</f>
        <v>0</v>
      </c>
      <c r="AC21" s="93">
        <f>[16]Setembro!$K$32</f>
        <v>0</v>
      </c>
      <c r="AD21" s="93">
        <f>[16]Setembro!$K$33</f>
        <v>0</v>
      </c>
      <c r="AE21" s="93">
        <f>[16]Setembro!$K$34</f>
        <v>0</v>
      </c>
      <c r="AF21" s="81">
        <f t="shared" si="3"/>
        <v>3.4000000000000004</v>
      </c>
      <c r="AG21" s="82">
        <f t="shared" si="4"/>
        <v>3.4000000000000004</v>
      </c>
      <c r="AH21" s="56">
        <f t="shared" si="5"/>
        <v>29</v>
      </c>
    </row>
    <row r="22" spans="1:36" x14ac:dyDescent="0.2">
      <c r="A22" s="50" t="s">
        <v>6</v>
      </c>
      <c r="B22" s="93" t="str">
        <f>[17]Setembro!$K$5</f>
        <v>*</v>
      </c>
      <c r="C22" s="93" t="str">
        <f>[17]Setembro!$K$6</f>
        <v>*</v>
      </c>
      <c r="D22" s="93" t="str">
        <f>[17]Setembro!$K$7</f>
        <v>*</v>
      </c>
      <c r="E22" s="93" t="str">
        <f>[17]Setembro!$K$8</f>
        <v>*</v>
      </c>
      <c r="F22" s="93">
        <f>[17]Setembro!$K$9</f>
        <v>0</v>
      </c>
      <c r="G22" s="93">
        <f>[17]Setembro!$K$10</f>
        <v>0</v>
      </c>
      <c r="H22" s="93">
        <f>[17]Setembro!$K$11</f>
        <v>0</v>
      </c>
      <c r="I22" s="93">
        <f>[17]Setembro!$K$12</f>
        <v>0</v>
      </c>
      <c r="J22" s="93">
        <f>[17]Setembro!$K$13</f>
        <v>0</v>
      </c>
      <c r="K22" s="93">
        <f>[17]Setembro!$K$14</f>
        <v>0</v>
      </c>
      <c r="L22" s="93">
        <f>[17]Setembro!$K$15</f>
        <v>0</v>
      </c>
      <c r="M22" s="93">
        <f>[17]Setembro!$K$16</f>
        <v>0</v>
      </c>
      <c r="N22" s="93">
        <f>[17]Setembro!$K$17</f>
        <v>0</v>
      </c>
      <c r="O22" s="93">
        <f>[17]Setembro!$K$18</f>
        <v>0</v>
      </c>
      <c r="P22" s="93">
        <f>[17]Setembro!$K$19</f>
        <v>0</v>
      </c>
      <c r="Q22" s="93">
        <f>[17]Setembro!$K$20</f>
        <v>2.8000000000000003</v>
      </c>
      <c r="R22" s="93">
        <f>[17]Setembro!$K$21</f>
        <v>0</v>
      </c>
      <c r="S22" s="93">
        <f>[17]Setembro!$K$22</f>
        <v>0</v>
      </c>
      <c r="T22" s="93">
        <f>[17]Setembro!$K$23</f>
        <v>0</v>
      </c>
      <c r="U22" s="93">
        <f>[17]Setembro!$K$24</f>
        <v>0</v>
      </c>
      <c r="V22" s="93">
        <f>[17]Setembro!$K$25</f>
        <v>18</v>
      </c>
      <c r="W22" s="93">
        <f>[17]Setembro!$K$26</f>
        <v>0</v>
      </c>
      <c r="X22" s="93">
        <f>[17]Setembro!$K$27</f>
        <v>0</v>
      </c>
      <c r="Y22" s="93">
        <f>[17]Setembro!$K$28</f>
        <v>0</v>
      </c>
      <c r="Z22" s="93">
        <f>[17]Setembro!$K$29</f>
        <v>0</v>
      </c>
      <c r="AA22" s="93">
        <f>[17]Setembro!$K$30</f>
        <v>0</v>
      </c>
      <c r="AB22" s="93">
        <f>[17]Setembro!$K$31</f>
        <v>0</v>
      </c>
      <c r="AC22" s="93">
        <f>[17]Setembro!$K$32</f>
        <v>0</v>
      </c>
      <c r="AD22" s="93">
        <f>[17]Setembro!$K$33</f>
        <v>0</v>
      </c>
      <c r="AE22" s="93">
        <f>[17]Setembro!$K$34</f>
        <v>0</v>
      </c>
      <c r="AF22" s="81">
        <f t="shared" si="3"/>
        <v>20.8</v>
      </c>
      <c r="AG22" s="82">
        <f t="shared" si="4"/>
        <v>18</v>
      </c>
      <c r="AH22" s="56">
        <f t="shared" si="5"/>
        <v>24</v>
      </c>
    </row>
    <row r="23" spans="1:36" x14ac:dyDescent="0.2">
      <c r="A23" s="50" t="s">
        <v>7</v>
      </c>
      <c r="B23" s="93">
        <f>[18]Setembro!$K$5</f>
        <v>0</v>
      </c>
      <c r="C23" s="93">
        <f>[18]Setembro!$K$6</f>
        <v>0</v>
      </c>
      <c r="D23" s="93">
        <f>[18]Setembro!$K$7</f>
        <v>0</v>
      </c>
      <c r="E23" s="93">
        <f>[18]Setembro!$K$8</f>
        <v>0</v>
      </c>
      <c r="F23" s="93">
        <f>[18]Setembro!$K$9</f>
        <v>1.4</v>
      </c>
      <c r="G23" s="93">
        <f>[18]Setembro!$K$10</f>
        <v>0</v>
      </c>
      <c r="H23" s="93">
        <f>[18]Setembro!$K$11</f>
        <v>0</v>
      </c>
      <c r="I23" s="93">
        <f>[18]Setembro!$K$12</f>
        <v>0</v>
      </c>
      <c r="J23" s="93">
        <f>[18]Setembro!$K$13</f>
        <v>0</v>
      </c>
      <c r="K23" s="93">
        <f>[18]Setembro!$K$14</f>
        <v>0</v>
      </c>
      <c r="L23" s="93">
        <f>[18]Setembro!$K$15</f>
        <v>0</v>
      </c>
      <c r="M23" s="93">
        <f>[18]Setembro!$K$16</f>
        <v>0</v>
      </c>
      <c r="N23" s="93">
        <f>[18]Setembro!$K$17</f>
        <v>0</v>
      </c>
      <c r="O23" s="93">
        <f>[18]Setembro!$K$18</f>
        <v>0.4</v>
      </c>
      <c r="P23" s="93">
        <f>[18]Setembro!$K$19</f>
        <v>0.2</v>
      </c>
      <c r="Q23" s="93">
        <f>[18]Setembro!$K$20</f>
        <v>0.2</v>
      </c>
      <c r="R23" s="93">
        <f>[18]Setembro!$K$21</f>
        <v>0</v>
      </c>
      <c r="S23" s="93">
        <f>[18]Setembro!$K$22</f>
        <v>0</v>
      </c>
      <c r="T23" s="93">
        <f>[18]Setembro!$K$23</f>
        <v>0</v>
      </c>
      <c r="U23" s="93">
        <f>[18]Setembro!$K$24</f>
        <v>0</v>
      </c>
      <c r="V23" s="93">
        <f>[18]Setembro!$K$25</f>
        <v>0</v>
      </c>
      <c r="W23" s="93">
        <f>[18]Setembro!$K$26</f>
        <v>0</v>
      </c>
      <c r="X23" s="93">
        <f>[18]Setembro!$K$27</f>
        <v>0</v>
      </c>
      <c r="Y23" s="93">
        <f>[18]Setembro!$K$28</f>
        <v>0</v>
      </c>
      <c r="Z23" s="93">
        <f>[18]Setembro!$K$29</f>
        <v>0</v>
      </c>
      <c r="AA23" s="93">
        <f>[18]Setembro!$K$30</f>
        <v>0</v>
      </c>
      <c r="AB23" s="93">
        <f>[18]Setembro!$K$31</f>
        <v>0</v>
      </c>
      <c r="AC23" s="93">
        <f>[18]Setembro!$K$32</f>
        <v>0</v>
      </c>
      <c r="AD23" s="93">
        <f>[18]Setembro!$K$33</f>
        <v>0</v>
      </c>
      <c r="AE23" s="93">
        <f>[18]Setembro!$K$34</f>
        <v>0</v>
      </c>
      <c r="AF23" s="81">
        <f t="shared" si="3"/>
        <v>2.1999999999999997</v>
      </c>
      <c r="AG23" s="82">
        <f t="shared" si="4"/>
        <v>1.4</v>
      </c>
      <c r="AH23" s="56">
        <f t="shared" si="5"/>
        <v>26</v>
      </c>
    </row>
    <row r="24" spans="1:36" x14ac:dyDescent="0.2">
      <c r="A24" s="50" t="s">
        <v>151</v>
      </c>
      <c r="B24" s="93">
        <f>[19]Setembro!$K$5</f>
        <v>0</v>
      </c>
      <c r="C24" s="93">
        <f>[19]Setembro!$K$6</f>
        <v>0</v>
      </c>
      <c r="D24" s="93">
        <f>[19]Setembro!$K$7</f>
        <v>0</v>
      </c>
      <c r="E24" s="93">
        <f>[19]Setembro!$K$8</f>
        <v>0</v>
      </c>
      <c r="F24" s="93">
        <f>[19]Setembro!$K$9</f>
        <v>1</v>
      </c>
      <c r="G24" s="93">
        <f>[19]Setembro!$K$10</f>
        <v>0</v>
      </c>
      <c r="H24" s="93">
        <f>[19]Setembro!$K$11</f>
        <v>0</v>
      </c>
      <c r="I24" s="93">
        <f>[19]Setembro!$K$12</f>
        <v>0</v>
      </c>
      <c r="J24" s="93">
        <f>[19]Setembro!$K$13</f>
        <v>0</v>
      </c>
      <c r="K24" s="93">
        <f>[19]Setembro!$K$14</f>
        <v>0</v>
      </c>
      <c r="L24" s="93">
        <f>[19]Setembro!$K$15</f>
        <v>0</v>
      </c>
      <c r="M24" s="93">
        <f>[19]Setembro!$K$16</f>
        <v>0</v>
      </c>
      <c r="N24" s="93">
        <f>[19]Setembro!$K$17</f>
        <v>0</v>
      </c>
      <c r="O24" s="93">
        <f>[19]Setembro!$K$18</f>
        <v>0</v>
      </c>
      <c r="P24" s="93">
        <f>[19]Setembro!$K$19</f>
        <v>29.599999999999994</v>
      </c>
      <c r="Q24" s="93">
        <f>[19]Setembro!$K$20</f>
        <v>5.8000000000000007</v>
      </c>
      <c r="R24" s="93">
        <f>[19]Setembro!$K$21</f>
        <v>0</v>
      </c>
      <c r="S24" s="93">
        <f>[19]Setembro!$K$22</f>
        <v>0</v>
      </c>
      <c r="T24" s="93">
        <f>[19]Setembro!$K$23</f>
        <v>0</v>
      </c>
      <c r="U24" s="93">
        <f>[19]Setembro!$K$24</f>
        <v>4.4000000000000004</v>
      </c>
      <c r="V24" s="93">
        <f>[19]Setembro!$K$25</f>
        <v>18</v>
      </c>
      <c r="W24" s="93">
        <f>[19]Setembro!$K$26</f>
        <v>0</v>
      </c>
      <c r="X24" s="93">
        <f>[19]Setembro!$K$27</f>
        <v>0</v>
      </c>
      <c r="Y24" s="93">
        <f>[19]Setembro!$K$28</f>
        <v>0</v>
      </c>
      <c r="Z24" s="93">
        <f>[19]Setembro!$K$29</f>
        <v>0</v>
      </c>
      <c r="AA24" s="93">
        <f>[19]Setembro!$K$30</f>
        <v>1</v>
      </c>
      <c r="AB24" s="93">
        <f>[19]Setembro!$K$31</f>
        <v>0.2</v>
      </c>
      <c r="AC24" s="93">
        <f>[19]Setembro!$K$32</f>
        <v>0</v>
      </c>
      <c r="AD24" s="93">
        <f>[19]Setembro!$K$33</f>
        <v>0</v>
      </c>
      <c r="AE24" s="93">
        <f>[19]Setembro!$K$34</f>
        <v>0</v>
      </c>
      <c r="AF24" s="81">
        <f t="shared" si="3"/>
        <v>59.999999999999993</v>
      </c>
      <c r="AG24" s="82">
        <f t="shared" si="4"/>
        <v>29.599999999999994</v>
      </c>
      <c r="AH24" s="56">
        <f t="shared" si="5"/>
        <v>23</v>
      </c>
    </row>
    <row r="25" spans="1:36" x14ac:dyDescent="0.2">
      <c r="A25" s="50" t="s">
        <v>152</v>
      </c>
      <c r="B25" s="93">
        <f>[20]Setembro!$K5</f>
        <v>0</v>
      </c>
      <c r="C25" s="93">
        <f>[20]Setembro!$K6</f>
        <v>0</v>
      </c>
      <c r="D25" s="93">
        <f>[20]Setembro!$K7</f>
        <v>0</v>
      </c>
      <c r="E25" s="93">
        <f>[20]Setembro!$K8</f>
        <v>0</v>
      </c>
      <c r="F25" s="93">
        <f>[20]Setembro!$K9</f>
        <v>6.2</v>
      </c>
      <c r="G25" s="93">
        <f>[20]Setembro!$K10</f>
        <v>0.2</v>
      </c>
      <c r="H25" s="93">
        <f>[20]Setembro!$K11</f>
        <v>0</v>
      </c>
      <c r="I25" s="93">
        <f>[20]Setembro!$K12</f>
        <v>0</v>
      </c>
      <c r="J25" s="93">
        <f>[20]Setembro!$K13</f>
        <v>0</v>
      </c>
      <c r="K25" s="93">
        <f>[20]Setembro!$K14</f>
        <v>0</v>
      </c>
      <c r="L25" s="93">
        <f>[20]Setembro!$K15</f>
        <v>0</v>
      </c>
      <c r="M25" s="93">
        <f>[20]Setembro!$K16</f>
        <v>0</v>
      </c>
      <c r="N25" s="93">
        <f>[20]Setembro!$K17</f>
        <v>0</v>
      </c>
      <c r="O25" s="93">
        <f>[20]Setembro!$K18</f>
        <v>2.2000000000000002</v>
      </c>
      <c r="P25" s="93">
        <f>[20]Setembro!$K19</f>
        <v>30.800000000000004</v>
      </c>
      <c r="Q25" s="93">
        <f>[20]Setembro!$K20</f>
        <v>0.8</v>
      </c>
      <c r="R25" s="93">
        <f>[20]Setembro!$K21</f>
        <v>0</v>
      </c>
      <c r="S25" s="93">
        <f>[20]Setembro!$K22</f>
        <v>0</v>
      </c>
      <c r="T25" s="93">
        <f>[20]Setembro!$K23</f>
        <v>0</v>
      </c>
      <c r="U25" s="93">
        <f>[20]Setembro!$K24</f>
        <v>1.2000000000000002</v>
      </c>
      <c r="V25" s="93">
        <f>[20]Setembro!$K25</f>
        <v>12.2</v>
      </c>
      <c r="W25" s="93">
        <f>[20]Setembro!$K26</f>
        <v>0</v>
      </c>
      <c r="X25" s="93">
        <f>[20]Setembro!$K27</f>
        <v>0</v>
      </c>
      <c r="Y25" s="93">
        <f>[20]Setembro!$K28</f>
        <v>0</v>
      </c>
      <c r="Z25" s="93">
        <f>[20]Setembro!$K29</f>
        <v>0</v>
      </c>
      <c r="AA25" s="93">
        <f>[20]Setembro!$K30</f>
        <v>0.2</v>
      </c>
      <c r="AB25" s="93">
        <f>[20]Setembro!$K31</f>
        <v>0</v>
      </c>
      <c r="AC25" s="93">
        <f>[20]Setembro!$K32</f>
        <v>0</v>
      </c>
      <c r="AD25" s="93">
        <f>[20]Setembro!$K33</f>
        <v>0</v>
      </c>
      <c r="AE25" s="93">
        <f>[20]Setembro!$K34</f>
        <v>0</v>
      </c>
      <c r="AF25" s="81">
        <f t="shared" si="3"/>
        <v>53.800000000000011</v>
      </c>
      <c r="AG25" s="82">
        <f t="shared" si="4"/>
        <v>30.800000000000004</v>
      </c>
      <c r="AH25" s="56">
        <f t="shared" si="5"/>
        <v>22</v>
      </c>
      <c r="AI25" s="11" t="s">
        <v>33</v>
      </c>
    </row>
    <row r="26" spans="1:36" x14ac:dyDescent="0.2">
      <c r="A26" s="50" t="s">
        <v>153</v>
      </c>
      <c r="B26" s="93">
        <f>[21]Setembro!$K$5</f>
        <v>0</v>
      </c>
      <c r="C26" s="93">
        <f>[21]Setembro!$K$6</f>
        <v>0</v>
      </c>
      <c r="D26" s="93">
        <f>[21]Setembro!$K$7</f>
        <v>0</v>
      </c>
      <c r="E26" s="93">
        <f>[21]Setembro!$K$8</f>
        <v>0</v>
      </c>
      <c r="F26" s="93">
        <f>[21]Setembro!$K$9</f>
        <v>0.8</v>
      </c>
      <c r="G26" s="93">
        <f>[21]Setembro!$K$10</f>
        <v>0</v>
      </c>
      <c r="H26" s="93">
        <f>[21]Setembro!$K$11</f>
        <v>0</v>
      </c>
      <c r="I26" s="93">
        <f>[21]Setembro!$K$12</f>
        <v>0</v>
      </c>
      <c r="J26" s="93">
        <f>[21]Setembro!$K$13</f>
        <v>0</v>
      </c>
      <c r="K26" s="93">
        <f>[21]Setembro!$K$14</f>
        <v>0</v>
      </c>
      <c r="L26" s="93">
        <f>[21]Setembro!$K$15</f>
        <v>0</v>
      </c>
      <c r="M26" s="93">
        <f>[21]Setembro!$K$16</f>
        <v>0</v>
      </c>
      <c r="N26" s="93">
        <f>[21]Setembro!$K$17</f>
        <v>0</v>
      </c>
      <c r="O26" s="93">
        <f>[21]Setembro!$K$18</f>
        <v>2.1999999999999997</v>
      </c>
      <c r="P26" s="93">
        <f>[21]Setembro!$K$19</f>
        <v>23.6</v>
      </c>
      <c r="Q26" s="93">
        <f>[21]Setembro!$K$20</f>
        <v>6.8</v>
      </c>
      <c r="R26" s="93">
        <f>[21]Setembro!$K$21</f>
        <v>0</v>
      </c>
      <c r="S26" s="93">
        <f>[21]Setembro!$K$22</f>
        <v>0</v>
      </c>
      <c r="T26" s="93">
        <f>[21]Setembro!$K$23</f>
        <v>0</v>
      </c>
      <c r="U26" s="93">
        <f>[21]Setembro!$K$24</f>
        <v>0</v>
      </c>
      <c r="V26" s="93">
        <f>[21]Setembro!$K$25</f>
        <v>14.2</v>
      </c>
      <c r="W26" s="93">
        <f>[21]Setembro!$K$26</f>
        <v>0</v>
      </c>
      <c r="X26" s="93">
        <f>[21]Setembro!$K$27</f>
        <v>0</v>
      </c>
      <c r="Y26" s="93">
        <f>[21]Setembro!$K$28</f>
        <v>0</v>
      </c>
      <c r="Z26" s="93">
        <f>[21]Setembro!$K$29</f>
        <v>0</v>
      </c>
      <c r="AA26" s="93">
        <f>[21]Setembro!$K$30</f>
        <v>0.8</v>
      </c>
      <c r="AB26" s="93">
        <f>[21]Setembro!$K$31</f>
        <v>0.2</v>
      </c>
      <c r="AC26" s="93">
        <f>[21]Setembro!$K$32</f>
        <v>0</v>
      </c>
      <c r="AD26" s="93">
        <f>[21]Setembro!$K$33</f>
        <v>0</v>
      </c>
      <c r="AE26" s="93">
        <f>[21]Setembro!$K$34</f>
        <v>0</v>
      </c>
      <c r="AF26" s="81">
        <f t="shared" si="3"/>
        <v>48.599999999999994</v>
      </c>
      <c r="AG26" s="82">
        <f t="shared" si="4"/>
        <v>23.6</v>
      </c>
      <c r="AH26" s="56">
        <f t="shared" si="5"/>
        <v>23</v>
      </c>
    </row>
    <row r="27" spans="1:36" x14ac:dyDescent="0.2">
      <c r="A27" s="50" t="s">
        <v>8</v>
      </c>
      <c r="B27" s="93">
        <f>[22]Setembro!$K$5</f>
        <v>0</v>
      </c>
      <c r="C27" s="93">
        <f>[22]Setembro!$K$6</f>
        <v>0</v>
      </c>
      <c r="D27" s="93">
        <f>[22]Setembro!$K$7</f>
        <v>0</v>
      </c>
      <c r="E27" s="93">
        <f>[22]Setembro!$K$8</f>
        <v>0</v>
      </c>
      <c r="F27" s="93">
        <f>[22]Setembro!$K$9</f>
        <v>1</v>
      </c>
      <c r="G27" s="93">
        <f>[22]Setembro!$K$10</f>
        <v>0</v>
      </c>
      <c r="H27" s="93">
        <f>[22]Setembro!$K$11</f>
        <v>0</v>
      </c>
      <c r="I27" s="93">
        <f>[22]Setembro!$K$12</f>
        <v>0</v>
      </c>
      <c r="J27" s="93">
        <f>[22]Setembro!$K$13</f>
        <v>0</v>
      </c>
      <c r="K27" s="93">
        <f>[22]Setembro!$K$14</f>
        <v>0</v>
      </c>
      <c r="L27" s="93">
        <f>[22]Setembro!$K$15</f>
        <v>0</v>
      </c>
      <c r="M27" s="93">
        <f>[22]Setembro!$K$16</f>
        <v>0</v>
      </c>
      <c r="N27" s="93">
        <f>[22]Setembro!$K$17</f>
        <v>0</v>
      </c>
      <c r="O27" s="93">
        <f>[22]Setembro!$K$18</f>
        <v>1.4000000000000001</v>
      </c>
      <c r="P27" s="93">
        <f>[22]Setembro!$K$19</f>
        <v>41.4</v>
      </c>
      <c r="Q27" s="93">
        <f>[22]Setembro!$K$20</f>
        <v>2.2000000000000002</v>
      </c>
      <c r="R27" s="93">
        <f>[22]Setembro!$K$21</f>
        <v>0</v>
      </c>
      <c r="S27" s="93">
        <f>[22]Setembro!$K$22</f>
        <v>0</v>
      </c>
      <c r="T27" s="93">
        <f>[22]Setembro!$K$23</f>
        <v>0</v>
      </c>
      <c r="U27" s="93">
        <f>[22]Setembro!$K$24</f>
        <v>11.6</v>
      </c>
      <c r="V27" s="93">
        <f>[22]Setembro!$K$25</f>
        <v>24.599999999999998</v>
      </c>
      <c r="W27" s="93">
        <f>[22]Setembro!$K$26</f>
        <v>0</v>
      </c>
      <c r="X27" s="93">
        <f>[22]Setembro!$K$27</f>
        <v>0</v>
      </c>
      <c r="Y27" s="93">
        <f>[22]Setembro!$K$28</f>
        <v>0</v>
      </c>
      <c r="Z27" s="93">
        <f>[22]Setembro!$K$29</f>
        <v>0</v>
      </c>
      <c r="AA27" s="93">
        <f>[22]Setembro!$K$30</f>
        <v>8.1999999999999993</v>
      </c>
      <c r="AB27" s="93">
        <f>[22]Setembro!$K$31</f>
        <v>0</v>
      </c>
      <c r="AC27" s="93">
        <f>[22]Setembro!$K$32</f>
        <v>0</v>
      </c>
      <c r="AD27" s="93">
        <f>[22]Setembro!$K$33</f>
        <v>0</v>
      </c>
      <c r="AE27" s="93">
        <f>[22]Setembro!$K$34</f>
        <v>0</v>
      </c>
      <c r="AF27" s="81">
        <f t="shared" si="3"/>
        <v>90.4</v>
      </c>
      <c r="AG27" s="82">
        <f t="shared" si="4"/>
        <v>41.4</v>
      </c>
      <c r="AH27" s="56">
        <f t="shared" si="5"/>
        <v>23</v>
      </c>
    </row>
    <row r="28" spans="1:36" x14ac:dyDescent="0.2">
      <c r="A28" s="50" t="s">
        <v>9</v>
      </c>
      <c r="B28" s="93">
        <f>[23]Setembro!$K5</f>
        <v>0</v>
      </c>
      <c r="C28" s="93">
        <f>[23]Setembro!$K6</f>
        <v>0</v>
      </c>
      <c r="D28" s="93">
        <f>[23]Setembro!$K7</f>
        <v>0</v>
      </c>
      <c r="E28" s="93">
        <f>[23]Setembro!$K8</f>
        <v>0</v>
      </c>
      <c r="F28" s="93">
        <f>[23]Setembro!$K9</f>
        <v>0.4</v>
      </c>
      <c r="G28" s="93">
        <f>[23]Setembro!$K10</f>
        <v>0</v>
      </c>
      <c r="H28" s="93">
        <f>[23]Setembro!$K11</f>
        <v>0</v>
      </c>
      <c r="I28" s="93">
        <f>[23]Setembro!$K12</f>
        <v>0</v>
      </c>
      <c r="J28" s="93">
        <f>[23]Setembro!$K13</f>
        <v>0</v>
      </c>
      <c r="K28" s="93">
        <f>[23]Setembro!$K14</f>
        <v>0</v>
      </c>
      <c r="L28" s="93">
        <f>[23]Setembro!$K15</f>
        <v>0</v>
      </c>
      <c r="M28" s="93">
        <f>[23]Setembro!$K16</f>
        <v>0</v>
      </c>
      <c r="N28" s="93">
        <f>[23]Setembro!$K17</f>
        <v>0</v>
      </c>
      <c r="O28" s="93">
        <f>[23]Setembro!$K18</f>
        <v>0</v>
      </c>
      <c r="P28" s="93">
        <f>[23]Setembro!$K19</f>
        <v>12.2</v>
      </c>
      <c r="Q28" s="93">
        <f>[23]Setembro!$K20</f>
        <v>7.0000000000000009</v>
      </c>
      <c r="R28" s="93">
        <f>[23]Setembro!$K21</f>
        <v>0</v>
      </c>
      <c r="S28" s="93">
        <f>[23]Setembro!$K22</f>
        <v>0</v>
      </c>
      <c r="T28" s="93">
        <f>[23]Setembro!$K23</f>
        <v>0</v>
      </c>
      <c r="U28" s="93">
        <f>[23]Setembro!$K24</f>
        <v>1.8</v>
      </c>
      <c r="V28" s="93">
        <f>[23]Setembro!$K25</f>
        <v>43.800000000000004</v>
      </c>
      <c r="W28" s="93">
        <f>[23]Setembro!$K26</f>
        <v>0</v>
      </c>
      <c r="X28" s="93">
        <f>[23]Setembro!$K27</f>
        <v>0</v>
      </c>
      <c r="Y28" s="93">
        <f>[23]Setembro!$K28</f>
        <v>0</v>
      </c>
      <c r="Z28" s="93">
        <f>[23]Setembro!$K29</f>
        <v>0</v>
      </c>
      <c r="AA28" s="93">
        <f>[23]Setembro!$K30</f>
        <v>6</v>
      </c>
      <c r="AB28" s="93">
        <f>[23]Setembro!$K31</f>
        <v>0.4</v>
      </c>
      <c r="AC28" s="93">
        <f>[23]Setembro!$K32</f>
        <v>0</v>
      </c>
      <c r="AD28" s="93">
        <f>[23]Setembro!$K33</f>
        <v>0</v>
      </c>
      <c r="AE28" s="93">
        <f>[23]Setembro!$K34</f>
        <v>0</v>
      </c>
      <c r="AF28" s="81">
        <f t="shared" si="3"/>
        <v>71.600000000000009</v>
      </c>
      <c r="AG28" s="82">
        <f t="shared" si="4"/>
        <v>43.800000000000004</v>
      </c>
      <c r="AH28" s="56">
        <f t="shared" si="5"/>
        <v>23</v>
      </c>
    </row>
    <row r="29" spans="1:36" x14ac:dyDescent="0.2">
      <c r="A29" s="50" t="s">
        <v>30</v>
      </c>
      <c r="B29" s="93">
        <f>[24]Setembro!$K$5</f>
        <v>0</v>
      </c>
      <c r="C29" s="93">
        <f>[24]Setembro!$K$6</f>
        <v>0</v>
      </c>
      <c r="D29" s="93">
        <f>[24]Setembro!$K$7</f>
        <v>0</v>
      </c>
      <c r="E29" s="93">
        <f>[24]Setembro!$K$8</f>
        <v>0</v>
      </c>
      <c r="F29" s="93">
        <f>[24]Setembro!$K$9</f>
        <v>0</v>
      </c>
      <c r="G29" s="93">
        <f>[24]Setembro!$K$10</f>
        <v>0</v>
      </c>
      <c r="H29" s="93">
        <f>[24]Setembro!$K$11</f>
        <v>0</v>
      </c>
      <c r="I29" s="93">
        <f>[24]Setembro!$K$12</f>
        <v>0</v>
      </c>
      <c r="J29" s="93">
        <f>[24]Setembro!$K$13</f>
        <v>0</v>
      </c>
      <c r="K29" s="93">
        <f>[24]Setembro!$K$14</f>
        <v>0</v>
      </c>
      <c r="L29" s="93">
        <f>[24]Setembro!$K$15</f>
        <v>0</v>
      </c>
      <c r="M29" s="93">
        <f>[24]Setembro!$K$16</f>
        <v>0</v>
      </c>
      <c r="N29" s="93">
        <f>[24]Setembro!$K$17</f>
        <v>0</v>
      </c>
      <c r="O29" s="93">
        <f>[24]Setembro!$K$18</f>
        <v>17.399999999999999</v>
      </c>
      <c r="P29" s="93">
        <f>[24]Setembro!$K$19</f>
        <v>23.4</v>
      </c>
      <c r="Q29" s="93">
        <f>[24]Setembro!$K$20</f>
        <v>2.1999999999999997</v>
      </c>
      <c r="R29" s="93">
        <f>[24]Setembro!$K$21</f>
        <v>0</v>
      </c>
      <c r="S29" s="93">
        <f>[24]Setembro!$K$22</f>
        <v>0</v>
      </c>
      <c r="T29" s="93">
        <f>[24]Setembro!$K$23</f>
        <v>0</v>
      </c>
      <c r="U29" s="93">
        <f>[24]Setembro!$K$24</f>
        <v>0</v>
      </c>
      <c r="V29" s="93">
        <f>[24]Setembro!$K$25</f>
        <v>28.4</v>
      </c>
      <c r="W29" s="93">
        <f>[24]Setembro!$K$26</f>
        <v>0</v>
      </c>
      <c r="X29" s="93">
        <f>[24]Setembro!$K$27</f>
        <v>0</v>
      </c>
      <c r="Y29" s="93">
        <f>[24]Setembro!$K$28</f>
        <v>0</v>
      </c>
      <c r="Z29" s="93">
        <f>[24]Setembro!$K$29</f>
        <v>0</v>
      </c>
      <c r="AA29" s="93">
        <f>[24]Setembro!$K$30</f>
        <v>6</v>
      </c>
      <c r="AB29" s="93">
        <f>[24]Setembro!$K$31</f>
        <v>0</v>
      </c>
      <c r="AC29" s="93">
        <f>[24]Setembro!$K$32</f>
        <v>0</v>
      </c>
      <c r="AD29" s="93">
        <f>[24]Setembro!$K$33</f>
        <v>0</v>
      </c>
      <c r="AE29" s="93">
        <f>[24]Setembro!$K$34</f>
        <v>0</v>
      </c>
      <c r="AF29" s="81">
        <f t="shared" si="3"/>
        <v>77.400000000000006</v>
      </c>
      <c r="AG29" s="82">
        <f t="shared" si="4"/>
        <v>28.4</v>
      </c>
      <c r="AH29" s="56">
        <f t="shared" si="5"/>
        <v>25</v>
      </c>
    </row>
    <row r="30" spans="1:36" x14ac:dyDescent="0.2">
      <c r="A30" s="50" t="s">
        <v>10</v>
      </c>
      <c r="B30" s="93">
        <f>[25]Setembro!$K$5</f>
        <v>0</v>
      </c>
      <c r="C30" s="93">
        <f>[25]Setembro!$K$6</f>
        <v>0</v>
      </c>
      <c r="D30" s="93">
        <f>[25]Setembro!$K$7</f>
        <v>0</v>
      </c>
      <c r="E30" s="93">
        <f>[25]Setembro!$K$8</f>
        <v>0</v>
      </c>
      <c r="F30" s="93">
        <f>[25]Setembro!$K$9</f>
        <v>0</v>
      </c>
      <c r="G30" s="93">
        <f>[25]Setembro!$K$10</f>
        <v>0</v>
      </c>
      <c r="H30" s="93">
        <f>[25]Setembro!$K$11</f>
        <v>0</v>
      </c>
      <c r="I30" s="93">
        <f>[25]Setembro!$K$12</f>
        <v>0</v>
      </c>
      <c r="J30" s="93">
        <f>[25]Setembro!$K$13</f>
        <v>0</v>
      </c>
      <c r="K30" s="93">
        <f>[25]Setembro!$K$14</f>
        <v>0</v>
      </c>
      <c r="L30" s="93">
        <f>[25]Setembro!$K$15</f>
        <v>0</v>
      </c>
      <c r="M30" s="93">
        <f>[25]Setembro!$K$16</f>
        <v>0</v>
      </c>
      <c r="N30" s="93">
        <f>[25]Setembro!$K$17</f>
        <v>0</v>
      </c>
      <c r="O30" s="93">
        <f>[25]Setembro!$K$18</f>
        <v>1.5999999999999999</v>
      </c>
      <c r="P30" s="93">
        <f>[25]Setembro!$K$19</f>
        <v>41.999999999999993</v>
      </c>
      <c r="Q30" s="93">
        <f>[25]Setembro!$K$20</f>
        <v>2.8</v>
      </c>
      <c r="R30" s="93">
        <f>[25]Setembro!$K$21</f>
        <v>0</v>
      </c>
      <c r="S30" s="93">
        <f>[25]Setembro!$K$22</f>
        <v>0</v>
      </c>
      <c r="T30" s="93">
        <f>[25]Setembro!$K$23</f>
        <v>0</v>
      </c>
      <c r="U30" s="93">
        <f>[25]Setembro!$K$24</f>
        <v>5.4</v>
      </c>
      <c r="V30" s="93">
        <f>[25]Setembro!$K$25</f>
        <v>28.600000000000005</v>
      </c>
      <c r="W30" s="93">
        <f>[25]Setembro!$K$26</f>
        <v>0</v>
      </c>
      <c r="X30" s="93">
        <f>[25]Setembro!$K$27</f>
        <v>0</v>
      </c>
      <c r="Y30" s="93">
        <f>[25]Setembro!$K$28</f>
        <v>0</v>
      </c>
      <c r="Z30" s="93">
        <f>[25]Setembro!$K$29</f>
        <v>0</v>
      </c>
      <c r="AA30" s="93">
        <f>[25]Setembro!$K$30</f>
        <v>5</v>
      </c>
      <c r="AB30" s="93">
        <f>[25]Setembro!$K$31</f>
        <v>0</v>
      </c>
      <c r="AC30" s="93">
        <f>[25]Setembro!$K$32</f>
        <v>0</v>
      </c>
      <c r="AD30" s="93">
        <f>[25]Setembro!$K$33</f>
        <v>0</v>
      </c>
      <c r="AE30" s="93">
        <f>[25]Setembro!$K$34</f>
        <v>0</v>
      </c>
      <c r="AF30" s="81">
        <f t="shared" si="3"/>
        <v>85.399999999999991</v>
      </c>
      <c r="AG30" s="82">
        <f t="shared" si="4"/>
        <v>41.999999999999993</v>
      </c>
      <c r="AH30" s="56">
        <f t="shared" si="5"/>
        <v>24</v>
      </c>
    </row>
    <row r="31" spans="1:36" x14ac:dyDescent="0.2">
      <c r="A31" s="50" t="s">
        <v>154</v>
      </c>
      <c r="B31" s="93">
        <f>[26]Setembro!$K5</f>
        <v>0</v>
      </c>
      <c r="C31" s="93">
        <f>[26]Setembro!$K6</f>
        <v>0</v>
      </c>
      <c r="D31" s="93">
        <f>[26]Setembro!$K7</f>
        <v>0</v>
      </c>
      <c r="E31" s="93">
        <f>[26]Setembro!$K8</f>
        <v>0</v>
      </c>
      <c r="F31" s="93">
        <f>[26]Setembro!$K9</f>
        <v>0</v>
      </c>
      <c r="G31" s="93">
        <f>[26]Setembro!$K10</f>
        <v>0</v>
      </c>
      <c r="H31" s="93">
        <f>[26]Setembro!$K11</f>
        <v>0</v>
      </c>
      <c r="I31" s="93">
        <f>[26]Setembro!$K12</f>
        <v>0</v>
      </c>
      <c r="J31" s="93">
        <f>[26]Setembro!$K13</f>
        <v>0</v>
      </c>
      <c r="K31" s="93">
        <f>[26]Setembro!$K14</f>
        <v>0</v>
      </c>
      <c r="L31" s="93">
        <f>[26]Setembro!$K15</f>
        <v>0</v>
      </c>
      <c r="M31" s="93">
        <f>[26]Setembro!$K16</f>
        <v>0</v>
      </c>
      <c r="N31" s="93">
        <f>[26]Setembro!$K17</f>
        <v>0</v>
      </c>
      <c r="O31" s="93">
        <f>[26]Setembro!$K18</f>
        <v>0.8</v>
      </c>
      <c r="P31" s="93">
        <f>[26]Setembro!$K19</f>
        <v>40.799999999999997</v>
      </c>
      <c r="Q31" s="93">
        <f>[26]Setembro!$K20</f>
        <v>1</v>
      </c>
      <c r="R31" s="93">
        <f>[26]Setembro!$K21</f>
        <v>0</v>
      </c>
      <c r="S31" s="93">
        <f>[26]Setembro!$K22</f>
        <v>0</v>
      </c>
      <c r="T31" s="93">
        <f>[26]Setembro!$K23</f>
        <v>0</v>
      </c>
      <c r="U31" s="93">
        <f>[26]Setembro!$K24</f>
        <v>1.8</v>
      </c>
      <c r="V31" s="93">
        <f>[26]Setembro!$K25</f>
        <v>19</v>
      </c>
      <c r="W31" s="93">
        <f>[26]Setembro!$K26</f>
        <v>0</v>
      </c>
      <c r="X31" s="93">
        <f>[26]Setembro!$K27</f>
        <v>0</v>
      </c>
      <c r="Y31" s="93">
        <f>[26]Setembro!$K28</f>
        <v>0</v>
      </c>
      <c r="Z31" s="93">
        <f>[26]Setembro!$K29</f>
        <v>0</v>
      </c>
      <c r="AA31" s="93">
        <f>[26]Setembro!$K30</f>
        <v>4.4000000000000004</v>
      </c>
      <c r="AB31" s="93">
        <f>[26]Setembro!$K31</f>
        <v>0.2</v>
      </c>
      <c r="AC31" s="93">
        <f>[26]Setembro!$K32</f>
        <v>0</v>
      </c>
      <c r="AD31" s="93">
        <f>[26]Setembro!$K33</f>
        <v>0</v>
      </c>
      <c r="AE31" s="93">
        <f>[26]Setembro!$K34</f>
        <v>0</v>
      </c>
      <c r="AF31" s="81">
        <f t="shared" si="3"/>
        <v>68</v>
      </c>
      <c r="AG31" s="82">
        <f t="shared" si="4"/>
        <v>40.799999999999997</v>
      </c>
      <c r="AH31" s="56">
        <f t="shared" si="5"/>
        <v>23</v>
      </c>
      <c r="AI31" s="11"/>
    </row>
    <row r="32" spans="1:36" x14ac:dyDescent="0.2">
      <c r="A32" s="50" t="s">
        <v>11</v>
      </c>
      <c r="B32" s="93">
        <f>[27]Setembro!$K$5</f>
        <v>0</v>
      </c>
      <c r="C32" s="93">
        <f>[27]Setembro!$K$6</f>
        <v>0</v>
      </c>
      <c r="D32" s="93">
        <f>[27]Setembro!$K$7</f>
        <v>0</v>
      </c>
      <c r="E32" s="93">
        <f>[27]Setembro!$K$8</f>
        <v>0</v>
      </c>
      <c r="F32" s="93">
        <f>[27]Setembro!$K$9</f>
        <v>0</v>
      </c>
      <c r="G32" s="93">
        <f>[27]Setembro!$K$10</f>
        <v>0</v>
      </c>
      <c r="H32" s="93">
        <f>[27]Setembro!$K$11</f>
        <v>0</v>
      </c>
      <c r="I32" s="93">
        <f>[27]Setembro!$K$12</f>
        <v>0</v>
      </c>
      <c r="J32" s="93">
        <f>[27]Setembro!$K$13</f>
        <v>0</v>
      </c>
      <c r="K32" s="93">
        <f>[27]Setembro!$K$14</f>
        <v>0</v>
      </c>
      <c r="L32" s="93">
        <f>[27]Setembro!$K$15</f>
        <v>0</v>
      </c>
      <c r="M32" s="93">
        <f>[27]Setembro!$K$16</f>
        <v>0</v>
      </c>
      <c r="N32" s="93">
        <f>[27]Setembro!$K$17</f>
        <v>0</v>
      </c>
      <c r="O32" s="93">
        <f>[27]Setembro!$K$18</f>
        <v>3.2</v>
      </c>
      <c r="P32" s="93">
        <f>[27]Setembro!$K$19</f>
        <v>8.9999999999999982</v>
      </c>
      <c r="Q32" s="93">
        <f>[27]Setembro!$K$20</f>
        <v>11.399999999999999</v>
      </c>
      <c r="R32" s="93">
        <f>[27]Setembro!$K$21</f>
        <v>0</v>
      </c>
      <c r="S32" s="93">
        <f>[27]Setembro!$K$22</f>
        <v>0</v>
      </c>
      <c r="T32" s="93">
        <f>[27]Setembro!$K$23</f>
        <v>0</v>
      </c>
      <c r="U32" s="93">
        <f>[27]Setembro!$K$24</f>
        <v>0</v>
      </c>
      <c r="V32" s="93">
        <f>[27]Setembro!$K$25</f>
        <v>38.6</v>
      </c>
      <c r="W32" s="93">
        <f>[27]Setembro!$K$26</f>
        <v>0</v>
      </c>
      <c r="X32" s="93">
        <f>[27]Setembro!$K$27</f>
        <v>0</v>
      </c>
      <c r="Y32" s="93">
        <f>[27]Setembro!$K$28</f>
        <v>0</v>
      </c>
      <c r="Z32" s="93">
        <f>[27]Setembro!$K$29</f>
        <v>0</v>
      </c>
      <c r="AA32" s="93">
        <f>[27]Setembro!$K$30</f>
        <v>3.1999999999999997</v>
      </c>
      <c r="AB32" s="93">
        <f>[27]Setembro!$K$31</f>
        <v>0</v>
      </c>
      <c r="AC32" s="93">
        <f>[27]Setembro!$K$32</f>
        <v>0</v>
      </c>
      <c r="AD32" s="93">
        <f>[27]Setembro!$K$33</f>
        <v>0</v>
      </c>
      <c r="AE32" s="93">
        <f>[27]Setembro!$K$34</f>
        <v>2</v>
      </c>
      <c r="AF32" s="81">
        <f t="shared" si="3"/>
        <v>67.400000000000006</v>
      </c>
      <c r="AG32" s="82">
        <f t="shared" si="4"/>
        <v>38.6</v>
      </c>
      <c r="AH32" s="56">
        <f t="shared" si="5"/>
        <v>24</v>
      </c>
    </row>
    <row r="33" spans="1:39" s="5" customFormat="1" x14ac:dyDescent="0.2">
      <c r="A33" s="50" t="s">
        <v>12</v>
      </c>
      <c r="B33" s="93">
        <f>[28]Setembro!$K$5</f>
        <v>0</v>
      </c>
      <c r="C33" s="93">
        <f>[28]Setembro!$K$6</f>
        <v>0</v>
      </c>
      <c r="D33" s="93">
        <f>[28]Setembro!$K$7</f>
        <v>0</v>
      </c>
      <c r="E33" s="93">
        <f>[28]Setembro!$K$8</f>
        <v>0</v>
      </c>
      <c r="F33" s="93">
        <f>[28]Setembro!$K$9</f>
        <v>0.4</v>
      </c>
      <c r="G33" s="93">
        <f>[28]Setembro!$K$10</f>
        <v>0</v>
      </c>
      <c r="H33" s="93">
        <f>[28]Setembro!$K$11</f>
        <v>0</v>
      </c>
      <c r="I33" s="93">
        <f>[28]Setembro!$K$12</f>
        <v>0</v>
      </c>
      <c r="J33" s="93">
        <f>[28]Setembro!$K$13</f>
        <v>0</v>
      </c>
      <c r="K33" s="93">
        <f>[28]Setembro!$K$14</f>
        <v>0</v>
      </c>
      <c r="L33" s="93">
        <f>[28]Setembro!$K$15</f>
        <v>0</v>
      </c>
      <c r="M33" s="93">
        <f>[28]Setembro!$K$16</f>
        <v>0</v>
      </c>
      <c r="N33" s="93">
        <f>[28]Setembro!$K$17</f>
        <v>0</v>
      </c>
      <c r="O33" s="93">
        <f>[28]Setembro!$K$18</f>
        <v>18.399999999999999</v>
      </c>
      <c r="P33" s="93">
        <f>[28]Setembro!$K$19</f>
        <v>9.2000000000000011</v>
      </c>
      <c r="Q33" s="93">
        <f>[28]Setembro!$K$20</f>
        <v>1.4</v>
      </c>
      <c r="R33" s="93">
        <f>[28]Setembro!$K$21</f>
        <v>0</v>
      </c>
      <c r="S33" s="93">
        <f>[28]Setembro!$K$22</f>
        <v>0</v>
      </c>
      <c r="T33" s="93">
        <f>[28]Setembro!$K$23</f>
        <v>0</v>
      </c>
      <c r="U33" s="93">
        <f>[28]Setembro!$K$24</f>
        <v>0</v>
      </c>
      <c r="V33" s="93">
        <f>[28]Setembro!$K$25</f>
        <v>0.2</v>
      </c>
      <c r="W33" s="93">
        <f>[28]Setembro!$K$26</f>
        <v>0</v>
      </c>
      <c r="X33" s="93">
        <f>[28]Setembro!$K$27</f>
        <v>0</v>
      </c>
      <c r="Y33" s="93">
        <f>[28]Setembro!$K$28</f>
        <v>0</v>
      </c>
      <c r="Z33" s="93">
        <f>[28]Setembro!$K$29</f>
        <v>0</v>
      </c>
      <c r="AA33" s="93">
        <f>[28]Setembro!$K$30</f>
        <v>6.8</v>
      </c>
      <c r="AB33" s="93">
        <f>[28]Setembro!$K$31</f>
        <v>0</v>
      </c>
      <c r="AC33" s="93">
        <f>[28]Setembro!$K$32</f>
        <v>0</v>
      </c>
      <c r="AD33" s="93">
        <f>[28]Setembro!$K$33</f>
        <v>0</v>
      </c>
      <c r="AE33" s="93">
        <f>[28]Setembro!$K$34</f>
        <v>0.6</v>
      </c>
      <c r="AF33" s="81">
        <f t="shared" si="3"/>
        <v>37</v>
      </c>
      <c r="AG33" s="82">
        <f t="shared" si="4"/>
        <v>18.399999999999999</v>
      </c>
      <c r="AH33" s="56">
        <f t="shared" si="5"/>
        <v>23</v>
      </c>
    </row>
    <row r="34" spans="1:39" x14ac:dyDescent="0.2">
      <c r="A34" s="50" t="s">
        <v>235</v>
      </c>
      <c r="B34" s="93">
        <f>[29]Setembro!$K$5</f>
        <v>0</v>
      </c>
      <c r="C34" s="93">
        <f>[29]Setembro!$K$6</f>
        <v>0</v>
      </c>
      <c r="D34" s="93">
        <f>[29]Setembro!$K$7</f>
        <v>0</v>
      </c>
      <c r="E34" s="93">
        <f>[29]Setembro!$K$8</f>
        <v>0</v>
      </c>
      <c r="F34" s="93">
        <f>[29]Setembro!$K$9</f>
        <v>0</v>
      </c>
      <c r="G34" s="93">
        <f>[29]Setembro!$K$10</f>
        <v>0</v>
      </c>
      <c r="H34" s="93">
        <f>[29]Setembro!$K$11</f>
        <v>0</v>
      </c>
      <c r="I34" s="93">
        <f>[29]Setembro!$K$12</f>
        <v>0</v>
      </c>
      <c r="J34" s="93">
        <f>[29]Setembro!$K$13</f>
        <v>0</v>
      </c>
      <c r="K34" s="93">
        <f>[29]Setembro!$K$14</f>
        <v>0</v>
      </c>
      <c r="L34" s="93">
        <f>[29]Setembro!$K$15</f>
        <v>0</v>
      </c>
      <c r="M34" s="93">
        <f>[29]Setembro!$K$16</f>
        <v>0</v>
      </c>
      <c r="N34" s="93">
        <f>[29]Setembro!$K$17</f>
        <v>0</v>
      </c>
      <c r="O34" s="93">
        <f>[29]Setembro!$K$18</f>
        <v>0</v>
      </c>
      <c r="P34" s="93">
        <f>[29]Setembro!$K$19</f>
        <v>1</v>
      </c>
      <c r="Q34" s="93">
        <f>[29]Setembro!$K$20</f>
        <v>1.4</v>
      </c>
      <c r="R34" s="93">
        <f>[29]Setembro!$K$21</f>
        <v>0</v>
      </c>
      <c r="S34" s="93">
        <f>[29]Setembro!$K$22</f>
        <v>0</v>
      </c>
      <c r="T34" s="93">
        <f>[29]Setembro!$K$23</f>
        <v>0</v>
      </c>
      <c r="U34" s="93">
        <f>[29]Setembro!$K$24</f>
        <v>0</v>
      </c>
      <c r="V34" s="93">
        <f>[29]Setembro!$K$25</f>
        <v>0</v>
      </c>
      <c r="W34" s="93">
        <f>[29]Setembro!$K$26</f>
        <v>0</v>
      </c>
      <c r="X34" s="93">
        <f>[29]Setembro!$K$27</f>
        <v>0</v>
      </c>
      <c r="Y34" s="93">
        <f>[29]Setembro!$K$28</f>
        <v>0</v>
      </c>
      <c r="Z34" s="93">
        <f>[29]Setembro!$K$29</f>
        <v>0</v>
      </c>
      <c r="AA34" s="93">
        <f>[29]Setembro!$K$30</f>
        <v>0</v>
      </c>
      <c r="AB34" s="93">
        <f>[29]Setembro!$K$31</f>
        <v>0</v>
      </c>
      <c r="AC34" s="93">
        <f>[29]Setembro!$K$32</f>
        <v>0</v>
      </c>
      <c r="AD34" s="93">
        <f>[29]Setembro!$K$33</f>
        <v>0</v>
      </c>
      <c r="AE34" s="93">
        <f>[29]Setembro!$K$34</f>
        <v>0</v>
      </c>
      <c r="AF34" s="81">
        <f t="shared" si="3"/>
        <v>2.4</v>
      </c>
      <c r="AG34" s="82">
        <f t="shared" si="4"/>
        <v>1.4</v>
      </c>
      <c r="AH34" s="56">
        <f t="shared" si="5"/>
        <v>28</v>
      </c>
    </row>
    <row r="35" spans="1:39" x14ac:dyDescent="0.2">
      <c r="A35" s="50" t="s">
        <v>234</v>
      </c>
      <c r="B35" s="93">
        <f>[30]Setembro!$K$5</f>
        <v>0</v>
      </c>
      <c r="C35" s="93">
        <f>[30]Setembro!$K$6</f>
        <v>0</v>
      </c>
      <c r="D35" s="93">
        <f>[30]Setembro!$K$7</f>
        <v>0</v>
      </c>
      <c r="E35" s="93">
        <f>[30]Setembro!$K$8</f>
        <v>0</v>
      </c>
      <c r="F35" s="93">
        <f>[30]Setembro!$K$9</f>
        <v>0</v>
      </c>
      <c r="G35" s="93">
        <f>[30]Setembro!$K$10</f>
        <v>0</v>
      </c>
      <c r="H35" s="93">
        <f>[30]Setembro!$K$11</f>
        <v>0</v>
      </c>
      <c r="I35" s="93">
        <f>[30]Setembro!$K$12</f>
        <v>0</v>
      </c>
      <c r="J35" s="93">
        <f>[30]Setembro!$K$13</f>
        <v>0</v>
      </c>
      <c r="K35" s="93">
        <f>[30]Setembro!$K$14</f>
        <v>0</v>
      </c>
      <c r="L35" s="93">
        <f>[30]Setembro!$K$15</f>
        <v>0</v>
      </c>
      <c r="M35" s="93">
        <f>[30]Setembro!$K$16</f>
        <v>0</v>
      </c>
      <c r="N35" s="93">
        <f>[30]Setembro!$K$17</f>
        <v>0</v>
      </c>
      <c r="O35" s="93">
        <f>[30]Setembro!$K$18</f>
        <v>0</v>
      </c>
      <c r="P35" s="93">
        <f>[30]Setembro!$K$19</f>
        <v>7.2000000000000011</v>
      </c>
      <c r="Q35" s="93">
        <f>[30]Setembro!$K$20</f>
        <v>13</v>
      </c>
      <c r="R35" s="93">
        <f>[30]Setembro!$K$21</f>
        <v>0</v>
      </c>
      <c r="S35" s="93">
        <f>[30]Setembro!$K$22</f>
        <v>0</v>
      </c>
      <c r="T35" s="93">
        <f>[30]Setembro!$K$23</f>
        <v>0</v>
      </c>
      <c r="U35" s="93">
        <f>[30]Setembro!$K$24</f>
        <v>3.4</v>
      </c>
      <c r="V35" s="93">
        <f>[30]Setembro!$K$25</f>
        <v>17.599999999999998</v>
      </c>
      <c r="W35" s="93">
        <f>[30]Setembro!$K$26</f>
        <v>1.6</v>
      </c>
      <c r="X35" s="93">
        <f>[30]Setembro!$K$27</f>
        <v>0</v>
      </c>
      <c r="Y35" s="93">
        <f>[30]Setembro!$K$28</f>
        <v>0</v>
      </c>
      <c r="Z35" s="93">
        <f>[30]Setembro!$K$29</f>
        <v>0</v>
      </c>
      <c r="AA35" s="93">
        <f>[30]Setembro!$K$30</f>
        <v>0.4</v>
      </c>
      <c r="AB35" s="93">
        <f>[30]Setembro!$K$31</f>
        <v>0</v>
      </c>
      <c r="AC35" s="93">
        <f>[30]Setembro!$K$32</f>
        <v>0</v>
      </c>
      <c r="AD35" s="93">
        <f>[30]Setembro!$K$33</f>
        <v>0</v>
      </c>
      <c r="AE35" s="93">
        <f>[30]Setembro!$K$34</f>
        <v>0</v>
      </c>
      <c r="AF35" s="81">
        <f t="shared" si="3"/>
        <v>43.2</v>
      </c>
      <c r="AG35" s="82">
        <f t="shared" si="4"/>
        <v>17.599999999999998</v>
      </c>
      <c r="AH35" s="56">
        <f t="shared" si="5"/>
        <v>24</v>
      </c>
      <c r="AM35" t="s">
        <v>33</v>
      </c>
    </row>
    <row r="36" spans="1:39" x14ac:dyDescent="0.2">
      <c r="A36" s="50" t="s">
        <v>126</v>
      </c>
      <c r="B36" s="93">
        <f>[31]Setembro!$K$5</f>
        <v>0</v>
      </c>
      <c r="C36" s="93">
        <f>[31]Setembro!$K$6</f>
        <v>0</v>
      </c>
      <c r="D36" s="93">
        <f>[31]Setembro!$K$7</f>
        <v>0</v>
      </c>
      <c r="E36" s="93">
        <f>[31]Setembro!$K$8</f>
        <v>0</v>
      </c>
      <c r="F36" s="93">
        <f>[31]Setembro!$K$9</f>
        <v>0</v>
      </c>
      <c r="G36" s="93">
        <f>[31]Setembro!$K$10</f>
        <v>0</v>
      </c>
      <c r="H36" s="93">
        <f>[31]Setembro!$K$11</f>
        <v>0</v>
      </c>
      <c r="I36" s="93">
        <f>[31]Setembro!$K$12</f>
        <v>0</v>
      </c>
      <c r="J36" s="93">
        <f>[31]Setembro!$K$13</f>
        <v>0</v>
      </c>
      <c r="K36" s="93">
        <f>[31]Setembro!$K$14</f>
        <v>0</v>
      </c>
      <c r="L36" s="93">
        <f>[31]Setembro!$K$15</f>
        <v>0</v>
      </c>
      <c r="M36" s="93">
        <f>[31]Setembro!$K$16</f>
        <v>0</v>
      </c>
      <c r="N36" s="93">
        <f>[31]Setembro!$K$17</f>
        <v>0</v>
      </c>
      <c r="O36" s="93">
        <f>[31]Setembro!$K$18</f>
        <v>0</v>
      </c>
      <c r="P36" s="93">
        <f>[31]Setembro!$K$19</f>
        <v>7.9999999999999991</v>
      </c>
      <c r="Q36" s="93">
        <f>[31]Setembro!$K$20</f>
        <v>6.6000000000000005</v>
      </c>
      <c r="R36" s="93">
        <f>[31]Setembro!$K$21</f>
        <v>0</v>
      </c>
      <c r="S36" s="93">
        <f>[31]Setembro!$K$22</f>
        <v>0</v>
      </c>
      <c r="T36" s="93">
        <f>[31]Setembro!$K$23</f>
        <v>0</v>
      </c>
      <c r="U36" s="93">
        <f>[31]Setembro!$K$24</f>
        <v>5</v>
      </c>
      <c r="V36" s="93">
        <f>[31]Setembro!$K$25</f>
        <v>12.8</v>
      </c>
      <c r="W36" s="93">
        <f>[31]Setembro!$K$26</f>
        <v>0</v>
      </c>
      <c r="X36" s="93">
        <f>[31]Setembro!$K$27</f>
        <v>0</v>
      </c>
      <c r="Y36" s="93">
        <f>[31]Setembro!$K$28</f>
        <v>0</v>
      </c>
      <c r="Z36" s="93">
        <f>[31]Setembro!$K$29</f>
        <v>0</v>
      </c>
      <c r="AA36" s="93">
        <f>[31]Setembro!$K$30</f>
        <v>15.4</v>
      </c>
      <c r="AB36" s="93">
        <f>[31]Setembro!$K$31</f>
        <v>0.8</v>
      </c>
      <c r="AC36" s="93">
        <f>[31]Setembro!$K$32</f>
        <v>0</v>
      </c>
      <c r="AD36" s="93">
        <f>[31]Setembro!$K$33</f>
        <v>0</v>
      </c>
      <c r="AE36" s="93">
        <f>[31]Setembro!$K$34</f>
        <v>0</v>
      </c>
      <c r="AF36" s="81">
        <f t="shared" si="3"/>
        <v>48.6</v>
      </c>
      <c r="AG36" s="82">
        <f t="shared" si="4"/>
        <v>15.4</v>
      </c>
      <c r="AH36" s="56">
        <f t="shared" si="5"/>
        <v>24</v>
      </c>
    </row>
    <row r="37" spans="1:39" hidden="1" x14ac:dyDescent="0.2">
      <c r="A37" s="50" t="s">
        <v>13</v>
      </c>
      <c r="B37" s="93" t="s">
        <v>203</v>
      </c>
      <c r="C37" s="93">
        <f>[32]Setembro!$K$6</f>
        <v>0</v>
      </c>
      <c r="D37" s="93">
        <f>[32]Setembro!$K$7</f>
        <v>0</v>
      </c>
      <c r="E37" s="93">
        <f>[32]Setembro!$K$8</f>
        <v>0</v>
      </c>
      <c r="F37" s="93">
        <f>[32]Setembro!$K$9</f>
        <v>0</v>
      </c>
      <c r="G37" s="93">
        <f>[32]Setembro!$K$10</f>
        <v>0</v>
      </c>
      <c r="H37" s="93">
        <f>[32]Setembro!$K$11</f>
        <v>0</v>
      </c>
      <c r="I37" s="93">
        <f>[32]Setembro!$K$12</f>
        <v>0</v>
      </c>
      <c r="J37" s="93">
        <f>[32]Setembro!$K$13</f>
        <v>0</v>
      </c>
      <c r="K37" s="93">
        <f>[32]Setembro!$K$14</f>
        <v>0</v>
      </c>
      <c r="L37" s="93">
        <f>[32]Setembro!$K$15</f>
        <v>0</v>
      </c>
      <c r="M37" s="93">
        <f>[32]Setembro!$K$16</f>
        <v>0</v>
      </c>
      <c r="N37" s="93">
        <f>[32]Setembro!$K$17</f>
        <v>0</v>
      </c>
      <c r="O37" s="93">
        <f>[32]Setembro!$K$18</f>
        <v>0</v>
      </c>
      <c r="P37" s="93">
        <f>[32]Setembro!$K$19</f>
        <v>0</v>
      </c>
      <c r="Q37" s="93">
        <f>[32]Setembro!$K$20</f>
        <v>0.4</v>
      </c>
      <c r="R37" s="93">
        <f>[32]Setembro!$K$21</f>
        <v>0</v>
      </c>
      <c r="S37" s="93">
        <f>[32]Setembro!$K$22</f>
        <v>0</v>
      </c>
      <c r="T37" s="93">
        <f>[32]Setembro!$K$23</f>
        <v>0</v>
      </c>
      <c r="U37" s="93">
        <f>[32]Setembro!$K$24</f>
        <v>0</v>
      </c>
      <c r="V37" s="93">
        <f>[32]Setembro!$K$25</f>
        <v>3.8000000000000003</v>
      </c>
      <c r="W37" s="93">
        <f>[32]Setembro!$K$26</f>
        <v>0</v>
      </c>
      <c r="X37" s="93">
        <f>[32]Setembro!$K$27</f>
        <v>0</v>
      </c>
      <c r="Y37" s="93">
        <f>[32]Setembro!$K$28</f>
        <v>0</v>
      </c>
      <c r="Z37" s="93">
        <f>[32]Setembro!$K$29</f>
        <v>0</v>
      </c>
      <c r="AA37" s="93">
        <f>[32]Setembro!$K$30</f>
        <v>0</v>
      </c>
      <c r="AB37" s="93">
        <f>[32]Setembro!$K$31</f>
        <v>0</v>
      </c>
      <c r="AC37" s="93">
        <f>[32]Setembro!$K$32</f>
        <v>0</v>
      </c>
      <c r="AD37" s="93">
        <f>[32]Setembro!$K$33</f>
        <v>0</v>
      </c>
      <c r="AE37" s="93">
        <f>[32]Setembro!$K$34</f>
        <v>0</v>
      </c>
      <c r="AF37" s="81">
        <f t="shared" si="3"/>
        <v>4.2</v>
      </c>
      <c r="AG37" s="82">
        <f t="shared" si="4"/>
        <v>3.8000000000000003</v>
      </c>
      <c r="AH37" s="56">
        <f t="shared" si="5"/>
        <v>27</v>
      </c>
      <c r="AI37" t="s">
        <v>203</v>
      </c>
    </row>
    <row r="38" spans="1:39" x14ac:dyDescent="0.2">
      <c r="A38" s="50" t="s">
        <v>155</v>
      </c>
      <c r="B38" s="93">
        <f>[33]Setembro!$K5</f>
        <v>0</v>
      </c>
      <c r="C38" s="93">
        <f>[33]Setembro!$K6</f>
        <v>0</v>
      </c>
      <c r="D38" s="93">
        <f>[33]Setembro!$K7</f>
        <v>0</v>
      </c>
      <c r="E38" s="93">
        <f>[33]Setembro!$K8</f>
        <v>0</v>
      </c>
      <c r="F38" s="93">
        <f>[33]Setembro!$K9</f>
        <v>0</v>
      </c>
      <c r="G38" s="93">
        <f>[33]Setembro!$K10</f>
        <v>0</v>
      </c>
      <c r="H38" s="93">
        <f>[33]Setembro!$K11</f>
        <v>0</v>
      </c>
      <c r="I38" s="93">
        <f>[33]Setembro!$K12</f>
        <v>0</v>
      </c>
      <c r="J38" s="93">
        <f>[33]Setembro!$K13</f>
        <v>0</v>
      </c>
      <c r="K38" s="93" t="str">
        <f>[33]Setembro!$K14</f>
        <v>*</v>
      </c>
      <c r="L38" s="93" t="str">
        <f>[33]Setembro!$K15</f>
        <v>*</v>
      </c>
      <c r="M38" s="93">
        <f>[33]Setembro!$K16</f>
        <v>0</v>
      </c>
      <c r="N38" s="93">
        <f>[33]Setembro!$K17</f>
        <v>0</v>
      </c>
      <c r="O38" s="93">
        <f>[33]Setembro!$K18</f>
        <v>0</v>
      </c>
      <c r="P38" s="93">
        <f>[33]Setembro!$K19</f>
        <v>0</v>
      </c>
      <c r="Q38" s="93">
        <f>[33]Setembro!$K20</f>
        <v>0</v>
      </c>
      <c r="R38" s="93">
        <f>[33]Setembro!$K21</f>
        <v>0</v>
      </c>
      <c r="S38" s="93">
        <f>[33]Setembro!$K22</f>
        <v>0</v>
      </c>
      <c r="T38" s="93">
        <f>[33]Setembro!$K23</f>
        <v>0</v>
      </c>
      <c r="U38" s="93">
        <f>[33]Setembro!$K24</f>
        <v>0</v>
      </c>
      <c r="V38" s="93">
        <f>[33]Setembro!$K25</f>
        <v>0</v>
      </c>
      <c r="W38" s="93">
        <f>[33]Setembro!$K26</f>
        <v>0</v>
      </c>
      <c r="X38" s="93">
        <f>[33]Setembro!$K27</f>
        <v>0</v>
      </c>
      <c r="Y38" s="93">
        <f>[33]Setembro!$K28</f>
        <v>0</v>
      </c>
      <c r="Z38" s="93">
        <f>[33]Setembro!$K29</f>
        <v>0</v>
      </c>
      <c r="AA38" s="93">
        <f>[33]Setembro!$K30</f>
        <v>0</v>
      </c>
      <c r="AB38" s="93">
        <f>[33]Setembro!$K31</f>
        <v>0</v>
      </c>
      <c r="AC38" s="93">
        <f>[33]Setembro!$K32</f>
        <v>0</v>
      </c>
      <c r="AD38" s="93">
        <f>[33]Setembro!$K33</f>
        <v>0</v>
      </c>
      <c r="AE38" s="93">
        <f>[33]Setembro!$K34</f>
        <v>0</v>
      </c>
      <c r="AF38" s="81">
        <f t="shared" si="3"/>
        <v>0</v>
      </c>
      <c r="AG38" s="82">
        <f t="shared" si="4"/>
        <v>0</v>
      </c>
      <c r="AH38" s="56">
        <f t="shared" si="5"/>
        <v>28</v>
      </c>
    </row>
    <row r="39" spans="1:39" x14ac:dyDescent="0.2">
      <c r="A39" s="50" t="s">
        <v>14</v>
      </c>
      <c r="B39" s="93">
        <f>[34]Setembro!$K$5</f>
        <v>0</v>
      </c>
      <c r="C39" s="93">
        <f>[34]Setembro!$K$6</f>
        <v>0</v>
      </c>
      <c r="D39" s="93">
        <f>[34]Setembro!$K$7</f>
        <v>0</v>
      </c>
      <c r="E39" s="93">
        <f>[34]Setembro!$K$8</f>
        <v>0</v>
      </c>
      <c r="F39" s="93">
        <f>[34]Setembro!$K$9</f>
        <v>0</v>
      </c>
      <c r="G39" s="93">
        <f>[34]Setembro!$K$10</f>
        <v>0</v>
      </c>
      <c r="H39" s="93">
        <f>[34]Setembro!$K$11</f>
        <v>0</v>
      </c>
      <c r="I39" s="93">
        <f>[34]Setembro!$K$12</f>
        <v>0</v>
      </c>
      <c r="J39" s="93">
        <f>[34]Setembro!$K$13</f>
        <v>0</v>
      </c>
      <c r="K39" s="93">
        <f>[34]Setembro!$K$14</f>
        <v>0</v>
      </c>
      <c r="L39" s="93">
        <f>[34]Setembro!$K$15</f>
        <v>0</v>
      </c>
      <c r="M39" s="93">
        <f>[34]Setembro!$K$16</f>
        <v>0</v>
      </c>
      <c r="N39" s="93">
        <f>[34]Setembro!$K$17</f>
        <v>0</v>
      </c>
      <c r="O39" s="93">
        <f>[34]Setembro!$K$18</f>
        <v>0</v>
      </c>
      <c r="P39" s="93">
        <f>[34]Setembro!$K$19</f>
        <v>0</v>
      </c>
      <c r="Q39" s="93">
        <f>[34]Setembro!$K$20</f>
        <v>0</v>
      </c>
      <c r="R39" s="93">
        <f>[34]Setembro!$K$21</f>
        <v>0</v>
      </c>
      <c r="S39" s="93">
        <f>[34]Setembro!$K$22</f>
        <v>0</v>
      </c>
      <c r="T39" s="93">
        <f>[34]Setembro!$K$23</f>
        <v>0</v>
      </c>
      <c r="U39" s="93">
        <f>[34]Setembro!$K$24</f>
        <v>0</v>
      </c>
      <c r="V39" s="93">
        <f>[34]Setembro!$K$25</f>
        <v>0</v>
      </c>
      <c r="W39" s="93">
        <f>[34]Setembro!$K$26</f>
        <v>0</v>
      </c>
      <c r="X39" s="93">
        <f>[34]Setembro!$K$27</f>
        <v>0</v>
      </c>
      <c r="Y39" s="93">
        <f>[34]Setembro!$K$28</f>
        <v>0</v>
      </c>
      <c r="Z39" s="93">
        <f>[34]Setembro!$K$29</f>
        <v>0</v>
      </c>
      <c r="AA39" s="93">
        <f>[34]Setembro!$K$30</f>
        <v>0</v>
      </c>
      <c r="AB39" s="93">
        <f>[34]Setembro!$K$31</f>
        <v>0</v>
      </c>
      <c r="AC39" s="93">
        <f>[34]Setembro!$K$32</f>
        <v>0</v>
      </c>
      <c r="AD39" s="93">
        <f>[34]Setembro!$K$33</f>
        <v>0</v>
      </c>
      <c r="AE39" s="93">
        <f>[34]Setembro!$K$34</f>
        <v>0</v>
      </c>
      <c r="AF39" s="81">
        <f t="shared" si="3"/>
        <v>0</v>
      </c>
      <c r="AG39" s="82">
        <f t="shared" si="4"/>
        <v>0</v>
      </c>
      <c r="AH39" s="56">
        <f t="shared" si="5"/>
        <v>30</v>
      </c>
      <c r="AI39" s="11" t="s">
        <v>33</v>
      </c>
    </row>
    <row r="40" spans="1:39" x14ac:dyDescent="0.2">
      <c r="A40" s="50" t="s">
        <v>15</v>
      </c>
      <c r="B40" s="93">
        <f>[35]Setembro!$K$5</f>
        <v>0</v>
      </c>
      <c r="C40" s="93">
        <f>[35]Setembro!$K$6</f>
        <v>0</v>
      </c>
      <c r="D40" s="93">
        <f>[35]Setembro!$K$7</f>
        <v>0</v>
      </c>
      <c r="E40" s="93">
        <f>[35]Setembro!$K$8</f>
        <v>0</v>
      </c>
      <c r="F40" s="93">
        <f>[35]Setembro!$K$9</f>
        <v>0</v>
      </c>
      <c r="G40" s="93">
        <f>[35]Setembro!$K$10</f>
        <v>0</v>
      </c>
      <c r="H40" s="93">
        <f>[35]Setembro!$K$11</f>
        <v>0</v>
      </c>
      <c r="I40" s="93">
        <f>[35]Setembro!$K$12</f>
        <v>0</v>
      </c>
      <c r="J40" s="93">
        <f>[35]Setembro!$K$13</f>
        <v>0</v>
      </c>
      <c r="K40" s="93">
        <f>[35]Setembro!$K$14</f>
        <v>0</v>
      </c>
      <c r="L40" s="93">
        <f>[35]Setembro!$K$15</f>
        <v>0</v>
      </c>
      <c r="M40" s="93">
        <f>[35]Setembro!$K$16</f>
        <v>0</v>
      </c>
      <c r="N40" s="93">
        <f>[35]Setembro!$K$17</f>
        <v>0</v>
      </c>
      <c r="O40" s="93">
        <f>[35]Setembro!$K$18</f>
        <v>1.6</v>
      </c>
      <c r="P40" s="93">
        <f>[35]Setembro!$K$19</f>
        <v>0.60000000000000009</v>
      </c>
      <c r="Q40" s="93">
        <f>[35]Setembro!$K$20</f>
        <v>0</v>
      </c>
      <c r="R40" s="93">
        <f>[35]Setembro!$K$21</f>
        <v>0</v>
      </c>
      <c r="S40" s="93">
        <f>[35]Setembro!$K$22</f>
        <v>0</v>
      </c>
      <c r="T40" s="93">
        <f>[35]Setembro!$K$23</f>
        <v>0</v>
      </c>
      <c r="U40" s="93">
        <f>[35]Setembro!$K$24</f>
        <v>0</v>
      </c>
      <c r="V40" s="93">
        <f>[35]Setembro!$K$25</f>
        <v>0</v>
      </c>
      <c r="W40" s="93">
        <f>[35]Setembro!$K$26</f>
        <v>0</v>
      </c>
      <c r="X40" s="93">
        <f>[35]Setembro!$K$27</f>
        <v>0</v>
      </c>
      <c r="Y40" s="93">
        <f>[35]Setembro!$K$28</f>
        <v>0</v>
      </c>
      <c r="Z40" s="93">
        <f>[35]Setembro!$K$29</f>
        <v>0</v>
      </c>
      <c r="AA40" s="93">
        <f>[35]Setembro!$K$30</f>
        <v>0</v>
      </c>
      <c r="AB40" s="93">
        <f>[35]Setembro!$K$31</f>
        <v>0</v>
      </c>
      <c r="AC40" s="93">
        <f>[35]Setembro!$K$32</f>
        <v>0</v>
      </c>
      <c r="AD40" s="93">
        <f>[35]Setembro!$K$33</f>
        <v>0</v>
      </c>
      <c r="AE40" s="93">
        <f>[35]Setembro!$K$34</f>
        <v>0</v>
      </c>
      <c r="AF40" s="81">
        <f t="shared" si="3"/>
        <v>2.2000000000000002</v>
      </c>
      <c r="AG40" s="82">
        <f t="shared" si="4"/>
        <v>1.6</v>
      </c>
      <c r="AH40" s="56">
        <f t="shared" si="5"/>
        <v>28</v>
      </c>
    </row>
    <row r="41" spans="1:39" x14ac:dyDescent="0.2">
      <c r="A41" s="50" t="s">
        <v>156</v>
      </c>
      <c r="B41" s="93">
        <f>[36]Setembro!$K$5</f>
        <v>0</v>
      </c>
      <c r="C41" s="93">
        <f>[36]Setembro!$K$6</f>
        <v>0</v>
      </c>
      <c r="D41" s="93">
        <f>[36]Setembro!$K$7</f>
        <v>0</v>
      </c>
      <c r="E41" s="93">
        <f>[36]Setembro!$K$8</f>
        <v>0</v>
      </c>
      <c r="F41" s="93">
        <f>[36]Setembro!$K$9</f>
        <v>0</v>
      </c>
      <c r="G41" s="93">
        <f>[36]Setembro!$K$10</f>
        <v>0</v>
      </c>
      <c r="H41" s="93">
        <f>[36]Setembro!$K$11</f>
        <v>0</v>
      </c>
      <c r="I41" s="93">
        <f>[36]Setembro!$K$12</f>
        <v>0</v>
      </c>
      <c r="J41" s="93">
        <f>[36]Setembro!$K$13</f>
        <v>0</v>
      </c>
      <c r="K41" s="93">
        <f>[36]Setembro!$K$14</f>
        <v>0</v>
      </c>
      <c r="L41" s="93">
        <f>[36]Setembro!$K$15</f>
        <v>0</v>
      </c>
      <c r="M41" s="93">
        <f>[36]Setembro!$K$16</f>
        <v>0</v>
      </c>
      <c r="N41" s="93">
        <f>[36]Setembro!$K$17</f>
        <v>0</v>
      </c>
      <c r="O41" s="93">
        <f>[36]Setembro!$K$18</f>
        <v>0</v>
      </c>
      <c r="P41" s="93">
        <f>[36]Setembro!$K$19</f>
        <v>0</v>
      </c>
      <c r="Q41" s="93">
        <f>[36]Setembro!$K$20</f>
        <v>5.2</v>
      </c>
      <c r="R41" s="93">
        <f>[36]Setembro!$K$21</f>
        <v>0.2</v>
      </c>
      <c r="S41" s="93">
        <f>[36]Setembro!$K$22</f>
        <v>0</v>
      </c>
      <c r="T41" s="93">
        <f>[36]Setembro!$K$23</f>
        <v>0</v>
      </c>
      <c r="U41" s="93">
        <f>[36]Setembro!$K$24</f>
        <v>2.4000000000000004</v>
      </c>
      <c r="V41" s="93">
        <f>[36]Setembro!$K$25</f>
        <v>39.4</v>
      </c>
      <c r="W41" s="93">
        <f>[36]Setembro!$K$26</f>
        <v>0.2</v>
      </c>
      <c r="X41" s="93">
        <f>[36]Setembro!$K$27</f>
        <v>0</v>
      </c>
      <c r="Y41" s="93">
        <f>[36]Setembro!$K$28</f>
        <v>0</v>
      </c>
      <c r="Z41" s="93">
        <f>[36]Setembro!$K$29</f>
        <v>0</v>
      </c>
      <c r="AA41" s="93">
        <f>[36]Setembro!$K$30</f>
        <v>0</v>
      </c>
      <c r="AB41" s="93">
        <f>[36]Setembro!$K$31</f>
        <v>0</v>
      </c>
      <c r="AC41" s="93">
        <f>[36]Setembro!$K$32</f>
        <v>0</v>
      </c>
      <c r="AD41" s="93">
        <f>[36]Setembro!$K$33</f>
        <v>0</v>
      </c>
      <c r="AE41" s="93">
        <f>[36]Setembro!$K$34</f>
        <v>0</v>
      </c>
      <c r="AF41" s="81">
        <f t="shared" si="3"/>
        <v>47.400000000000006</v>
      </c>
      <c r="AG41" s="82">
        <f t="shared" si="4"/>
        <v>39.4</v>
      </c>
      <c r="AH41" s="56">
        <f t="shared" si="5"/>
        <v>25</v>
      </c>
    </row>
    <row r="42" spans="1:39" x14ac:dyDescent="0.2">
      <c r="A42" s="50" t="s">
        <v>16</v>
      </c>
      <c r="B42" s="93">
        <f>[37]Setembro!$K$5</f>
        <v>0</v>
      </c>
      <c r="C42" s="93">
        <f>[37]Setembro!$K$6</f>
        <v>0</v>
      </c>
      <c r="D42" s="93">
        <f>[37]Setembro!$K$7</f>
        <v>0</v>
      </c>
      <c r="E42" s="93">
        <f>[37]Setembro!$K$8</f>
        <v>0</v>
      </c>
      <c r="F42" s="93">
        <f>[37]Setembro!$K$9</f>
        <v>0</v>
      </c>
      <c r="G42" s="93">
        <f>[37]Setembro!$K$10</f>
        <v>0</v>
      </c>
      <c r="H42" s="93">
        <f>[37]Setembro!$K$11</f>
        <v>0</v>
      </c>
      <c r="I42" s="93">
        <f>[37]Setembro!$K$12</f>
        <v>0</v>
      </c>
      <c r="J42" s="93">
        <f>[37]Setembro!$K$13</f>
        <v>0</v>
      </c>
      <c r="K42" s="93">
        <f>[37]Setembro!$K$14</f>
        <v>0</v>
      </c>
      <c r="L42" s="93">
        <f>[37]Setembro!$K$15</f>
        <v>0</v>
      </c>
      <c r="M42" s="93">
        <f>[37]Setembro!$K$16</f>
        <v>0</v>
      </c>
      <c r="N42" s="93">
        <f>[37]Setembro!$K$17</f>
        <v>0</v>
      </c>
      <c r="O42" s="93">
        <f>[37]Setembro!$K$18</f>
        <v>2</v>
      </c>
      <c r="P42" s="93">
        <f>[37]Setembro!$K$19</f>
        <v>14.999999999999998</v>
      </c>
      <c r="Q42" s="93">
        <f>[37]Setembro!$K$20</f>
        <v>7.6</v>
      </c>
      <c r="R42" s="93">
        <f>[37]Setembro!$K$21</f>
        <v>0.2</v>
      </c>
      <c r="S42" s="93">
        <f>[37]Setembro!$K$22</f>
        <v>0</v>
      </c>
      <c r="T42" s="93">
        <f>[37]Setembro!$K$23</f>
        <v>0</v>
      </c>
      <c r="U42" s="93">
        <f>[37]Setembro!$K$24</f>
        <v>0</v>
      </c>
      <c r="V42" s="93">
        <f>[37]Setembro!$K$25</f>
        <v>27</v>
      </c>
      <c r="W42" s="93">
        <f>[37]Setembro!$K$26</f>
        <v>0</v>
      </c>
      <c r="X42" s="93">
        <f>[37]Setembro!$K$27</f>
        <v>0</v>
      </c>
      <c r="Y42" s="93">
        <f>[37]Setembro!$K$28</f>
        <v>0</v>
      </c>
      <c r="Z42" s="93">
        <f>[37]Setembro!$K$29</f>
        <v>0</v>
      </c>
      <c r="AA42" s="93">
        <f>[37]Setembro!$K$30</f>
        <v>9.8000000000000007</v>
      </c>
      <c r="AB42" s="93">
        <f>[37]Setembro!$K$31</f>
        <v>0.2</v>
      </c>
      <c r="AC42" s="93">
        <f>[37]Setembro!$K$32</f>
        <v>0</v>
      </c>
      <c r="AD42" s="93">
        <f>[37]Setembro!$K$33</f>
        <v>0</v>
      </c>
      <c r="AE42" s="93">
        <f>[37]Setembro!$K$34</f>
        <v>0</v>
      </c>
      <c r="AF42" s="81">
        <f t="shared" si="3"/>
        <v>61.8</v>
      </c>
      <c r="AG42" s="82">
        <f t="shared" si="4"/>
        <v>27</v>
      </c>
      <c r="AH42" s="56">
        <f t="shared" si="5"/>
        <v>23</v>
      </c>
    </row>
    <row r="43" spans="1:39" x14ac:dyDescent="0.2">
      <c r="A43" s="50" t="s">
        <v>139</v>
      </c>
      <c r="B43" s="93">
        <f>[38]Setembro!$K$5</f>
        <v>0</v>
      </c>
      <c r="C43" s="93">
        <f>[38]Setembro!$K$6</f>
        <v>0</v>
      </c>
      <c r="D43" s="93">
        <f>[38]Setembro!$K$7</f>
        <v>0</v>
      </c>
      <c r="E43" s="93">
        <f>[38]Setembro!$K$8</f>
        <v>0</v>
      </c>
      <c r="F43" s="93">
        <f>[38]Setembro!$K$9</f>
        <v>0</v>
      </c>
      <c r="G43" s="93">
        <f>[38]Setembro!$K$10</f>
        <v>0</v>
      </c>
      <c r="H43" s="93">
        <f>[38]Setembro!$K$11</f>
        <v>0</v>
      </c>
      <c r="I43" s="93">
        <f>[38]Setembro!$K$12</f>
        <v>0</v>
      </c>
      <c r="J43" s="93">
        <f>[38]Setembro!$K$13</f>
        <v>0</v>
      </c>
      <c r="K43" s="93">
        <f>[38]Setembro!$K$14</f>
        <v>0</v>
      </c>
      <c r="L43" s="93">
        <f>[38]Setembro!$K$15</f>
        <v>0</v>
      </c>
      <c r="M43" s="93">
        <f>[38]Setembro!$K$16</f>
        <v>0</v>
      </c>
      <c r="N43" s="93">
        <f>[38]Setembro!$K$17</f>
        <v>0</v>
      </c>
      <c r="O43" s="93">
        <f>[38]Setembro!$K$18</f>
        <v>0</v>
      </c>
      <c r="P43" s="93">
        <f>[38]Setembro!$K$19</f>
        <v>0.4</v>
      </c>
      <c r="Q43" s="93">
        <f>[38]Setembro!$K$20</f>
        <v>6.6</v>
      </c>
      <c r="R43" s="93">
        <f>[38]Setembro!$K$21</f>
        <v>0.2</v>
      </c>
      <c r="S43" s="93">
        <f>[38]Setembro!$K$22</f>
        <v>0</v>
      </c>
      <c r="T43" s="93">
        <f>[38]Setembro!$K$23</f>
        <v>0</v>
      </c>
      <c r="U43" s="93">
        <f>[38]Setembro!$K$24</f>
        <v>3.6</v>
      </c>
      <c r="V43" s="93">
        <f>[38]Setembro!$K$25</f>
        <v>10.799999999999999</v>
      </c>
      <c r="W43" s="93">
        <f>[38]Setembro!$K$26</f>
        <v>0</v>
      </c>
      <c r="X43" s="93">
        <f>[38]Setembro!$K$27</f>
        <v>0</v>
      </c>
      <c r="Y43" s="93">
        <f>[38]Setembro!$K$28</f>
        <v>0</v>
      </c>
      <c r="Z43" s="93">
        <f>[38]Setembro!$K$29</f>
        <v>0</v>
      </c>
      <c r="AA43" s="93">
        <f>[38]Setembro!$K$30</f>
        <v>0</v>
      </c>
      <c r="AB43" s="93">
        <f>[38]Setembro!$K$31</f>
        <v>0</v>
      </c>
      <c r="AC43" s="93">
        <f>[38]Setembro!$K$32</f>
        <v>0</v>
      </c>
      <c r="AD43" s="93">
        <f>[38]Setembro!$K$33</f>
        <v>0</v>
      </c>
      <c r="AE43" s="93">
        <f>[38]Setembro!$K$34</f>
        <v>0</v>
      </c>
      <c r="AF43" s="81">
        <f t="shared" si="3"/>
        <v>21.6</v>
      </c>
      <c r="AG43" s="82">
        <f t="shared" si="4"/>
        <v>10.799999999999999</v>
      </c>
      <c r="AH43" s="56">
        <f t="shared" si="5"/>
        <v>25</v>
      </c>
      <c r="AJ43" s="11" t="s">
        <v>33</v>
      </c>
    </row>
    <row r="44" spans="1:39" hidden="1" x14ac:dyDescent="0.2">
      <c r="A44" s="50" t="s">
        <v>17</v>
      </c>
      <c r="B44" s="93" t="str">
        <f>[39]Setembro!$K$5</f>
        <v>*</v>
      </c>
      <c r="C44" s="93" t="str">
        <f>[39]Setembro!$K$6</f>
        <v>*</v>
      </c>
      <c r="D44" s="93" t="str">
        <f>[39]Setembro!$K$7</f>
        <v>*</v>
      </c>
      <c r="E44" s="93" t="str">
        <f>[39]Setembro!$K$8</f>
        <v>*</v>
      </c>
      <c r="F44" s="93" t="str">
        <f>[39]Setembro!$K$9</f>
        <v>*</v>
      </c>
      <c r="G44" s="93" t="str">
        <f>[39]Setembro!$K$10</f>
        <v>*</v>
      </c>
      <c r="H44" s="93" t="str">
        <f>[39]Setembro!$K$11</f>
        <v>*</v>
      </c>
      <c r="I44" s="93" t="str">
        <f>[39]Setembro!$K$12</f>
        <v>*</v>
      </c>
      <c r="J44" s="93">
        <f>[39]Setembro!$K$13</f>
        <v>0</v>
      </c>
      <c r="K44" s="93">
        <f>[39]Setembro!$K$14</f>
        <v>0</v>
      </c>
      <c r="L44" s="93">
        <f>[39]Setembro!$K$15</f>
        <v>0</v>
      </c>
      <c r="M44" s="93">
        <f>[39]Setembro!$K$16</f>
        <v>0</v>
      </c>
      <c r="N44" s="93">
        <f>[39]Setembro!$K$17</f>
        <v>0</v>
      </c>
      <c r="O44" s="93">
        <f>[39]Setembro!$K$18</f>
        <v>0</v>
      </c>
      <c r="P44" s="93">
        <f>[39]Setembro!$K$19</f>
        <v>0</v>
      </c>
      <c r="Q44" s="93">
        <f>[39]Setembro!$K$20</f>
        <v>6.2</v>
      </c>
      <c r="R44" s="93">
        <f>[39]Setembro!$K$21</f>
        <v>0</v>
      </c>
      <c r="S44" s="93">
        <f>[39]Setembro!$K$22</f>
        <v>2.6</v>
      </c>
      <c r="T44" s="93">
        <f>[39]Setembro!$K$23</f>
        <v>0.2</v>
      </c>
      <c r="U44" s="93">
        <f>[39]Setembro!$K$24</f>
        <v>0</v>
      </c>
      <c r="V44" s="93">
        <f>[39]Setembro!$K$25</f>
        <v>3.4000000000000004</v>
      </c>
      <c r="W44" s="93">
        <f>[39]Setembro!$K$26</f>
        <v>0</v>
      </c>
      <c r="X44" s="93">
        <f>[39]Setembro!$K$27</f>
        <v>0</v>
      </c>
      <c r="Y44" s="93">
        <f>[39]Setembro!$K$28</f>
        <v>0</v>
      </c>
      <c r="Z44" s="93">
        <f>[39]Setembro!$K$29</f>
        <v>7.2</v>
      </c>
      <c r="AA44" s="93">
        <f>[39]Setembro!$K$30</f>
        <v>0</v>
      </c>
      <c r="AB44" s="93">
        <f>[39]Setembro!$K$31</f>
        <v>0</v>
      </c>
      <c r="AC44" s="93">
        <f>[39]Setembro!$K$32</f>
        <v>0</v>
      </c>
      <c r="AD44" s="93">
        <f>[39]Setembro!$K$33</f>
        <v>0</v>
      </c>
      <c r="AE44" s="93">
        <f>[39]Setembro!$K$34</f>
        <v>0</v>
      </c>
      <c r="AF44" s="81">
        <f t="shared" si="3"/>
        <v>19.600000000000001</v>
      </c>
      <c r="AG44" s="82">
        <f t="shared" si="4"/>
        <v>7.2</v>
      </c>
      <c r="AH44" s="56">
        <f t="shared" si="5"/>
        <v>17</v>
      </c>
    </row>
    <row r="45" spans="1:39" hidden="1" x14ac:dyDescent="0.2">
      <c r="A45" s="50" t="s">
        <v>144</v>
      </c>
      <c r="B45" s="93" t="str">
        <f>[40]Setembro!$K$5</f>
        <v>*</v>
      </c>
      <c r="C45" s="93" t="str">
        <f>[40]Setembro!$K$6</f>
        <v>*</v>
      </c>
      <c r="D45" s="93" t="str">
        <f>[40]Setembro!$K$7</f>
        <v>*</v>
      </c>
      <c r="E45" s="93" t="str">
        <f>[40]Setembro!$K$8</f>
        <v>*</v>
      </c>
      <c r="F45" s="93" t="str">
        <f>[40]Setembro!$K$9</f>
        <v>*</v>
      </c>
      <c r="G45" s="93" t="str">
        <f>[40]Setembro!$K$10</f>
        <v>*</v>
      </c>
      <c r="H45" s="93" t="str">
        <f>[40]Setembro!$K$11</f>
        <v>*</v>
      </c>
      <c r="I45" s="93" t="str">
        <f>[40]Setembro!$K$12</f>
        <v>*</v>
      </c>
      <c r="J45" s="93" t="str">
        <f>[40]Setembro!$K$13</f>
        <v>*</v>
      </c>
      <c r="K45" s="93" t="str">
        <f>[40]Setembro!$K$14</f>
        <v>*</v>
      </c>
      <c r="L45" s="93" t="str">
        <f>[40]Setembro!$K$15</f>
        <v>*</v>
      </c>
      <c r="M45" s="93" t="str">
        <f>[40]Setembro!$K$16</f>
        <v>*</v>
      </c>
      <c r="N45" s="93" t="str">
        <f>[40]Setembro!$K$17</f>
        <v>*</v>
      </c>
      <c r="O45" s="93" t="str">
        <f>[40]Setembro!$K$18</f>
        <v>*</v>
      </c>
      <c r="P45" s="93" t="str">
        <f>[40]Setembro!$K$19</f>
        <v>*</v>
      </c>
      <c r="Q45" s="93" t="str">
        <f>[40]Setembro!$K$20</f>
        <v>*</v>
      </c>
      <c r="R45" s="93" t="str">
        <f>[40]Setembro!$K$21</f>
        <v>*</v>
      </c>
      <c r="S45" s="93" t="str">
        <f>[40]Setembro!$K$22</f>
        <v>*</v>
      </c>
      <c r="T45" s="93" t="str">
        <f>[40]Setembro!$K$23</f>
        <v>*</v>
      </c>
      <c r="U45" s="93" t="str">
        <f>[40]Setembro!$K$24</f>
        <v>*</v>
      </c>
      <c r="V45" s="93" t="str">
        <f>[40]Setembro!$K$25</f>
        <v>*</v>
      </c>
      <c r="W45" s="93" t="str">
        <f>[40]Setembro!$K$26</f>
        <v>*</v>
      </c>
      <c r="X45" s="93" t="str">
        <f>[40]Setembro!$K$27</f>
        <v>*</v>
      </c>
      <c r="Y45" s="93" t="str">
        <f>[40]Setembro!$K$28</f>
        <v>*</v>
      </c>
      <c r="Z45" s="93" t="str">
        <f>[40]Setembro!$K$29</f>
        <v>*</v>
      </c>
      <c r="AA45" s="93" t="str">
        <f>[40]Setembro!$K$30</f>
        <v>*</v>
      </c>
      <c r="AB45" s="93" t="str">
        <f>[40]Setembro!$K$31</f>
        <v>*</v>
      </c>
      <c r="AC45" s="93" t="str">
        <f>[40]Setembro!$K$32</f>
        <v>*</v>
      </c>
      <c r="AD45" s="93" t="str">
        <f>[40]Setembro!$K$33</f>
        <v>*</v>
      </c>
      <c r="AE45" s="93" t="str">
        <f>[40]Setembro!$K$34</f>
        <v>*</v>
      </c>
      <c r="AF45" s="81">
        <f t="shared" si="3"/>
        <v>0</v>
      </c>
      <c r="AG45" s="82" t="s">
        <v>203</v>
      </c>
      <c r="AH45" s="56" t="s">
        <v>203</v>
      </c>
    </row>
    <row r="46" spans="1:39" x14ac:dyDescent="0.2">
      <c r="A46" s="50" t="s">
        <v>18</v>
      </c>
      <c r="B46" s="93">
        <f>[41]Setembro!$K$5</f>
        <v>0</v>
      </c>
      <c r="C46" s="93">
        <f>[41]Setembro!$K$6</f>
        <v>0</v>
      </c>
      <c r="D46" s="93">
        <f>[41]Setembro!$K$7</f>
        <v>0</v>
      </c>
      <c r="E46" s="93">
        <f>[41]Setembro!$K$8</f>
        <v>0</v>
      </c>
      <c r="F46" s="93">
        <f>[41]Setembro!$K$9</f>
        <v>2.4000000000000004</v>
      </c>
      <c r="G46" s="93">
        <f>[41]Setembro!$K$10</f>
        <v>0</v>
      </c>
      <c r="H46" s="93">
        <f>[41]Setembro!$K$11</f>
        <v>0</v>
      </c>
      <c r="I46" s="93">
        <f>[41]Setembro!$K$12</f>
        <v>0</v>
      </c>
      <c r="J46" s="93">
        <f>[41]Setembro!$K$13</f>
        <v>0</v>
      </c>
      <c r="K46" s="93">
        <f>[41]Setembro!$K$14</f>
        <v>0</v>
      </c>
      <c r="L46" s="93">
        <f>[41]Setembro!$K$15</f>
        <v>0</v>
      </c>
      <c r="M46" s="93">
        <f>[41]Setembro!$K$16</f>
        <v>0</v>
      </c>
      <c r="N46" s="93">
        <f>[41]Setembro!$K$17</f>
        <v>0</v>
      </c>
      <c r="O46" s="93">
        <f>[41]Setembro!$K$18</f>
        <v>14.2</v>
      </c>
      <c r="P46" s="93">
        <f>[41]Setembro!$K$19</f>
        <v>28.199999999999996</v>
      </c>
      <c r="Q46" s="93">
        <f>[41]Setembro!$K$20</f>
        <v>0.2</v>
      </c>
      <c r="R46" s="93">
        <f>[41]Setembro!$K$21</f>
        <v>0</v>
      </c>
      <c r="S46" s="93">
        <f>[41]Setembro!$K$22</f>
        <v>0</v>
      </c>
      <c r="T46" s="93">
        <f>[41]Setembro!$K$23</f>
        <v>10</v>
      </c>
      <c r="U46" s="93">
        <f>[41]Setembro!$K$24</f>
        <v>18</v>
      </c>
      <c r="V46" s="93">
        <f>[41]Setembro!$K$25</f>
        <v>0</v>
      </c>
      <c r="W46" s="93">
        <f>[41]Setembro!$K$26</f>
        <v>0</v>
      </c>
      <c r="X46" s="93">
        <f>[41]Setembro!$K$27</f>
        <v>0</v>
      </c>
      <c r="Y46" s="93">
        <f>[41]Setembro!$K$28</f>
        <v>0</v>
      </c>
      <c r="Z46" s="93">
        <f>[41]Setembro!$K$29</f>
        <v>0</v>
      </c>
      <c r="AA46" s="93">
        <f>[41]Setembro!$K$30</f>
        <v>0</v>
      </c>
      <c r="AB46" s="93">
        <f>[41]Setembro!$K$31</f>
        <v>0</v>
      </c>
      <c r="AC46" s="93">
        <f>[41]Setembro!$K$32</f>
        <v>0</v>
      </c>
      <c r="AD46" s="93">
        <f>[41]Setembro!$K$33</f>
        <v>0</v>
      </c>
      <c r="AE46" s="93">
        <f>[41]Setembro!$K$34</f>
        <v>0</v>
      </c>
      <c r="AF46" s="81">
        <f t="shared" si="3"/>
        <v>73</v>
      </c>
      <c r="AG46" s="82">
        <f t="shared" ref="AG46:AG72" si="6">MAX(B46:AE46)</f>
        <v>28.199999999999996</v>
      </c>
      <c r="AH46" s="56">
        <f t="shared" ref="AH46:AH72" si="7">COUNTIF(B46:AE46,"=0,0")</f>
        <v>24</v>
      </c>
      <c r="AI46" s="11" t="s">
        <v>33</v>
      </c>
    </row>
    <row r="47" spans="1:39" x14ac:dyDescent="0.2">
      <c r="A47" s="50" t="s">
        <v>21</v>
      </c>
      <c r="B47" s="93">
        <f>[42]Setembro!$K$5</f>
        <v>0</v>
      </c>
      <c r="C47" s="93">
        <f>[42]Setembro!$K$6</f>
        <v>0</v>
      </c>
      <c r="D47" s="93">
        <f>[42]Setembro!$K$7</f>
        <v>0</v>
      </c>
      <c r="E47" s="93">
        <f>[42]Setembro!$K$8</f>
        <v>0</v>
      </c>
      <c r="F47" s="93">
        <f>[42]Setembro!$K$9</f>
        <v>0</v>
      </c>
      <c r="G47" s="93">
        <f>[42]Setembro!$K$10</f>
        <v>0</v>
      </c>
      <c r="H47" s="93">
        <f>[42]Setembro!$K$11</f>
        <v>0</v>
      </c>
      <c r="I47" s="93">
        <f>[42]Setembro!$K$12</f>
        <v>0</v>
      </c>
      <c r="J47" s="93">
        <f>[42]Setembro!$K$13</f>
        <v>0</v>
      </c>
      <c r="K47" s="93">
        <f>[42]Setembro!$K$14</f>
        <v>0</v>
      </c>
      <c r="L47" s="93">
        <f>[42]Setembro!$K$15</f>
        <v>0</v>
      </c>
      <c r="M47" s="93">
        <f>[42]Setembro!$K$16</f>
        <v>0</v>
      </c>
      <c r="N47" s="93">
        <f>[42]Setembro!$K$17</f>
        <v>0</v>
      </c>
      <c r="O47" s="93">
        <f>[42]Setembro!$K$18</f>
        <v>1</v>
      </c>
      <c r="P47" s="93">
        <f>[42]Setembro!$K$19</f>
        <v>4.6000000000000005</v>
      </c>
      <c r="Q47" s="93">
        <f>[42]Setembro!$K$20</f>
        <v>14.8</v>
      </c>
      <c r="R47" s="93">
        <f>[42]Setembro!$K$21</f>
        <v>0</v>
      </c>
      <c r="S47" s="93">
        <f>[42]Setembro!$K$22</f>
        <v>0</v>
      </c>
      <c r="T47" s="93">
        <f>[42]Setembro!$K$23</f>
        <v>0</v>
      </c>
      <c r="U47" s="93">
        <f>[42]Setembro!$K$24</f>
        <v>0</v>
      </c>
      <c r="V47" s="93">
        <f>[42]Setembro!$K$25</f>
        <v>26.8</v>
      </c>
      <c r="W47" s="93">
        <f>[42]Setembro!$K$26</f>
        <v>0</v>
      </c>
      <c r="X47" s="93">
        <f>[42]Setembro!$K$27</f>
        <v>0</v>
      </c>
      <c r="Y47" s="93">
        <f>[42]Setembro!$K$28</f>
        <v>0</v>
      </c>
      <c r="Z47" s="93">
        <f>[42]Setembro!$K$29</f>
        <v>0</v>
      </c>
      <c r="AA47" s="93">
        <f>[42]Setembro!$K$30</f>
        <v>1</v>
      </c>
      <c r="AB47" s="93">
        <f>[42]Setembro!$K$31</f>
        <v>0</v>
      </c>
      <c r="AC47" s="93">
        <f>[42]Setembro!$K$32</f>
        <v>0</v>
      </c>
      <c r="AD47" s="93">
        <f>[42]Setembro!$K$33</f>
        <v>0</v>
      </c>
      <c r="AE47" s="93">
        <f>[42]Setembro!$K$34</f>
        <v>0</v>
      </c>
      <c r="AF47" s="81">
        <f t="shared" si="3"/>
        <v>48.2</v>
      </c>
      <c r="AG47" s="82">
        <f t="shared" si="6"/>
        <v>26.8</v>
      </c>
      <c r="AH47" s="56">
        <f t="shared" si="7"/>
        <v>25</v>
      </c>
    </row>
    <row r="48" spans="1:39" x14ac:dyDescent="0.2">
      <c r="A48" s="50" t="s">
        <v>32</v>
      </c>
      <c r="B48" s="93">
        <f>[43]Setembro!$K$5</f>
        <v>0</v>
      </c>
      <c r="C48" s="93">
        <f>[43]Setembro!$K$6</f>
        <v>0</v>
      </c>
      <c r="D48" s="93">
        <f>[43]Setembro!$K$7</f>
        <v>1</v>
      </c>
      <c r="E48" s="93">
        <f>[43]Setembro!$K$8</f>
        <v>4.4000000000000004</v>
      </c>
      <c r="F48" s="93">
        <f>[43]Setembro!$K$9</f>
        <v>0</v>
      </c>
      <c r="G48" s="93">
        <f>[43]Setembro!$K$10</f>
        <v>0</v>
      </c>
      <c r="H48" s="93">
        <f>[43]Setembro!$K$11</f>
        <v>0</v>
      </c>
      <c r="I48" s="93">
        <f>[43]Setembro!$K$12</f>
        <v>0</v>
      </c>
      <c r="J48" s="93">
        <f>[43]Setembro!$K$13</f>
        <v>0</v>
      </c>
      <c r="K48" s="93">
        <f>[43]Setembro!$K$14</f>
        <v>0</v>
      </c>
      <c r="L48" s="93">
        <f>[43]Setembro!$K$15</f>
        <v>0</v>
      </c>
      <c r="M48" s="93">
        <f>[43]Setembro!$K$16</f>
        <v>0</v>
      </c>
      <c r="N48" s="93">
        <f>[43]Setembro!$K$17</f>
        <v>0</v>
      </c>
      <c r="O48" s="93">
        <f>[43]Setembro!$K$18</f>
        <v>0</v>
      </c>
      <c r="P48" s="93">
        <f>[43]Setembro!$K$19</f>
        <v>0</v>
      </c>
      <c r="Q48" s="93">
        <f>[43]Setembro!$K$20</f>
        <v>0</v>
      </c>
      <c r="R48" s="93">
        <f>[43]Setembro!$K$21</f>
        <v>0</v>
      </c>
      <c r="S48" s="93">
        <f>[43]Setembro!$K$22</f>
        <v>2.4</v>
      </c>
      <c r="T48" s="93">
        <f>[43]Setembro!$K$23</f>
        <v>0</v>
      </c>
      <c r="U48" s="93">
        <f>[43]Setembro!$K$24</f>
        <v>0</v>
      </c>
      <c r="V48" s="93">
        <f>[43]Setembro!$K$25</f>
        <v>0</v>
      </c>
      <c r="W48" s="93">
        <f>[43]Setembro!$K$26</f>
        <v>0</v>
      </c>
      <c r="X48" s="93">
        <f>[43]Setembro!$K$27</f>
        <v>0</v>
      </c>
      <c r="Y48" s="93">
        <f>[43]Setembro!$K$28</f>
        <v>0</v>
      </c>
      <c r="Z48" s="93">
        <f>[43]Setembro!$K$29</f>
        <v>0</v>
      </c>
      <c r="AA48" s="93">
        <f>[43]Setembro!$K$30</f>
        <v>0</v>
      </c>
      <c r="AB48" s="93">
        <f>[43]Setembro!$K$31</f>
        <v>0</v>
      </c>
      <c r="AC48" s="93">
        <f>[43]Setembro!$K$32</f>
        <v>0</v>
      </c>
      <c r="AD48" s="93">
        <f>[43]Setembro!$K$33</f>
        <v>0</v>
      </c>
      <c r="AE48" s="93">
        <f>[43]Setembro!$K$34</f>
        <v>0</v>
      </c>
      <c r="AF48" s="81">
        <f t="shared" si="3"/>
        <v>7.8000000000000007</v>
      </c>
      <c r="AG48" s="82">
        <f t="shared" si="6"/>
        <v>4.4000000000000004</v>
      </c>
      <c r="AH48" s="56">
        <f t="shared" si="7"/>
        <v>27</v>
      </c>
      <c r="AI48" s="11" t="s">
        <v>33</v>
      </c>
    </row>
    <row r="49" spans="1:35" hidden="1" x14ac:dyDescent="0.2">
      <c r="A49" s="102" t="s">
        <v>19</v>
      </c>
      <c r="B49" s="93">
        <f>[44]Setembro!$K$5</f>
        <v>0</v>
      </c>
      <c r="C49" s="93">
        <f>[44]Setembro!$K$6</f>
        <v>0</v>
      </c>
      <c r="D49" s="93">
        <f>[44]Setembro!$K$7</f>
        <v>0</v>
      </c>
      <c r="E49" s="93">
        <f>[44]Setembro!$K$8</f>
        <v>0</v>
      </c>
      <c r="F49" s="93">
        <f>[44]Setembro!$K$9</f>
        <v>0</v>
      </c>
      <c r="G49" s="93">
        <f>[44]Setembro!$K$10</f>
        <v>0</v>
      </c>
      <c r="H49" s="93">
        <f>[44]Setembro!$K$11</f>
        <v>0</v>
      </c>
      <c r="I49" s="93">
        <f>[44]Setembro!$K$12</f>
        <v>0</v>
      </c>
      <c r="J49" s="93">
        <f>[44]Setembro!$K$13</f>
        <v>0</v>
      </c>
      <c r="K49" s="93">
        <f>[44]Setembro!$K$14</f>
        <v>0</v>
      </c>
      <c r="L49" s="93">
        <f>[44]Setembro!$K$15</f>
        <v>0</v>
      </c>
      <c r="M49" s="93">
        <f>[44]Setembro!$K$16</f>
        <v>0</v>
      </c>
      <c r="N49" s="93">
        <f>[44]Setembro!$K$17</f>
        <v>0</v>
      </c>
      <c r="O49" s="93">
        <f>[44]Setembro!$K$18</f>
        <v>0</v>
      </c>
      <c r="P49" s="93">
        <f>[44]Setembro!$K$19</f>
        <v>0</v>
      </c>
      <c r="Q49" s="93">
        <f>[44]Setembro!$K$20</f>
        <v>4</v>
      </c>
      <c r="R49" s="93">
        <f>[44]Setembro!$K$21</f>
        <v>0.2</v>
      </c>
      <c r="S49" s="93">
        <f>[44]Setembro!$K$22</f>
        <v>0</v>
      </c>
      <c r="T49" s="93">
        <f>[44]Setembro!$K$23</f>
        <v>0</v>
      </c>
      <c r="U49" s="93">
        <f>[44]Setembro!$K$24</f>
        <v>0</v>
      </c>
      <c r="V49" s="93">
        <f>[44]Setembro!$K$25</f>
        <v>0</v>
      </c>
      <c r="W49" s="93">
        <f>[44]Setembro!$K$26</f>
        <v>0</v>
      </c>
      <c r="X49" s="93">
        <f>[44]Setembro!$K$27</f>
        <v>0</v>
      </c>
      <c r="Y49" s="93">
        <f>[44]Setembro!$K$28</f>
        <v>0</v>
      </c>
      <c r="Z49" s="93">
        <f>[44]Setembro!$K$29</f>
        <v>0</v>
      </c>
      <c r="AA49" s="93">
        <f>[44]Setembro!$K$30</f>
        <v>0</v>
      </c>
      <c r="AB49" s="93">
        <f>[44]Setembro!$K$31</f>
        <v>0</v>
      </c>
      <c r="AC49" s="93">
        <f>[44]Setembro!$K$32</f>
        <v>0</v>
      </c>
      <c r="AD49" s="93">
        <f>[44]Setembro!$K$33</f>
        <v>0</v>
      </c>
      <c r="AE49" s="93">
        <f>[44]Setembro!$K$34</f>
        <v>0</v>
      </c>
      <c r="AF49" s="81">
        <f t="shared" si="3"/>
        <v>4.2</v>
      </c>
      <c r="AG49" s="82">
        <f t="shared" si="6"/>
        <v>4</v>
      </c>
      <c r="AH49" s="56">
        <f t="shared" si="7"/>
        <v>28</v>
      </c>
    </row>
    <row r="50" spans="1:35" x14ac:dyDescent="0.2">
      <c r="A50" s="103" t="s">
        <v>50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1.8</v>
      </c>
      <c r="Q50" s="10">
        <v>8.4</v>
      </c>
      <c r="R50" s="10">
        <v>0</v>
      </c>
      <c r="S50" s="10">
        <v>0</v>
      </c>
      <c r="T50" s="10">
        <v>0</v>
      </c>
      <c r="U50" s="10">
        <v>25.4</v>
      </c>
      <c r="V50" s="10">
        <v>23</v>
      </c>
      <c r="W50" s="10">
        <v>0</v>
      </c>
      <c r="X50" s="10">
        <v>0</v>
      </c>
      <c r="Y50" s="10">
        <v>0</v>
      </c>
      <c r="Z50" s="10">
        <v>0</v>
      </c>
      <c r="AA50" s="10">
        <v>34.4</v>
      </c>
      <c r="AB50" s="10">
        <v>0.4</v>
      </c>
      <c r="AC50" s="10">
        <v>0</v>
      </c>
      <c r="AD50" s="10">
        <v>0</v>
      </c>
      <c r="AE50" s="10">
        <v>0</v>
      </c>
      <c r="AF50" s="81">
        <f t="shared" si="3"/>
        <v>93.4</v>
      </c>
      <c r="AG50" s="82">
        <f t="shared" si="6"/>
        <v>34.4</v>
      </c>
      <c r="AH50" s="56">
        <f t="shared" si="7"/>
        <v>24</v>
      </c>
    </row>
    <row r="51" spans="1:35" s="5" customFormat="1" x14ac:dyDescent="0.2">
      <c r="A51" s="103" t="s">
        <v>225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0.4</v>
      </c>
      <c r="Q51" s="10">
        <v>5.6</v>
      </c>
      <c r="R51" s="10">
        <v>0</v>
      </c>
      <c r="S51" s="10">
        <v>0</v>
      </c>
      <c r="T51" s="10">
        <v>0</v>
      </c>
      <c r="U51" s="10">
        <v>0</v>
      </c>
      <c r="V51" s="10">
        <v>21.2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81">
        <f t="shared" si="3"/>
        <v>27.2</v>
      </c>
      <c r="AG51" s="82">
        <f t="shared" si="6"/>
        <v>21.2</v>
      </c>
      <c r="AH51" s="56">
        <f t="shared" si="7"/>
        <v>27</v>
      </c>
    </row>
    <row r="52" spans="1:35" x14ac:dyDescent="0.2">
      <c r="A52" s="103" t="s">
        <v>226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6.8</v>
      </c>
      <c r="R52" s="10">
        <v>0</v>
      </c>
      <c r="S52" s="10">
        <v>0</v>
      </c>
      <c r="T52" s="10">
        <v>0</v>
      </c>
      <c r="U52" s="10">
        <v>0.6</v>
      </c>
      <c r="V52" s="10">
        <v>26.8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81">
        <f t="shared" si="3"/>
        <v>34.200000000000003</v>
      </c>
      <c r="AG52" s="82">
        <f t="shared" si="6"/>
        <v>26.8</v>
      </c>
      <c r="AH52" s="56">
        <f t="shared" si="7"/>
        <v>27</v>
      </c>
      <c r="AI52" t="s">
        <v>33</v>
      </c>
    </row>
    <row r="53" spans="1:35" x14ac:dyDescent="0.2">
      <c r="A53" s="103" t="s">
        <v>227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12.2</v>
      </c>
      <c r="R53" s="10">
        <v>0</v>
      </c>
      <c r="S53" s="10">
        <v>0</v>
      </c>
      <c r="T53" s="10">
        <v>0</v>
      </c>
      <c r="U53" s="10">
        <v>0</v>
      </c>
      <c r="V53" s="10">
        <v>0.8</v>
      </c>
      <c r="W53" s="10">
        <v>0</v>
      </c>
      <c r="X53" s="10">
        <v>0</v>
      </c>
      <c r="Y53" s="10">
        <v>0</v>
      </c>
      <c r="Z53" s="10">
        <v>2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81">
        <f t="shared" si="3"/>
        <v>15</v>
      </c>
      <c r="AG53" s="82">
        <f t="shared" si="6"/>
        <v>12.2</v>
      </c>
      <c r="AH53" s="56">
        <f t="shared" si="7"/>
        <v>27</v>
      </c>
    </row>
    <row r="54" spans="1:35" x14ac:dyDescent="0.2">
      <c r="A54" s="103" t="s">
        <v>236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9.4</v>
      </c>
      <c r="P54" s="10">
        <v>1.2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0.6</v>
      </c>
      <c r="AB54" s="10">
        <v>0</v>
      </c>
      <c r="AC54" s="10">
        <v>0</v>
      </c>
      <c r="AD54" s="10">
        <v>0</v>
      </c>
      <c r="AE54" s="10">
        <v>0</v>
      </c>
      <c r="AF54" s="81">
        <f t="shared" si="3"/>
        <v>11.2</v>
      </c>
      <c r="AG54" s="82">
        <f t="shared" si="6"/>
        <v>9.4</v>
      </c>
      <c r="AH54" s="56">
        <f t="shared" si="7"/>
        <v>27</v>
      </c>
    </row>
    <row r="55" spans="1:35" hidden="1" x14ac:dyDescent="0.2">
      <c r="A55" s="103" t="s">
        <v>237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81">
        <f t="shared" si="3"/>
        <v>0</v>
      </c>
      <c r="AG55" s="82">
        <f t="shared" si="6"/>
        <v>0</v>
      </c>
      <c r="AH55" s="56">
        <f t="shared" si="7"/>
        <v>0</v>
      </c>
    </row>
    <row r="56" spans="1:35" x14ac:dyDescent="0.2">
      <c r="A56" s="103" t="s">
        <v>6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2.4</v>
      </c>
      <c r="R56" s="10">
        <v>0</v>
      </c>
      <c r="S56" s="10">
        <v>0</v>
      </c>
      <c r="T56" s="10">
        <v>0</v>
      </c>
      <c r="U56" s="10">
        <v>0</v>
      </c>
      <c r="V56" s="10">
        <v>11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81">
        <f t="shared" si="3"/>
        <v>13.4</v>
      </c>
      <c r="AG56" s="82">
        <f t="shared" si="6"/>
        <v>11</v>
      </c>
      <c r="AH56" s="56">
        <f t="shared" si="7"/>
        <v>28</v>
      </c>
    </row>
    <row r="57" spans="1:35" x14ac:dyDescent="0.2">
      <c r="A57" s="103" t="s">
        <v>228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5.8</v>
      </c>
      <c r="Q57" s="10">
        <v>2.6</v>
      </c>
      <c r="R57" s="10">
        <v>0</v>
      </c>
      <c r="S57" s="10">
        <v>0</v>
      </c>
      <c r="T57" s="10">
        <v>0</v>
      </c>
      <c r="U57" s="10">
        <v>0</v>
      </c>
      <c r="V57" s="10">
        <v>11.8</v>
      </c>
      <c r="W57" s="10">
        <v>0</v>
      </c>
      <c r="X57" s="10">
        <v>0</v>
      </c>
      <c r="Y57" s="10">
        <v>0</v>
      </c>
      <c r="Z57" s="10">
        <v>0</v>
      </c>
      <c r="AA57" s="10">
        <v>2.4</v>
      </c>
      <c r="AB57" s="10">
        <v>0.2</v>
      </c>
      <c r="AC57" s="10">
        <v>0</v>
      </c>
      <c r="AD57" s="10">
        <v>0</v>
      </c>
      <c r="AE57" s="10">
        <v>0</v>
      </c>
      <c r="AF57" s="81">
        <f t="shared" si="3"/>
        <v>22.8</v>
      </c>
      <c r="AG57" s="82">
        <f t="shared" si="6"/>
        <v>11.8</v>
      </c>
      <c r="AH57" s="56">
        <f t="shared" si="7"/>
        <v>25</v>
      </c>
    </row>
    <row r="58" spans="1:35" x14ac:dyDescent="0.2">
      <c r="A58" s="103" t="s">
        <v>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81">
        <f t="shared" si="3"/>
        <v>0</v>
      </c>
      <c r="AG58" s="82">
        <f t="shared" si="6"/>
        <v>0</v>
      </c>
      <c r="AH58" s="56">
        <f t="shared" si="7"/>
        <v>30</v>
      </c>
    </row>
    <row r="59" spans="1:35" x14ac:dyDescent="0.2">
      <c r="A59" s="103" t="s">
        <v>229</v>
      </c>
      <c r="B59" s="10">
        <v>0</v>
      </c>
      <c r="C59" s="10">
        <v>0</v>
      </c>
      <c r="D59" s="10">
        <v>0</v>
      </c>
      <c r="E59" s="10">
        <v>0</v>
      </c>
      <c r="F59" s="10">
        <v>0.4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1.6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81">
        <f t="shared" si="3"/>
        <v>2</v>
      </c>
      <c r="AG59" s="82">
        <f t="shared" si="6"/>
        <v>1.6</v>
      </c>
      <c r="AH59" s="56">
        <f t="shared" si="7"/>
        <v>28</v>
      </c>
    </row>
    <row r="60" spans="1:35" x14ac:dyDescent="0.2">
      <c r="A60" s="103" t="s">
        <v>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0.2</v>
      </c>
      <c r="K60" s="10">
        <v>0</v>
      </c>
      <c r="L60" s="10">
        <v>0</v>
      </c>
      <c r="M60" s="10">
        <v>0</v>
      </c>
      <c r="N60" s="10">
        <v>13</v>
      </c>
      <c r="O60" s="10">
        <v>7.6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2.8</v>
      </c>
      <c r="V60" s="10">
        <v>47.4</v>
      </c>
      <c r="W60" s="10">
        <v>0</v>
      </c>
      <c r="X60" s="10">
        <v>0</v>
      </c>
      <c r="Y60" s="10">
        <v>0</v>
      </c>
      <c r="Z60" s="10">
        <v>25.6</v>
      </c>
      <c r="AA60" s="10">
        <v>4.8</v>
      </c>
      <c r="AB60" s="10">
        <v>0.4</v>
      </c>
      <c r="AC60" s="10">
        <v>0</v>
      </c>
      <c r="AD60" s="10">
        <v>0</v>
      </c>
      <c r="AE60" s="10">
        <v>0</v>
      </c>
      <c r="AF60" s="81">
        <f t="shared" si="3"/>
        <v>101.8</v>
      </c>
      <c r="AG60" s="82">
        <f t="shared" si="6"/>
        <v>47.4</v>
      </c>
      <c r="AH60" s="56">
        <f t="shared" si="7"/>
        <v>22</v>
      </c>
    </row>
    <row r="61" spans="1:35" x14ac:dyDescent="0.2">
      <c r="A61" s="103" t="s">
        <v>11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2.8</v>
      </c>
      <c r="P61" s="10">
        <v>14</v>
      </c>
      <c r="Q61" s="10">
        <v>8.8000000000000007</v>
      </c>
      <c r="R61" s="10">
        <v>0</v>
      </c>
      <c r="S61" s="10">
        <v>0</v>
      </c>
      <c r="T61" s="10">
        <v>0</v>
      </c>
      <c r="U61" s="10">
        <v>0</v>
      </c>
      <c r="V61" s="10">
        <v>35.799999999999997</v>
      </c>
      <c r="W61" s="10">
        <v>3.8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3.2</v>
      </c>
      <c r="AF61" s="81">
        <f t="shared" si="3"/>
        <v>68.400000000000006</v>
      </c>
      <c r="AG61" s="82">
        <f t="shared" si="6"/>
        <v>35.799999999999997</v>
      </c>
      <c r="AH61" s="56">
        <f t="shared" si="7"/>
        <v>24</v>
      </c>
      <c r="AI61" t="s">
        <v>33</v>
      </c>
    </row>
    <row r="62" spans="1:35" x14ac:dyDescent="0.2">
      <c r="A62" s="103" t="s">
        <v>230</v>
      </c>
      <c r="B62" s="10">
        <v>0</v>
      </c>
      <c r="C62" s="10">
        <v>0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11.6</v>
      </c>
      <c r="P62" s="10">
        <v>34.799999999999997</v>
      </c>
      <c r="Q62" s="10">
        <v>0.4</v>
      </c>
      <c r="R62" s="10">
        <v>0</v>
      </c>
      <c r="S62" s="10">
        <v>0</v>
      </c>
      <c r="T62" s="10">
        <v>0</v>
      </c>
      <c r="U62" s="10">
        <v>7.8</v>
      </c>
      <c r="V62" s="10">
        <v>4.4000000000000004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81">
        <f t="shared" si="3"/>
        <v>59.999999999999993</v>
      </c>
      <c r="AG62" s="82">
        <f t="shared" si="6"/>
        <v>34.799999999999997</v>
      </c>
      <c r="AH62" s="56">
        <f t="shared" si="7"/>
        <v>24</v>
      </c>
    </row>
    <row r="63" spans="1:35" x14ac:dyDescent="0.2">
      <c r="A63" s="103" t="s">
        <v>14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5.2</v>
      </c>
      <c r="Q63" s="10">
        <v>44.4</v>
      </c>
      <c r="R63" s="10">
        <v>0.2</v>
      </c>
      <c r="S63" s="10">
        <v>0</v>
      </c>
      <c r="T63" s="10">
        <v>0</v>
      </c>
      <c r="U63" s="10">
        <v>17.600000000000001</v>
      </c>
      <c r="V63" s="10">
        <v>13.8</v>
      </c>
      <c r="W63" s="10">
        <v>0</v>
      </c>
      <c r="X63" s="10">
        <v>0</v>
      </c>
      <c r="Y63" s="10">
        <v>0</v>
      </c>
      <c r="Z63" s="10">
        <v>0</v>
      </c>
      <c r="AA63" s="10">
        <v>1.8</v>
      </c>
      <c r="AB63" s="10">
        <v>0</v>
      </c>
      <c r="AC63" s="10">
        <v>0</v>
      </c>
      <c r="AD63" s="10">
        <v>0</v>
      </c>
      <c r="AE63" s="10">
        <v>0</v>
      </c>
      <c r="AF63" s="81">
        <f t="shared" si="3"/>
        <v>83</v>
      </c>
      <c r="AG63" s="82">
        <f t="shared" si="6"/>
        <v>44.4</v>
      </c>
      <c r="AH63" s="56">
        <f t="shared" si="7"/>
        <v>24</v>
      </c>
    </row>
    <row r="64" spans="1:35" x14ac:dyDescent="0.2">
      <c r="A64" s="103" t="s">
        <v>231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0.8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81">
        <f t="shared" si="3"/>
        <v>0.8</v>
      </c>
      <c r="AG64" s="82">
        <f t="shared" si="6"/>
        <v>0.8</v>
      </c>
      <c r="AH64" s="56">
        <f t="shared" si="7"/>
        <v>29</v>
      </c>
      <c r="AI64" s="11" t="s">
        <v>33</v>
      </c>
    </row>
    <row r="65" spans="1:35" hidden="1" x14ac:dyDescent="0.2">
      <c r="A65" s="103" t="s">
        <v>232</v>
      </c>
      <c r="B65" s="10">
        <v>0</v>
      </c>
      <c r="C65" s="10">
        <v>0.2</v>
      </c>
      <c r="D65" s="10">
        <v>0.2</v>
      </c>
      <c r="E65" s="10">
        <v>0.2</v>
      </c>
      <c r="F65" s="10">
        <v>0</v>
      </c>
      <c r="G65" s="10">
        <v>0</v>
      </c>
      <c r="H65" s="10">
        <v>1.4</v>
      </c>
      <c r="I65" s="10">
        <v>8</v>
      </c>
      <c r="J65" s="10">
        <v>9.1999999999999993</v>
      </c>
      <c r="K65" s="10">
        <v>0.2</v>
      </c>
      <c r="L65" s="10">
        <v>4.5999999999999996</v>
      </c>
      <c r="M65" s="10">
        <v>3.4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0.2</v>
      </c>
      <c r="T65" s="10">
        <v>0.2</v>
      </c>
      <c r="U65" s="10">
        <v>0.2</v>
      </c>
      <c r="V65" s="10">
        <v>0</v>
      </c>
      <c r="W65" s="10">
        <v>0.2</v>
      </c>
      <c r="X65" s="10">
        <v>4</v>
      </c>
      <c r="Y65" s="10">
        <v>4.5999999999999996</v>
      </c>
      <c r="Z65" s="10">
        <v>0.4</v>
      </c>
      <c r="AA65" s="10">
        <v>0</v>
      </c>
      <c r="AB65" s="10">
        <v>0</v>
      </c>
      <c r="AC65" s="10">
        <v>0.4</v>
      </c>
      <c r="AD65" s="10">
        <v>0.2</v>
      </c>
      <c r="AE65" s="10">
        <v>0.2</v>
      </c>
      <c r="AF65" s="81">
        <f t="shared" si="3"/>
        <v>38</v>
      </c>
      <c r="AG65" s="82">
        <f t="shared" si="6"/>
        <v>9.1999999999999993</v>
      </c>
      <c r="AH65" s="56">
        <f t="shared" si="7"/>
        <v>11</v>
      </c>
    </row>
    <row r="66" spans="1:35" x14ac:dyDescent="0.2">
      <c r="A66" s="103" t="s">
        <v>17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9.1999999999999993</v>
      </c>
      <c r="R66" s="10">
        <v>0.2</v>
      </c>
      <c r="S66" s="10">
        <v>13.2</v>
      </c>
      <c r="T66" s="10">
        <v>0</v>
      </c>
      <c r="U66" s="10">
        <v>0</v>
      </c>
      <c r="V66" s="10">
        <v>4.8</v>
      </c>
      <c r="W66" s="10">
        <v>0</v>
      </c>
      <c r="X66" s="10">
        <v>0</v>
      </c>
      <c r="Y66" s="10">
        <v>0</v>
      </c>
      <c r="Z66" s="10">
        <v>8.4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81">
        <f t="shared" si="3"/>
        <v>35.799999999999997</v>
      </c>
      <c r="AG66" s="82">
        <f t="shared" si="6"/>
        <v>13.2</v>
      </c>
      <c r="AH66" s="56">
        <f t="shared" si="7"/>
        <v>25</v>
      </c>
    </row>
    <row r="67" spans="1:35" x14ac:dyDescent="0.2">
      <c r="A67" s="108" t="s">
        <v>233</v>
      </c>
      <c r="B67" s="93">
        <v>0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0</v>
      </c>
      <c r="J67" s="93">
        <v>0</v>
      </c>
      <c r="K67" s="93">
        <v>0</v>
      </c>
      <c r="L67" s="93">
        <v>0</v>
      </c>
      <c r="M67" s="93">
        <v>0</v>
      </c>
      <c r="N67" s="93">
        <v>0</v>
      </c>
      <c r="O67" s="93">
        <v>0</v>
      </c>
      <c r="P67" s="93">
        <v>0</v>
      </c>
      <c r="Q67" s="93">
        <v>4</v>
      </c>
      <c r="R67" s="93">
        <v>0</v>
      </c>
      <c r="S67" s="93">
        <v>0</v>
      </c>
      <c r="T67" s="93">
        <v>0</v>
      </c>
      <c r="U67" s="93">
        <v>0</v>
      </c>
      <c r="V67" s="93">
        <v>2.4</v>
      </c>
      <c r="W67" s="93">
        <v>0</v>
      </c>
      <c r="X67" s="93">
        <v>0</v>
      </c>
      <c r="Y67" s="93">
        <v>0</v>
      </c>
      <c r="Z67" s="93">
        <v>0</v>
      </c>
      <c r="AA67" s="93">
        <v>1.2</v>
      </c>
      <c r="AB67" s="93">
        <v>0</v>
      </c>
      <c r="AC67" s="93">
        <v>0</v>
      </c>
      <c r="AD67" s="93">
        <v>0</v>
      </c>
      <c r="AE67" s="93">
        <v>0</v>
      </c>
      <c r="AF67" s="81">
        <f t="shared" si="3"/>
        <v>7.6000000000000005</v>
      </c>
      <c r="AG67" s="82">
        <f t="shared" si="6"/>
        <v>4</v>
      </c>
      <c r="AH67" s="56">
        <f t="shared" si="7"/>
        <v>27</v>
      </c>
      <c r="AI67" s="11" t="s">
        <v>33</v>
      </c>
    </row>
    <row r="68" spans="1:35" x14ac:dyDescent="0.2">
      <c r="A68" s="95" t="s">
        <v>221</v>
      </c>
      <c r="B68" s="93">
        <v>0</v>
      </c>
      <c r="C68" s="93">
        <v>0</v>
      </c>
      <c r="D68" s="93">
        <v>0</v>
      </c>
      <c r="E68" s="93">
        <v>0</v>
      </c>
      <c r="F68" s="93">
        <v>1.6</v>
      </c>
      <c r="G68" s="93">
        <v>0</v>
      </c>
      <c r="H68" s="93">
        <v>0</v>
      </c>
      <c r="I68" s="93">
        <v>0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3.1</v>
      </c>
      <c r="P68" s="93">
        <v>50.9</v>
      </c>
      <c r="Q68" s="93">
        <v>0</v>
      </c>
      <c r="R68" s="93">
        <v>0</v>
      </c>
      <c r="S68" s="93">
        <v>0</v>
      </c>
      <c r="T68" s="93">
        <v>0</v>
      </c>
      <c r="U68" s="93">
        <v>25.8</v>
      </c>
      <c r="V68" s="93">
        <v>0.9</v>
      </c>
      <c r="W68" s="93">
        <v>0</v>
      </c>
      <c r="X68" s="93">
        <v>0</v>
      </c>
      <c r="Y68" s="93">
        <v>0</v>
      </c>
      <c r="Z68" s="93">
        <v>0</v>
      </c>
      <c r="AA68" s="93">
        <v>2.9</v>
      </c>
      <c r="AB68" s="93">
        <v>0</v>
      </c>
      <c r="AC68" s="93">
        <v>0</v>
      </c>
      <c r="AD68" s="93">
        <v>0</v>
      </c>
      <c r="AE68" s="93">
        <v>0</v>
      </c>
      <c r="AF68" s="81">
        <f t="shared" si="3"/>
        <v>85.200000000000017</v>
      </c>
      <c r="AG68" s="82">
        <f t="shared" si="6"/>
        <v>50.9</v>
      </c>
      <c r="AH68" s="56">
        <f t="shared" si="7"/>
        <v>24</v>
      </c>
    </row>
    <row r="69" spans="1:35" x14ac:dyDescent="0.2">
      <c r="A69" s="95" t="s">
        <v>222</v>
      </c>
      <c r="B69" s="93">
        <v>0</v>
      </c>
      <c r="C69" s="93">
        <v>0</v>
      </c>
      <c r="D69" s="93">
        <v>0</v>
      </c>
      <c r="E69" s="93">
        <v>0</v>
      </c>
      <c r="F69" s="93">
        <v>1.3</v>
      </c>
      <c r="G69" s="93">
        <v>0</v>
      </c>
      <c r="H69" s="93">
        <v>0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3">
        <v>0</v>
      </c>
      <c r="O69" s="93">
        <v>2.9</v>
      </c>
      <c r="P69" s="93">
        <v>47.8</v>
      </c>
      <c r="Q69" s="93">
        <v>0.1</v>
      </c>
      <c r="R69" s="93">
        <v>0</v>
      </c>
      <c r="S69" s="93">
        <v>0</v>
      </c>
      <c r="T69" s="93">
        <v>0</v>
      </c>
      <c r="U69" s="93">
        <v>22.6</v>
      </c>
      <c r="V69" s="93">
        <v>1.5</v>
      </c>
      <c r="W69" s="93">
        <v>0</v>
      </c>
      <c r="X69" s="93">
        <v>0</v>
      </c>
      <c r="Y69" s="93">
        <v>0</v>
      </c>
      <c r="Z69" s="93">
        <v>0</v>
      </c>
      <c r="AA69" s="93">
        <v>8.1</v>
      </c>
      <c r="AB69" s="93">
        <v>0</v>
      </c>
      <c r="AC69" s="93">
        <v>0</v>
      </c>
      <c r="AD69" s="93">
        <v>0</v>
      </c>
      <c r="AE69" s="93">
        <v>0</v>
      </c>
      <c r="AF69" s="81">
        <f t="shared" si="3"/>
        <v>84.3</v>
      </c>
      <c r="AG69" s="82">
        <f t="shared" si="6"/>
        <v>47.8</v>
      </c>
      <c r="AH69" s="56">
        <f t="shared" si="7"/>
        <v>23</v>
      </c>
    </row>
    <row r="70" spans="1:35" x14ac:dyDescent="0.2">
      <c r="A70" s="95" t="s">
        <v>223</v>
      </c>
      <c r="B70" s="93">
        <v>0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3">
        <v>0</v>
      </c>
      <c r="J70" s="93">
        <v>0</v>
      </c>
      <c r="K70" s="93">
        <v>0</v>
      </c>
      <c r="L70" s="93">
        <v>0</v>
      </c>
      <c r="M70" s="93">
        <v>0</v>
      </c>
      <c r="N70" s="93">
        <v>0</v>
      </c>
      <c r="O70" s="93">
        <v>0</v>
      </c>
      <c r="P70" s="93">
        <v>25.3</v>
      </c>
      <c r="Q70" s="93">
        <v>0.1</v>
      </c>
      <c r="R70" s="93">
        <v>0</v>
      </c>
      <c r="S70" s="93">
        <v>0</v>
      </c>
      <c r="T70" s="93">
        <v>0</v>
      </c>
      <c r="U70" s="93">
        <v>25.3</v>
      </c>
      <c r="V70" s="93">
        <v>12.1</v>
      </c>
      <c r="W70" s="93">
        <v>0</v>
      </c>
      <c r="X70" s="93">
        <v>0</v>
      </c>
      <c r="Y70" s="93">
        <v>0</v>
      </c>
      <c r="Z70" s="93">
        <v>0</v>
      </c>
      <c r="AA70" s="93">
        <v>6.2</v>
      </c>
      <c r="AB70" s="93">
        <v>0</v>
      </c>
      <c r="AC70" s="93">
        <v>0</v>
      </c>
      <c r="AD70" s="93">
        <v>0</v>
      </c>
      <c r="AE70" s="93">
        <v>0</v>
      </c>
      <c r="AF70" s="81">
        <f t="shared" ref="AF70:AF71" si="8">SUM(B70:AE70)</f>
        <v>69</v>
      </c>
      <c r="AG70" s="82">
        <f t="shared" si="6"/>
        <v>25.3</v>
      </c>
      <c r="AH70" s="56">
        <f t="shared" si="7"/>
        <v>25</v>
      </c>
    </row>
    <row r="71" spans="1:35" x14ac:dyDescent="0.2">
      <c r="A71" s="95" t="s">
        <v>224</v>
      </c>
      <c r="B71" s="107">
        <v>0</v>
      </c>
      <c r="C71" s="107">
        <v>0</v>
      </c>
      <c r="D71" s="107">
        <v>0</v>
      </c>
      <c r="E71" s="107">
        <v>0</v>
      </c>
      <c r="F71" s="107">
        <v>0</v>
      </c>
      <c r="G71" s="107">
        <v>0.1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0</v>
      </c>
      <c r="O71" s="107">
        <v>3.9</v>
      </c>
      <c r="P71" s="107">
        <v>23.2</v>
      </c>
      <c r="Q71" s="107">
        <v>0.2</v>
      </c>
      <c r="R71" s="107">
        <v>0</v>
      </c>
      <c r="S71" s="107">
        <v>0</v>
      </c>
      <c r="T71" s="107">
        <v>0</v>
      </c>
      <c r="U71" s="107">
        <v>20.8</v>
      </c>
      <c r="V71" s="107">
        <v>5.4</v>
      </c>
      <c r="W71" s="107">
        <v>0</v>
      </c>
      <c r="X71" s="107">
        <v>0</v>
      </c>
      <c r="Y71" s="107">
        <v>0</v>
      </c>
      <c r="Z71" s="107">
        <v>0</v>
      </c>
      <c r="AA71" s="107">
        <v>10.5</v>
      </c>
      <c r="AB71" s="107">
        <v>0</v>
      </c>
      <c r="AC71" s="107">
        <v>0</v>
      </c>
      <c r="AD71" s="107">
        <v>0</v>
      </c>
      <c r="AE71" s="107">
        <v>0</v>
      </c>
      <c r="AF71" s="81">
        <f t="shared" si="8"/>
        <v>64.099999999999994</v>
      </c>
      <c r="AG71" s="82">
        <f t="shared" si="6"/>
        <v>23.2</v>
      </c>
      <c r="AH71" s="56">
        <f t="shared" si="7"/>
        <v>23</v>
      </c>
    </row>
    <row r="72" spans="1:35" s="5" customFormat="1" ht="17.100000000000001" customHeight="1" thickBot="1" x14ac:dyDescent="0.25">
      <c r="A72" s="51" t="s">
        <v>22</v>
      </c>
      <c r="B72" s="94">
        <f>MAX(B5:B71)</f>
        <v>0</v>
      </c>
      <c r="C72" s="94">
        <f t="shared" ref="C72:AE72" si="9">MAX(C5:C71)</f>
        <v>0.2</v>
      </c>
      <c r="D72" s="94">
        <f t="shared" si="9"/>
        <v>1</v>
      </c>
      <c r="E72" s="94">
        <f t="shared" si="9"/>
        <v>4.4000000000000004</v>
      </c>
      <c r="F72" s="94">
        <f t="shared" si="9"/>
        <v>6.2</v>
      </c>
      <c r="G72" s="94">
        <f t="shared" si="9"/>
        <v>0.2</v>
      </c>
      <c r="H72" s="94">
        <f t="shared" si="9"/>
        <v>1.4</v>
      </c>
      <c r="I72" s="94">
        <f t="shared" si="9"/>
        <v>8</v>
      </c>
      <c r="J72" s="94">
        <f t="shared" si="9"/>
        <v>9.1999999999999993</v>
      </c>
      <c r="K72" s="94">
        <f t="shared" si="9"/>
        <v>0.2</v>
      </c>
      <c r="L72" s="94">
        <f t="shared" si="9"/>
        <v>4.5999999999999996</v>
      </c>
      <c r="M72" s="94">
        <f t="shared" si="9"/>
        <v>3.4</v>
      </c>
      <c r="N72" s="94">
        <f t="shared" si="9"/>
        <v>13</v>
      </c>
      <c r="O72" s="94">
        <f t="shared" si="9"/>
        <v>41.8</v>
      </c>
      <c r="P72" s="94">
        <f t="shared" si="9"/>
        <v>50.9</v>
      </c>
      <c r="Q72" s="94">
        <f t="shared" si="9"/>
        <v>44.4</v>
      </c>
      <c r="R72" s="94">
        <f t="shared" si="9"/>
        <v>0.2</v>
      </c>
      <c r="S72" s="94">
        <f t="shared" si="9"/>
        <v>13.2</v>
      </c>
      <c r="T72" s="94">
        <f t="shared" si="9"/>
        <v>10</v>
      </c>
      <c r="U72" s="94">
        <f t="shared" si="9"/>
        <v>25.8</v>
      </c>
      <c r="V72" s="94">
        <f t="shared" si="9"/>
        <v>77.2</v>
      </c>
      <c r="W72" s="94">
        <f t="shared" si="9"/>
        <v>3.8</v>
      </c>
      <c r="X72" s="94">
        <f t="shared" si="9"/>
        <v>4</v>
      </c>
      <c r="Y72" s="94">
        <f t="shared" si="9"/>
        <v>4.5999999999999996</v>
      </c>
      <c r="Z72" s="94">
        <f t="shared" si="9"/>
        <v>25.6</v>
      </c>
      <c r="AA72" s="94">
        <f t="shared" si="9"/>
        <v>77</v>
      </c>
      <c r="AB72" s="94">
        <f t="shared" si="9"/>
        <v>0.8</v>
      </c>
      <c r="AC72" s="94">
        <f t="shared" si="9"/>
        <v>0.4</v>
      </c>
      <c r="AD72" s="94">
        <f t="shared" si="9"/>
        <v>0.2</v>
      </c>
      <c r="AE72" s="94">
        <f t="shared" si="9"/>
        <v>3.2</v>
      </c>
      <c r="AF72" s="81">
        <f>SUM(B72:AE72)</f>
        <v>434.90000000000003</v>
      </c>
      <c r="AG72" s="82">
        <f t="shared" si="6"/>
        <v>77.2</v>
      </c>
      <c r="AH72" s="56">
        <f t="shared" si="7"/>
        <v>1</v>
      </c>
    </row>
    <row r="73" spans="1:35" x14ac:dyDescent="0.2">
      <c r="A73" s="127" t="s">
        <v>209</v>
      </c>
      <c r="B73" s="128"/>
      <c r="C73" s="42"/>
      <c r="D73" s="42"/>
      <c r="E73" s="42"/>
      <c r="F73" s="42"/>
      <c r="G73" s="42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48"/>
      <c r="AE73" s="52"/>
      <c r="AF73" s="86"/>
      <c r="AG73" s="86"/>
      <c r="AH73" s="87"/>
    </row>
    <row r="74" spans="1:35" x14ac:dyDescent="0.2">
      <c r="A74" s="129" t="s">
        <v>210</v>
      </c>
      <c r="B74" s="130"/>
      <c r="C74" s="43"/>
      <c r="D74" s="43"/>
      <c r="E74" s="43"/>
      <c r="F74" s="43"/>
      <c r="G74" s="43"/>
      <c r="H74" s="43"/>
      <c r="I74" s="4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117"/>
      <c r="U74" s="117"/>
      <c r="V74" s="117"/>
      <c r="W74" s="117"/>
      <c r="X74" s="117"/>
      <c r="Y74" s="83"/>
      <c r="Z74" s="83"/>
      <c r="AA74" s="83"/>
      <c r="AB74" s="83"/>
      <c r="AC74" s="83"/>
      <c r="AD74" s="83"/>
      <c r="AE74" s="83"/>
      <c r="AF74" s="86"/>
      <c r="AG74" s="86"/>
      <c r="AH74" s="87"/>
    </row>
    <row r="75" spans="1:35" x14ac:dyDescent="0.2">
      <c r="A75" s="77" t="s">
        <v>207</v>
      </c>
      <c r="B75" s="76"/>
      <c r="C75" s="83"/>
      <c r="D75" s="83"/>
      <c r="E75" s="98"/>
      <c r="F75" s="98"/>
      <c r="G75" s="98"/>
      <c r="H75" s="98"/>
      <c r="I75" s="83"/>
      <c r="J75" s="84"/>
      <c r="K75" s="84"/>
      <c r="L75" s="84"/>
      <c r="M75" s="84"/>
      <c r="N75" s="84"/>
      <c r="O75" s="84"/>
      <c r="P75" s="84"/>
      <c r="Q75" s="83"/>
      <c r="R75" s="83"/>
      <c r="S75" s="83"/>
      <c r="T75" s="118"/>
      <c r="U75" s="118"/>
      <c r="V75" s="118"/>
      <c r="W75" s="118"/>
      <c r="X75" s="118"/>
      <c r="Y75" s="83"/>
      <c r="Z75" s="83"/>
      <c r="AA75" s="83"/>
      <c r="AB75" s="83"/>
      <c r="AC75" s="83"/>
      <c r="AD75" s="48"/>
      <c r="AE75" s="48"/>
      <c r="AF75" s="86"/>
      <c r="AG75" s="86"/>
      <c r="AH75" s="87"/>
    </row>
    <row r="76" spans="1:35" x14ac:dyDescent="0.2">
      <c r="A76" s="77" t="s">
        <v>208</v>
      </c>
      <c r="B76" s="75"/>
      <c r="C76" s="42"/>
      <c r="D76" s="42"/>
      <c r="E76" s="98"/>
      <c r="F76" s="98"/>
      <c r="G76" s="98"/>
      <c r="H76" s="98"/>
      <c r="I76" s="42"/>
      <c r="J76" s="42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48"/>
      <c r="AE76" s="48"/>
      <c r="AF76" s="86"/>
      <c r="AG76" s="86"/>
      <c r="AH76" s="87"/>
    </row>
    <row r="77" spans="1:35" x14ac:dyDescent="0.2">
      <c r="A77" s="44"/>
      <c r="B77" s="83"/>
      <c r="C77" s="83"/>
      <c r="D77" s="83"/>
      <c r="E77" s="98"/>
      <c r="F77" s="98"/>
      <c r="G77" s="98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48"/>
      <c r="AF77" s="86"/>
      <c r="AG77" s="86"/>
      <c r="AH77" s="87"/>
    </row>
    <row r="78" spans="1:35" x14ac:dyDescent="0.2">
      <c r="A78" s="44"/>
      <c r="B78" s="83"/>
      <c r="C78" s="83"/>
      <c r="D78" s="83"/>
      <c r="E78" s="98"/>
      <c r="F78" s="98"/>
      <c r="G78" s="98"/>
      <c r="H78" s="98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49"/>
      <c r="AF78" s="86"/>
      <c r="AG78" s="86"/>
      <c r="AH78" s="87"/>
    </row>
    <row r="79" spans="1:35" ht="13.5" thickBot="1" x14ac:dyDescent="0.25">
      <c r="A79" s="53"/>
      <c r="B79" s="54"/>
      <c r="C79" s="54"/>
      <c r="D79" s="54"/>
      <c r="E79" s="54"/>
      <c r="F79" s="54"/>
      <c r="G79" s="54" t="s">
        <v>33</v>
      </c>
      <c r="H79" s="54"/>
      <c r="I79" s="54"/>
      <c r="J79" s="54"/>
      <c r="K79" s="54"/>
      <c r="L79" s="54" t="s">
        <v>33</v>
      </c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88"/>
      <c r="AG79" s="88"/>
      <c r="AH79" s="89" t="s">
        <v>33</v>
      </c>
    </row>
    <row r="80" spans="1:35" x14ac:dyDescent="0.2">
      <c r="AF80" s="2"/>
      <c r="AG80" s="2"/>
      <c r="AH80" s="2"/>
    </row>
    <row r="81" spans="7:34" x14ac:dyDescent="0.2">
      <c r="AF81" s="2"/>
      <c r="AG81" s="2"/>
      <c r="AH81" s="2"/>
    </row>
    <row r="82" spans="7:34" x14ac:dyDescent="0.2">
      <c r="G82" s="2" t="s">
        <v>33</v>
      </c>
      <c r="AF82" s="2"/>
      <c r="AG82" s="2"/>
      <c r="AH82" s="2"/>
    </row>
    <row r="83" spans="7:34" x14ac:dyDescent="0.2">
      <c r="Q83" s="2" t="s">
        <v>33</v>
      </c>
      <c r="T83" s="2" t="s">
        <v>33</v>
      </c>
      <c r="V83" s="2" t="s">
        <v>33</v>
      </c>
      <c r="X83" s="2" t="s">
        <v>33</v>
      </c>
      <c r="Z83" s="2" t="s">
        <v>33</v>
      </c>
      <c r="AF83" s="2"/>
      <c r="AG83" s="2"/>
      <c r="AH83" s="2"/>
    </row>
    <row r="84" spans="7:34" x14ac:dyDescent="0.2">
      <c r="J84" s="2" t="s">
        <v>33</v>
      </c>
      <c r="M84" s="2" t="s">
        <v>33</v>
      </c>
      <c r="P84" s="2" t="s">
        <v>33</v>
      </c>
      <c r="Q84" s="2" t="s">
        <v>33</v>
      </c>
      <c r="R84" s="2" t="s">
        <v>33</v>
      </c>
      <c r="S84" s="2" t="s">
        <v>33</v>
      </c>
      <c r="T84" s="2" t="s">
        <v>33</v>
      </c>
      <c r="W84" s="2" t="s">
        <v>33</v>
      </c>
      <c r="X84" s="2" t="s">
        <v>33</v>
      </c>
      <c r="Z84" s="2" t="s">
        <v>33</v>
      </c>
      <c r="AB84" s="2" t="s">
        <v>33</v>
      </c>
      <c r="AF84" s="2"/>
      <c r="AG84" s="2" t="s">
        <v>33</v>
      </c>
      <c r="AH84" s="2"/>
    </row>
    <row r="85" spans="7:34" x14ac:dyDescent="0.2">
      <c r="Q85" s="2" t="s">
        <v>33</v>
      </c>
      <c r="S85" s="2" t="s">
        <v>33</v>
      </c>
      <c r="V85" s="2" t="s">
        <v>33</v>
      </c>
      <c r="W85" s="2" t="s">
        <v>33</v>
      </c>
      <c r="AB85" s="2" t="s">
        <v>33</v>
      </c>
      <c r="AC85" s="2" t="s">
        <v>33</v>
      </c>
      <c r="AF85" s="2" t="s">
        <v>33</v>
      </c>
      <c r="AG85" s="2" t="s">
        <v>33</v>
      </c>
      <c r="AH85" s="2"/>
    </row>
    <row r="86" spans="7:34" x14ac:dyDescent="0.2">
      <c r="J86" s="2" t="s">
        <v>33</v>
      </c>
      <c r="O86" s="2" t="s">
        <v>206</v>
      </c>
      <c r="P86" s="2" t="s">
        <v>33</v>
      </c>
      <c r="S86" s="2" t="s">
        <v>33</v>
      </c>
      <c r="T86" s="2" t="s">
        <v>33</v>
      </c>
      <c r="U86" s="2" t="s">
        <v>33</v>
      </c>
      <c r="V86" s="2" t="s">
        <v>33</v>
      </c>
      <c r="Z86" s="2" t="s">
        <v>33</v>
      </c>
      <c r="AF86" s="2"/>
      <c r="AG86" s="2"/>
      <c r="AH86" s="2" t="s">
        <v>33</v>
      </c>
    </row>
    <row r="87" spans="7:34" x14ac:dyDescent="0.2">
      <c r="K87" s="2" t="s">
        <v>33</v>
      </c>
      <c r="L87" s="2" t="s">
        <v>33</v>
      </c>
      <c r="M87" s="2" t="s">
        <v>33</v>
      </c>
      <c r="P87" s="2" t="s">
        <v>33</v>
      </c>
      <c r="Q87" s="2" t="s">
        <v>33</v>
      </c>
      <c r="S87" s="2" t="s">
        <v>33</v>
      </c>
      <c r="W87" s="2" t="s">
        <v>33</v>
      </c>
      <c r="Z87" s="2" t="s">
        <v>33</v>
      </c>
      <c r="AB87" s="2" t="s">
        <v>33</v>
      </c>
      <c r="AF87" s="2"/>
      <c r="AG87" s="2"/>
      <c r="AH87" s="2"/>
    </row>
    <row r="88" spans="7:34" x14ac:dyDescent="0.2">
      <c r="H88" s="2" t="s">
        <v>33</v>
      </c>
      <c r="S88" s="2" t="s">
        <v>33</v>
      </c>
      <c r="W88" s="2" t="s">
        <v>33</v>
      </c>
      <c r="AF88" s="2"/>
      <c r="AG88" s="2"/>
      <c r="AH88" s="2"/>
    </row>
    <row r="89" spans="7:34" x14ac:dyDescent="0.2">
      <c r="Q89" s="2" t="s">
        <v>33</v>
      </c>
      <c r="R89" s="2" t="s">
        <v>33</v>
      </c>
      <c r="AE89" s="2" t="s">
        <v>33</v>
      </c>
      <c r="AF89" s="2"/>
      <c r="AG89" s="2"/>
      <c r="AH89" s="2"/>
    </row>
    <row r="90" spans="7:34" x14ac:dyDescent="0.2">
      <c r="S90" s="2" t="s">
        <v>33</v>
      </c>
      <c r="X90" s="2" t="s">
        <v>33</v>
      </c>
      <c r="AC90" s="2" t="s">
        <v>33</v>
      </c>
      <c r="AF90" s="2"/>
      <c r="AG90" s="2"/>
      <c r="AH90" s="2" t="s">
        <v>33</v>
      </c>
    </row>
    <row r="91" spans="7:34" x14ac:dyDescent="0.2">
      <c r="Y91" s="2" t="s">
        <v>33</v>
      </c>
      <c r="AF91" s="2"/>
      <c r="AG91" s="2"/>
      <c r="AH91" s="2"/>
    </row>
    <row r="92" spans="7:34" x14ac:dyDescent="0.2">
      <c r="AF92" s="2"/>
      <c r="AG92" s="2"/>
      <c r="AH92" s="2"/>
    </row>
    <row r="93" spans="7:34" x14ac:dyDescent="0.2">
      <c r="AF93" s="2"/>
      <c r="AG93" s="2"/>
      <c r="AH93" s="2"/>
    </row>
    <row r="94" spans="7:34" x14ac:dyDescent="0.2">
      <c r="AF94" s="2"/>
      <c r="AG94" s="2"/>
      <c r="AH94" s="2"/>
    </row>
    <row r="95" spans="7:34" x14ac:dyDescent="0.2">
      <c r="S95" s="2" t="s">
        <v>33</v>
      </c>
      <c r="AF95" s="2"/>
      <c r="AG95" s="2"/>
      <c r="AH95" s="2"/>
    </row>
    <row r="96" spans="7:34" x14ac:dyDescent="0.2">
      <c r="AF96" s="2"/>
      <c r="AG96" s="2"/>
      <c r="AH96" s="2"/>
    </row>
    <row r="97" spans="32:34" x14ac:dyDescent="0.2">
      <c r="AF97" s="2"/>
      <c r="AG97" s="2"/>
      <c r="AH97" s="2"/>
    </row>
    <row r="98" spans="32:34" x14ac:dyDescent="0.2">
      <c r="AF98" s="2"/>
      <c r="AG98" s="2"/>
      <c r="AH98" s="2"/>
    </row>
    <row r="99" spans="32:34" x14ac:dyDescent="0.2">
      <c r="AF99" s="2"/>
      <c r="AG99" s="2"/>
      <c r="AH99" s="2"/>
    </row>
  </sheetData>
  <sortState ref="A5:AI49">
    <sortCondition ref="A5:A49"/>
  </sortState>
  <mergeCells count="38">
    <mergeCell ref="Q3:Q4"/>
    <mergeCell ref="I3:I4"/>
    <mergeCell ref="H3:H4"/>
    <mergeCell ref="P3:P4"/>
    <mergeCell ref="K3:K4"/>
    <mergeCell ref="L3:L4"/>
    <mergeCell ref="O3:O4"/>
    <mergeCell ref="R3:R4"/>
    <mergeCell ref="T75:X75"/>
    <mergeCell ref="V3:V4"/>
    <mergeCell ref="X3:X4"/>
    <mergeCell ref="AB3:AB4"/>
    <mergeCell ref="Y3:Y4"/>
    <mergeCell ref="Z3:Z4"/>
    <mergeCell ref="U3:U4"/>
    <mergeCell ref="T3:T4"/>
    <mergeCell ref="AA3:AA4"/>
    <mergeCell ref="AE3:AE4"/>
    <mergeCell ref="S3:S4"/>
    <mergeCell ref="T74:X74"/>
    <mergeCell ref="AC3:AC4"/>
    <mergeCell ref="AD3:AD4"/>
    <mergeCell ref="A73:B73"/>
    <mergeCell ref="A74:B74"/>
    <mergeCell ref="AH3:AH4"/>
    <mergeCell ref="A1:AH1"/>
    <mergeCell ref="B2:AH2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V H F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F V R x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c V W K I p H u A 4 A A A A R A A A A E w A c A E Z v c m 1 1 b G F z L 1 N l Y 3 R p b 2 4 x L m 0 g o h g A K K A U A A A A A A A A A A A A A A A A A A A A A A A A A A A A K 0 5 N L s n M z 1 M I h t C G 1 g B Q S w E C L Q A U A A I A C A B V U c V W T i g k J a g A A A D 4 A A A A E g A A A A A A A A A A A A A A A A A A A A A A Q 2 9 u Z m l n L 1 B h Y 2 t h Z 2 U u e G 1 s U E s B A i 0 A F A A C A A g A V V H F V g / K 6 a u k A A A A 6 Q A A A B M A A A A A A A A A A A A A A A A A 9 A A A A F t D b 2 5 0 Z W 5 0 X 1 R 5 c G V z X S 5 4 b W x Q S w E C L Q A U A A I A C A B V U c V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P h J H 4 j y a U S o V s w 9 c k f P C w A A A A A C A A A A A A A D Z g A A w A A A A B A A A A B J W Z h K V a a L m s X I J 1 5 m s y H G A A A A A A S A A A C g A A A A E A A A A K P y 3 j + M a 8 6 Q z J e Z I l u p r I F Q A A A A O 4 o b S x 9 Q b o B W t / i M y A U C C N k g 3 7 Y I 6 t l F F t Y p Y b S m J x K 6 a j q S H 9 t q d p 0 L a 2 l 9 I / 6 Q 6 d y K + b z r 7 e U V a 3 + z 1 Y j K c p b A J + Y p u 9 p t 2 K o d S r Y A S b A U A A A A g r X N P R 9 A 1 / 9 5 x c 1 K P q T t z c w m 2 t M = < / D a t a M a s h u p > 
</file>

<file path=customXml/itemProps1.xml><?xml version="1.0" encoding="utf-8"?>
<ds:datastoreItem xmlns:ds="http://schemas.openxmlformats.org/officeDocument/2006/customXml" ds:itemID="{6C1EAFD5-7B12-4C8E-AE6D-07D083BDD6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2024-10-07T18:39:09Z</dcterms:modified>
</cp:coreProperties>
</file>