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28800" windowHeight="1245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ESTAÇÃO METEOROLÓGICA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xlnm.Print_Area" localSheetId="8">Chuva!$A$1:$AI$32</definedName>
    <definedName name="_xlnm.Print_Area" localSheetId="7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75" i="14" l="1"/>
  <c r="AH75" i="14"/>
  <c r="AI75" i="14"/>
  <c r="AG68" i="14" l="1"/>
  <c r="AH68" i="14"/>
  <c r="AI68" i="14"/>
  <c r="AI55" i="14" l="1"/>
  <c r="AH55" i="14"/>
  <c r="AG55" i="14"/>
  <c r="AI52" i="14"/>
  <c r="AH52" i="14"/>
  <c r="AG52" i="14"/>
  <c r="AI50" i="14"/>
  <c r="AH50" i="14"/>
  <c r="AG50" i="14"/>
  <c r="C49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25" i="15" l="1"/>
  <c r="B49" i="14" l="1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1" i="9"/>
  <c r="AE11" i="9"/>
  <c r="AD11" i="9"/>
  <c r="AC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H76" i="14" l="1"/>
  <c r="P76" i="14"/>
  <c r="X76" i="14"/>
  <c r="G76" i="14"/>
  <c r="O76" i="14"/>
  <c r="W76" i="14"/>
  <c r="I76" i="14"/>
  <c r="Q76" i="14"/>
  <c r="Y76" i="14"/>
  <c r="J76" i="14"/>
  <c r="R76" i="14"/>
  <c r="Z76" i="14"/>
  <c r="C76" i="14"/>
  <c r="K76" i="14"/>
  <c r="S76" i="14"/>
  <c r="AA76" i="14"/>
  <c r="D76" i="14"/>
  <c r="L76" i="14"/>
  <c r="T76" i="14"/>
  <c r="AB76" i="14"/>
  <c r="E76" i="14"/>
  <c r="M76" i="14"/>
  <c r="U76" i="14"/>
  <c r="AC76" i="14"/>
  <c r="F76" i="14"/>
  <c r="N76" i="14"/>
  <c r="V76" i="14"/>
  <c r="AD76" i="14"/>
  <c r="AH9" i="15"/>
  <c r="AG9" i="15"/>
  <c r="C3" i="5"/>
  <c r="D3" i="5"/>
  <c r="E3" i="5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G5" i="5"/>
  <c r="AH5" i="5"/>
  <c r="AG6" i="5"/>
  <c r="AH6" i="5"/>
  <c r="AG7" i="5"/>
  <c r="AH7" i="5"/>
  <c r="AG8" i="5"/>
  <c r="AH8" i="5"/>
  <c r="AG9" i="5"/>
  <c r="AH9" i="5"/>
  <c r="AH10" i="5"/>
  <c r="AG10" i="5"/>
  <c r="AG11" i="5"/>
  <c r="AG12" i="5"/>
  <c r="AH12" i="5"/>
  <c r="AG13" i="5"/>
  <c r="AH13" i="5"/>
  <c r="AG14" i="5"/>
  <c r="AH14" i="5"/>
  <c r="AG15" i="5"/>
  <c r="AH15" i="5"/>
  <c r="AG16" i="5"/>
  <c r="AH16" i="5"/>
  <c r="AG17" i="5"/>
  <c r="AH17" i="5"/>
  <c r="AG18" i="5"/>
  <c r="AH18" i="5"/>
  <c r="AG19" i="5"/>
  <c r="AH19" i="5"/>
  <c r="AG20" i="5"/>
  <c r="AH20" i="5"/>
  <c r="AG21" i="5"/>
  <c r="AH21" i="5"/>
  <c r="AG22" i="5"/>
  <c r="AG23" i="5"/>
  <c r="AH23" i="5"/>
  <c r="AG24" i="5"/>
  <c r="AH24" i="5"/>
  <c r="AG25" i="5"/>
  <c r="AH25" i="5"/>
  <c r="AG26" i="5"/>
  <c r="AH26" i="5"/>
  <c r="AG27" i="5"/>
  <c r="AH27" i="5"/>
  <c r="AG28" i="5"/>
  <c r="AH28" i="5"/>
  <c r="AG29" i="5"/>
  <c r="AH29" i="5"/>
  <c r="AG30" i="5"/>
  <c r="AH30" i="5"/>
  <c r="AG31" i="5"/>
  <c r="AH31" i="5"/>
  <c r="AG32" i="5"/>
  <c r="AH32" i="5"/>
  <c r="AG33" i="5"/>
  <c r="AH33" i="5"/>
  <c r="AH22" i="5" l="1"/>
  <c r="AH11" i="5"/>
  <c r="AG22" i="15" l="1"/>
  <c r="AE76" i="14"/>
  <c r="B76" i="14"/>
  <c r="AF76" i="14"/>
  <c r="AG6" i="14"/>
  <c r="AG24" i="12"/>
  <c r="AG25" i="9"/>
  <c r="AH25" i="6"/>
  <c r="AG25" i="4"/>
  <c r="AH25" i="9" l="1"/>
  <c r="AG24" i="4" l="1"/>
  <c r="AI62" i="14"/>
  <c r="AI63" i="14"/>
  <c r="AI64" i="14"/>
  <c r="AI65" i="14"/>
  <c r="AI66" i="14"/>
  <c r="AI67" i="14"/>
  <c r="AI69" i="14"/>
  <c r="AI70" i="14"/>
  <c r="AI71" i="14"/>
  <c r="AI72" i="14"/>
  <c r="AI73" i="14"/>
  <c r="AI74" i="14"/>
  <c r="AG63" i="14" l="1"/>
  <c r="AG69" i="14" l="1"/>
  <c r="AG70" i="14"/>
  <c r="AG58" i="14"/>
  <c r="AG59" i="14"/>
  <c r="AG60" i="14"/>
  <c r="AH25" i="14"/>
  <c r="AG25" i="14"/>
  <c r="AH25" i="15"/>
  <c r="AG31" i="15" l="1"/>
  <c r="AG38" i="15"/>
  <c r="AH38" i="14"/>
  <c r="AG28" i="14"/>
  <c r="AH18" i="15"/>
  <c r="AH31" i="15"/>
  <c r="AH31" i="14"/>
  <c r="AH38" i="15"/>
  <c r="AG28" i="15"/>
  <c r="AH28" i="15"/>
  <c r="AH28" i="14"/>
  <c r="AG38" i="14"/>
  <c r="AG18" i="15"/>
  <c r="AG31" i="14"/>
  <c r="AG37" i="12" l="1"/>
  <c r="AG30" i="12"/>
  <c r="AH37" i="12"/>
  <c r="AH30" i="12"/>
  <c r="AH24" i="12"/>
  <c r="AH12" i="9"/>
  <c r="AG16" i="9"/>
  <c r="AH16" i="9" l="1"/>
  <c r="AG21" i="9"/>
  <c r="AG19" i="9"/>
  <c r="AG13" i="9"/>
  <c r="AH17" i="12"/>
  <c r="AH20" i="9"/>
  <c r="AG20" i="9"/>
  <c r="AH14" i="9"/>
  <c r="AG22" i="9"/>
  <c r="AH15" i="9"/>
  <c r="AG31" i="9"/>
  <c r="AG17" i="9"/>
  <c r="AG23" i="9"/>
  <c r="AH24" i="9"/>
  <c r="AG15" i="9"/>
  <c r="AG24" i="9"/>
  <c r="AG18" i="9"/>
  <c r="AH31" i="9"/>
  <c r="AH19" i="9"/>
  <c r="AG38" i="9"/>
  <c r="AH13" i="9"/>
  <c r="AH21" i="9"/>
  <c r="AH17" i="9"/>
  <c r="AH22" i="9"/>
  <c r="AH18" i="9"/>
  <c r="AG17" i="12"/>
  <c r="AH23" i="9"/>
  <c r="AH29" i="9"/>
  <c r="AH38" i="9"/>
  <c r="AG29" i="9"/>
  <c r="AH12" i="8"/>
  <c r="AH25" i="8"/>
  <c r="AG12" i="8"/>
  <c r="AG25" i="8"/>
  <c r="AG25" i="7"/>
  <c r="AG12" i="7"/>
  <c r="AH12" i="6"/>
  <c r="AG16" i="6"/>
  <c r="AG25" i="6"/>
  <c r="AH16" i="6" l="1"/>
  <c r="AH14" i="6"/>
  <c r="AG18" i="8"/>
  <c r="AG31" i="6"/>
  <c r="AG22" i="6"/>
  <c r="AH18" i="6"/>
  <c r="AG29" i="6"/>
  <c r="AH22" i="6"/>
  <c r="AG35" i="6"/>
  <c r="AH20" i="6"/>
  <c r="AG23" i="6"/>
  <c r="AH21" i="6"/>
  <c r="AG15" i="6"/>
  <c r="AG13" i="6"/>
  <c r="AH37" i="6"/>
  <c r="AH32" i="6"/>
  <c r="AG39" i="6"/>
  <c r="AG37" i="6"/>
  <c r="AG32" i="6"/>
  <c r="AG30" i="6"/>
  <c r="AH27" i="6"/>
  <c r="AH18" i="8"/>
  <c r="AH31" i="8"/>
  <c r="AG21" i="6"/>
  <c r="AH40" i="6"/>
  <c r="AG24" i="6"/>
  <c r="AG19" i="6"/>
  <c r="AH17" i="6"/>
  <c r="AH24" i="6"/>
  <c r="AG18" i="6"/>
  <c r="AG18" i="7"/>
  <c r="AG38" i="7"/>
  <c r="AG42" i="6"/>
  <c r="AG40" i="6"/>
  <c r="AH35" i="6"/>
  <c r="AH42" i="6"/>
  <c r="AG38" i="6"/>
  <c r="AH28" i="6"/>
  <c r="AG26" i="6"/>
  <c r="AH38" i="6"/>
  <c r="AG33" i="6"/>
  <c r="AG28" i="6"/>
  <c r="AG27" i="6"/>
  <c r="AG28" i="8"/>
  <c r="AG17" i="6"/>
  <c r="AH41" i="6"/>
  <c r="AG36" i="6"/>
  <c r="AG34" i="6"/>
  <c r="AG20" i="6"/>
  <c r="AH38" i="8"/>
  <c r="AG41" i="6"/>
  <c r="AH31" i="6"/>
  <c r="AG31" i="7"/>
  <c r="AH28" i="8"/>
  <c r="AG38" i="8"/>
  <c r="AH39" i="6"/>
  <c r="AH36" i="6"/>
  <c r="AH23" i="6"/>
  <c r="AH19" i="6"/>
  <c r="AH15" i="6"/>
  <c r="AG31" i="8"/>
  <c r="AH33" i="6"/>
  <c r="AH29" i="6"/>
  <c r="AH34" i="6"/>
  <c r="AH30" i="6"/>
  <c r="AH26" i="6"/>
  <c r="AH13" i="6"/>
  <c r="AG38" i="5" l="1"/>
  <c r="AH38" i="5"/>
  <c r="AI25" i="14"/>
  <c r="AI28" i="14"/>
  <c r="AI31" i="14"/>
  <c r="AI38" i="14"/>
  <c r="AH18" i="14" l="1"/>
  <c r="AH18" i="12"/>
  <c r="AG31" i="4"/>
  <c r="AG19" i="4"/>
  <c r="AH19" i="8"/>
  <c r="AG19" i="8"/>
  <c r="AG18" i="14"/>
  <c r="AG38" i="4"/>
  <c r="AG19" i="7"/>
  <c r="AI18" i="14"/>
  <c r="AG18" i="4"/>
  <c r="AG28" i="4" l="1"/>
  <c r="AG47" i="9"/>
  <c r="AG45" i="9"/>
  <c r="AG16" i="8" l="1"/>
  <c r="AH16" i="8"/>
  <c r="AH6" i="12"/>
  <c r="AG6" i="12"/>
  <c r="AG44" i="9"/>
  <c r="AG46" i="9"/>
  <c r="AH33" i="15"/>
  <c r="AG33" i="15"/>
  <c r="AG48" i="9"/>
  <c r="AH30" i="15"/>
  <c r="AH10" i="9"/>
  <c r="AH24" i="15"/>
  <c r="AG24" i="15"/>
  <c r="AG26" i="14"/>
  <c r="AH26" i="14"/>
  <c r="AH36" i="15"/>
  <c r="AG36" i="15"/>
  <c r="AH37" i="14"/>
  <c r="AG37" i="14"/>
  <c r="AH29" i="14"/>
  <c r="AG29" i="14"/>
  <c r="AG34" i="15"/>
  <c r="AH34" i="15"/>
  <c r="AG35" i="14"/>
  <c r="AG27" i="14"/>
  <c r="AH27" i="14"/>
  <c r="AG32" i="15"/>
  <c r="AH32" i="15"/>
  <c r="AH42" i="12"/>
  <c r="AH26" i="15"/>
  <c r="AH37" i="15"/>
  <c r="AG37" i="15"/>
  <c r="AH40" i="5"/>
  <c r="AH29" i="15"/>
  <c r="AG29" i="15"/>
  <c r="AH30" i="14"/>
  <c r="AG30" i="14"/>
  <c r="AG24" i="14"/>
  <c r="AH24" i="14"/>
  <c r="AG35" i="15"/>
  <c r="AH35" i="15"/>
  <c r="AH36" i="14"/>
  <c r="AG36" i="14"/>
  <c r="AG49" i="9"/>
  <c r="AH35" i="12"/>
  <c r="AG35" i="12"/>
  <c r="AH36" i="12"/>
  <c r="AG36" i="12"/>
  <c r="AG38" i="12"/>
  <c r="AH38" i="12"/>
  <c r="AG39" i="12"/>
  <c r="AH39" i="12"/>
  <c r="AH40" i="12"/>
  <c r="AH41" i="12"/>
  <c r="AG28" i="12"/>
  <c r="AH28" i="12"/>
  <c r="AG29" i="12"/>
  <c r="AH29" i="12"/>
  <c r="AG31" i="12"/>
  <c r="AH31" i="12"/>
  <c r="AH43" i="12"/>
  <c r="AH47" i="9"/>
  <c r="AH23" i="12"/>
  <c r="AG23" i="12"/>
  <c r="AG13" i="12"/>
  <c r="AH33" i="9"/>
  <c r="AG33" i="9"/>
  <c r="AH44" i="9"/>
  <c r="AG29" i="7"/>
  <c r="AH34" i="9"/>
  <c r="AG34" i="9"/>
  <c r="AG36" i="7"/>
  <c r="AH35" i="9"/>
  <c r="AG35" i="9"/>
  <c r="B50" i="9"/>
  <c r="AG11" i="12"/>
  <c r="AG36" i="9"/>
  <c r="AH36" i="9"/>
  <c r="AG37" i="9"/>
  <c r="AH37" i="9"/>
  <c r="AH43" i="9"/>
  <c r="AG43" i="9"/>
  <c r="AH46" i="9"/>
  <c r="AH9" i="9"/>
  <c r="AG9" i="9"/>
  <c r="AG10" i="12"/>
  <c r="AG16" i="12"/>
  <c r="AG39" i="9"/>
  <c r="AH39" i="9"/>
  <c r="AH45" i="5"/>
  <c r="AH9" i="12"/>
  <c r="AG9" i="12"/>
  <c r="AG40" i="9"/>
  <c r="AH40" i="9"/>
  <c r="AH48" i="9"/>
  <c r="AH32" i="9"/>
  <c r="AG32" i="9"/>
  <c r="AG41" i="9"/>
  <c r="AH41" i="9"/>
  <c r="AG14" i="12"/>
  <c r="AG10" i="7"/>
  <c r="AH11" i="9"/>
  <c r="AG42" i="9"/>
  <c r="AH42" i="9"/>
  <c r="AH45" i="9"/>
  <c r="AG11" i="7"/>
  <c r="AG26" i="7"/>
  <c r="AH32" i="8"/>
  <c r="AG32" i="8"/>
  <c r="AG39" i="8"/>
  <c r="AH39" i="8"/>
  <c r="AH33" i="8"/>
  <c r="AG33" i="8"/>
  <c r="AG30" i="7"/>
  <c r="AH34" i="5"/>
  <c r="AG37" i="7"/>
  <c r="AH41" i="5"/>
  <c r="AH43" i="8"/>
  <c r="AH48" i="5"/>
  <c r="B50" i="5"/>
  <c r="AG34" i="8"/>
  <c r="AH34" i="8"/>
  <c r="AG41" i="8"/>
  <c r="AH41" i="8"/>
  <c r="AH44" i="5"/>
  <c r="AG48" i="7"/>
  <c r="AG17" i="8"/>
  <c r="AH17" i="8"/>
  <c r="AG11" i="6"/>
  <c r="AG20" i="8"/>
  <c r="AH20" i="8"/>
  <c r="AG24" i="8"/>
  <c r="AH24" i="8"/>
  <c r="AG32" i="7"/>
  <c r="AH35" i="5"/>
  <c r="AG39" i="7"/>
  <c r="AH42" i="5"/>
  <c r="AG10" i="6"/>
  <c r="AG11" i="8"/>
  <c r="AH11" i="8"/>
  <c r="AG15" i="8"/>
  <c r="AH15" i="8"/>
  <c r="AG35" i="8"/>
  <c r="AH35" i="8"/>
  <c r="AH42" i="8"/>
  <c r="AH47" i="5"/>
  <c r="AG9" i="7"/>
  <c r="AG23" i="8"/>
  <c r="AH23" i="8"/>
  <c r="AG9" i="6"/>
  <c r="AG26" i="8"/>
  <c r="AH26" i="8"/>
  <c r="AG33" i="7"/>
  <c r="AH36" i="5"/>
  <c r="AG36" i="5"/>
  <c r="AG40" i="7"/>
  <c r="AH43" i="5"/>
  <c r="AG10" i="8"/>
  <c r="AH10" i="8"/>
  <c r="AH21" i="8"/>
  <c r="AG21" i="8"/>
  <c r="AG27" i="8"/>
  <c r="AH27" i="8"/>
  <c r="AG29" i="8"/>
  <c r="AH29" i="8"/>
  <c r="AI29" i="14"/>
  <c r="AG36" i="8"/>
  <c r="AH36" i="8"/>
  <c r="AG43" i="7"/>
  <c r="AH9" i="8"/>
  <c r="AG9" i="8"/>
  <c r="AG34" i="7"/>
  <c r="AH37" i="5"/>
  <c r="AG37" i="5"/>
  <c r="AG41" i="7"/>
  <c r="AG40" i="8"/>
  <c r="AH40" i="8"/>
  <c r="AG13" i="8"/>
  <c r="AH13" i="8"/>
  <c r="AG24" i="7"/>
  <c r="AH30" i="8"/>
  <c r="AG30" i="8"/>
  <c r="AG37" i="8"/>
  <c r="AH37" i="8"/>
  <c r="AH46" i="5"/>
  <c r="AG14" i="8"/>
  <c r="AH14" i="8"/>
  <c r="AG22" i="8"/>
  <c r="AH22" i="8"/>
  <c r="AG35" i="7"/>
  <c r="AH39" i="5"/>
  <c r="AG42" i="7"/>
  <c r="AH49" i="5"/>
  <c r="AI33" i="14"/>
  <c r="AG43" i="4"/>
  <c r="AG34" i="4"/>
  <c r="AI26" i="14"/>
  <c r="AI35" i="14"/>
  <c r="AG49" i="4"/>
  <c r="AG41" i="4"/>
  <c r="AG32" i="4"/>
  <c r="AG33" i="4"/>
  <c r="AI32" i="14"/>
  <c r="AG48" i="4"/>
  <c r="AG40" i="4"/>
  <c r="AG29" i="4"/>
  <c r="AI37" i="14"/>
  <c r="AG47" i="4"/>
  <c r="AG39" i="4"/>
  <c r="AG27" i="4"/>
  <c r="AG42" i="4"/>
  <c r="AI24" i="14"/>
  <c r="AI34" i="14"/>
  <c r="AG46" i="4"/>
  <c r="AG37" i="4"/>
  <c r="AG26" i="4"/>
  <c r="AG9" i="4"/>
  <c r="AH9" i="14"/>
  <c r="AG9" i="14"/>
  <c r="AI9" i="14"/>
  <c r="AI27" i="14"/>
  <c r="AI30" i="14"/>
  <c r="AG45" i="4"/>
  <c r="AG36" i="4"/>
  <c r="AG30" i="4"/>
  <c r="AI36" i="14"/>
  <c r="AG44" i="4"/>
  <c r="AG35" i="4"/>
  <c r="B50" i="4"/>
  <c r="AH67" i="14"/>
  <c r="AH69" i="14"/>
  <c r="AH70" i="14"/>
  <c r="AH71" i="14"/>
  <c r="AI51" i="14"/>
  <c r="AI53" i="14"/>
  <c r="AI54" i="14"/>
  <c r="AI56" i="14"/>
  <c r="AI57" i="14"/>
  <c r="AI58" i="14"/>
  <c r="AI59" i="14"/>
  <c r="AI60" i="14"/>
  <c r="AI61" i="14"/>
  <c r="AH51" i="14"/>
  <c r="AH53" i="14"/>
  <c r="AH54" i="14"/>
  <c r="AH56" i="14"/>
  <c r="AH57" i="14"/>
  <c r="AH58" i="14"/>
  <c r="AH59" i="14"/>
  <c r="AH60" i="14"/>
  <c r="AH61" i="14"/>
  <c r="AH62" i="14"/>
  <c r="AH63" i="14"/>
  <c r="AH64" i="14"/>
  <c r="AH65" i="14"/>
  <c r="AH66" i="14"/>
  <c r="AG71" i="14"/>
  <c r="AG73" i="14"/>
  <c r="AG51" i="14"/>
  <c r="AH76" i="14" l="1"/>
  <c r="AG76" i="14"/>
  <c r="AI76" i="14"/>
  <c r="AH74" i="14"/>
  <c r="AG74" i="14"/>
  <c r="AG67" i="14"/>
  <c r="AG66" i="14"/>
  <c r="AG65" i="14"/>
  <c r="AG64" i="14"/>
  <c r="AG62" i="14"/>
  <c r="AG61" i="14"/>
  <c r="AG57" i="14"/>
  <c r="AG56" i="14"/>
  <c r="AG54" i="14"/>
  <c r="AG53" i="14"/>
  <c r="AG72" i="14" l="1"/>
  <c r="AH72" i="14"/>
  <c r="AH73" i="14"/>
  <c r="AG49" i="14" l="1"/>
  <c r="AH30" i="9" l="1"/>
  <c r="AG30" i="9"/>
  <c r="AG30" i="15"/>
  <c r="AH7" i="6"/>
  <c r="AG13" i="7"/>
  <c r="AG21" i="7"/>
  <c r="AH6" i="15"/>
  <c r="AG6" i="15"/>
  <c r="AG8" i="12"/>
  <c r="AH8" i="12"/>
  <c r="AG15" i="14"/>
  <c r="AH15" i="14"/>
  <c r="AI15" i="14"/>
  <c r="AH16" i="12"/>
  <c r="AG23" i="7"/>
  <c r="AH49" i="14"/>
  <c r="AI49" i="14"/>
  <c r="AG48" i="15"/>
  <c r="AH48" i="15"/>
  <c r="AH46" i="12"/>
  <c r="AG46" i="12"/>
  <c r="AG27" i="15"/>
  <c r="AH27" i="15"/>
  <c r="AG27" i="12"/>
  <c r="AH27" i="12"/>
  <c r="AH35" i="14"/>
  <c r="AG44" i="14"/>
  <c r="AH44" i="14"/>
  <c r="AI44" i="14"/>
  <c r="AH16" i="14"/>
  <c r="AI16" i="14"/>
  <c r="AG16" i="14"/>
  <c r="AH11" i="6"/>
  <c r="AG15" i="15"/>
  <c r="AH15" i="15"/>
  <c r="AG20" i="7"/>
  <c r="AG49" i="15"/>
  <c r="AH49" i="15"/>
  <c r="AG47" i="12"/>
  <c r="AH47" i="12"/>
  <c r="AH46" i="8"/>
  <c r="AG46" i="8"/>
  <c r="AH45" i="6"/>
  <c r="AI22" i="14"/>
  <c r="AG22" i="14"/>
  <c r="AH22" i="14"/>
  <c r="AG26" i="15"/>
  <c r="AG26" i="12"/>
  <c r="AH26" i="12"/>
  <c r="AG34" i="14"/>
  <c r="AH34" i="14"/>
  <c r="AG43" i="14"/>
  <c r="AH43" i="14"/>
  <c r="AI43" i="14"/>
  <c r="AG44" i="15"/>
  <c r="AH44" i="15"/>
  <c r="AH17" i="15"/>
  <c r="AG17" i="15"/>
  <c r="AG18" i="12"/>
  <c r="AG7" i="14"/>
  <c r="AH7" i="14"/>
  <c r="AI7" i="14"/>
  <c r="AG7" i="15"/>
  <c r="AH7" i="15"/>
  <c r="AG8" i="8"/>
  <c r="AH8" i="8"/>
  <c r="AH10" i="6"/>
  <c r="AG13" i="14"/>
  <c r="AH13" i="14"/>
  <c r="AI13" i="14"/>
  <c r="AH14" i="12"/>
  <c r="AG48" i="12"/>
  <c r="AH48" i="12"/>
  <c r="AG47" i="8"/>
  <c r="AH47" i="8"/>
  <c r="AG46" i="7"/>
  <c r="AG21" i="14"/>
  <c r="AH21" i="14"/>
  <c r="AI21" i="14"/>
  <c r="AH22" i="15"/>
  <c r="AG25" i="12"/>
  <c r="AH25" i="12"/>
  <c r="AG33" i="14"/>
  <c r="AH33" i="14"/>
  <c r="AG34" i="12"/>
  <c r="AH34" i="12"/>
  <c r="AG42" i="14"/>
  <c r="AH42" i="14"/>
  <c r="AI42" i="14"/>
  <c r="AH43" i="15"/>
  <c r="AG43" i="15"/>
  <c r="AG43" i="12"/>
  <c r="AG43" i="6"/>
  <c r="AH43" i="6"/>
  <c r="AG7" i="12"/>
  <c r="AH7" i="12"/>
  <c r="AG6" i="8"/>
  <c r="AH6" i="8"/>
  <c r="AG8" i="7"/>
  <c r="AH9" i="6"/>
  <c r="AI11" i="14"/>
  <c r="AG11" i="14"/>
  <c r="AH11" i="14"/>
  <c r="AH13" i="15"/>
  <c r="AG13" i="15"/>
  <c r="AG17" i="7"/>
  <c r="AH23" i="14"/>
  <c r="AG23" i="14"/>
  <c r="AI23" i="14"/>
  <c r="AG48" i="8"/>
  <c r="AH48" i="8"/>
  <c r="AG47" i="7"/>
  <c r="AH46" i="6"/>
  <c r="AG21" i="15"/>
  <c r="AH21" i="15"/>
  <c r="AG21" i="12"/>
  <c r="AH21" i="12"/>
  <c r="AG28" i="7"/>
  <c r="AG32" i="14"/>
  <c r="AH32" i="14"/>
  <c r="AG33" i="12"/>
  <c r="AH33" i="12"/>
  <c r="AH41" i="14"/>
  <c r="AI41" i="14"/>
  <c r="AG41" i="14"/>
  <c r="AH42" i="15"/>
  <c r="AG42" i="15"/>
  <c r="AG42" i="12"/>
  <c r="AH6" i="14"/>
  <c r="AI6" i="14"/>
  <c r="AG6" i="7"/>
  <c r="AH8" i="6"/>
  <c r="AG10" i="14"/>
  <c r="AH10" i="14"/>
  <c r="AI10" i="14"/>
  <c r="AH11" i="15"/>
  <c r="AG11" i="15"/>
  <c r="AH13" i="12"/>
  <c r="AG16" i="7"/>
  <c r="AG20" i="14"/>
  <c r="AH20" i="14"/>
  <c r="AI20" i="14"/>
  <c r="AG23" i="15"/>
  <c r="AH23" i="15"/>
  <c r="AG49" i="8"/>
  <c r="AH49" i="8"/>
  <c r="AH47" i="6"/>
  <c r="AI46" i="14"/>
  <c r="AG46" i="14"/>
  <c r="AH46" i="14"/>
  <c r="AG20" i="12"/>
  <c r="AH20" i="12"/>
  <c r="AG27" i="7"/>
  <c r="AH32" i="12"/>
  <c r="AG32" i="12"/>
  <c r="AH40" i="14"/>
  <c r="AI40" i="14"/>
  <c r="AG40" i="14"/>
  <c r="AH41" i="15"/>
  <c r="AG41" i="15"/>
  <c r="AG41" i="12"/>
  <c r="AG44" i="8"/>
  <c r="AH44" i="8"/>
  <c r="AG8" i="15"/>
  <c r="AH8" i="15"/>
  <c r="AG48" i="14"/>
  <c r="AH48" i="14"/>
  <c r="AI48" i="14"/>
  <c r="AH7" i="8"/>
  <c r="AG7" i="8"/>
  <c r="AH6" i="6"/>
  <c r="AG10" i="15"/>
  <c r="AH10" i="15"/>
  <c r="AH11" i="12"/>
  <c r="AG15" i="7"/>
  <c r="AG19" i="14"/>
  <c r="AH19" i="14"/>
  <c r="AI19" i="14"/>
  <c r="AH20" i="15"/>
  <c r="AG20" i="15"/>
  <c r="AG22" i="12"/>
  <c r="AH22" i="12"/>
  <c r="AG49" i="7"/>
  <c r="AG48" i="6"/>
  <c r="AH48" i="6"/>
  <c r="AH46" i="15"/>
  <c r="AG46" i="15"/>
  <c r="AG39" i="14"/>
  <c r="AH39" i="14"/>
  <c r="AI39" i="14"/>
  <c r="AG40" i="15"/>
  <c r="AH40" i="15"/>
  <c r="AG40" i="12"/>
  <c r="AG43" i="8"/>
  <c r="AG44" i="7"/>
  <c r="AG47" i="15"/>
  <c r="AH47" i="15"/>
  <c r="AG7" i="7"/>
  <c r="AG8" i="14"/>
  <c r="AH8" i="14"/>
  <c r="AI8" i="14"/>
  <c r="AH10" i="12"/>
  <c r="AG17" i="14"/>
  <c r="AH17" i="14"/>
  <c r="AI17" i="14"/>
  <c r="AG19" i="15"/>
  <c r="AH19" i="15"/>
  <c r="AG19" i="12"/>
  <c r="AH19" i="12"/>
  <c r="AH49" i="6"/>
  <c r="AH47" i="14"/>
  <c r="AG47" i="14"/>
  <c r="AI47" i="14"/>
  <c r="AG22" i="7"/>
  <c r="AG39" i="15"/>
  <c r="AH39" i="15"/>
  <c r="AG42" i="8"/>
  <c r="AH44" i="6"/>
  <c r="AG7" i="9"/>
  <c r="AH7" i="9"/>
  <c r="AG8" i="6"/>
  <c r="AG6" i="9"/>
  <c r="AH6" i="9"/>
  <c r="AG6" i="6"/>
  <c r="AG11" i="9"/>
  <c r="AG28" i="9"/>
  <c r="AH28" i="9"/>
  <c r="AG7" i="6"/>
  <c r="AG10" i="9"/>
  <c r="AG27" i="9"/>
  <c r="AH27" i="9"/>
  <c r="AH49" i="9"/>
  <c r="AG46" i="6"/>
  <c r="AG26" i="9"/>
  <c r="AH26" i="9"/>
  <c r="AG49" i="6"/>
  <c r="AG8" i="9"/>
  <c r="AH8" i="9"/>
  <c r="AG47" i="6"/>
  <c r="AG44" i="6"/>
  <c r="AG20" i="4"/>
  <c r="B50" i="15"/>
  <c r="AG7" i="4"/>
  <c r="AG13" i="4"/>
  <c r="AG23" i="4"/>
  <c r="AG47" i="5"/>
  <c r="AG11" i="4"/>
  <c r="AG49" i="5"/>
  <c r="AG34" i="5"/>
  <c r="AG42" i="5"/>
  <c r="AG10" i="4"/>
  <c r="AG41" i="5"/>
  <c r="AG17" i="4"/>
  <c r="AG22" i="4"/>
  <c r="AG40" i="5"/>
  <c r="AG8" i="4"/>
  <c r="AG16" i="4"/>
  <c r="AG21" i="4"/>
  <c r="AG39" i="5"/>
  <c r="AG48" i="5"/>
  <c r="AG6" i="4"/>
  <c r="AG15" i="4"/>
  <c r="AG35" i="5"/>
  <c r="AG46" i="5"/>
  <c r="AG44" i="5"/>
  <c r="AG43" i="5"/>
  <c r="AG5" i="7" l="1"/>
  <c r="AH5" i="8"/>
  <c r="AG5" i="9"/>
  <c r="AG5" i="12"/>
  <c r="AG49" i="12" s="1"/>
  <c r="AG5" i="15"/>
  <c r="AG50" i="15" s="1"/>
  <c r="AG5" i="6"/>
  <c r="AG50" i="6" s="1"/>
  <c r="AG5" i="8"/>
  <c r="AG50" i="8" s="1"/>
  <c r="AH5" i="9"/>
  <c r="AH5" i="12"/>
  <c r="AH5" i="15"/>
  <c r="AG5" i="14"/>
  <c r="AH5" i="6"/>
  <c r="AG50" i="5"/>
  <c r="AH5" i="14"/>
  <c r="AI5" i="14"/>
  <c r="AG5" i="4" l="1"/>
  <c r="AF50" i="4" l="1"/>
  <c r="AE50" i="6"/>
  <c r="AF50" i="15"/>
  <c r="AE50" i="5"/>
  <c r="AF50" i="9"/>
  <c r="AF50" i="8"/>
  <c r="AF49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AE49" i="12"/>
  <c r="B49" i="12"/>
  <c r="M49" i="12"/>
  <c r="AC49" i="12"/>
  <c r="AA49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49" i="12"/>
  <c r="AB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L49" i="12"/>
  <c r="K49" i="12"/>
  <c r="J49" i="12"/>
  <c r="I49" i="12"/>
  <c r="H49" i="12"/>
  <c r="G49" i="12"/>
  <c r="F49" i="12"/>
  <c r="E49" i="12"/>
  <c r="D49" i="12"/>
  <c r="C49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H50" i="6" l="1"/>
  <c r="AG50" i="7"/>
  <c r="AH50" i="8"/>
  <c r="AG50" i="9"/>
  <c r="AH50" i="15"/>
  <c r="AH49" i="12"/>
  <c r="AH50" i="9"/>
  <c r="AH50" i="5"/>
  <c r="AD50" i="4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AG50" i="4" l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<sst xmlns="http://schemas.openxmlformats.org/spreadsheetml/2006/main" count="1727" uniqueCount="242">
  <si>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</si>
  <si>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</si>
  <si>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</si>
  <si>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</si>
  <si>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</si>
  <si>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</si>
  <si>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</si>
  <si>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</si>
  <si>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</si>
  <si>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</si>
  <si>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</si>
  <si>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</si>
  <si>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</si>
  <si>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</si>
  <si>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</si>
  <si>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</si>
  <si>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</si>
  <si>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</si>
  <si>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</si>
  <si>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</si>
  <si>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</si>
  <si>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</si>
  <si>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</si>
  <si>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</si>
  <si>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</si>
  <si>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</si>
  <si>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</si>
  <si>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</si>
  <si>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</si>
  <si>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</si>
  <si>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</si>
  <si>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</si>
  <si>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</si>
  <si>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</si>
  <si>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</si>
  <si>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</si>
  <si>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</si>
  <si>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</si>
  <si>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</si>
  <si>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</si>
  <si>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</si>
  <si>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</si>
  <si>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</si>
  <si>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</si>
  <si>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</si>
  <si>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</si>
  <si>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</si>
  <si>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</si>
  <si>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</si>
  <si>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</si>
  <si>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</si>
  <si>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</si>
  <si>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</si>
  <si>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</si>
  <si>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</si>
  <si>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</si>
  <si>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</si>
  <si>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</si>
  <si>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</si>
  <si>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</si>
  <si>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</si>
  <si>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</si>
  <si>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</si>
  <si>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</si>
  <si>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</si>
  <si>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</si>
  <si>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</si>
  <si>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</si>
  <si>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</si>
  <si>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</si>
  <si>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</si>
  <si>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</si>
  <si>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</si>
  <si>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</si>
  <si>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</si>
  <si>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</si>
  <si>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</si>
  <si>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</si>
  <si>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</si>
  <si>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</si>
  <si>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</si>
  <si>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</si>
  <si>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</si>
  <si>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</si>
  <si>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</si>
  <si>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</si>
  <si>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</si>
  <si>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</si>
  <si>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</si>
  <si>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</si>
  <si>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</si>
  <si>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</si>
  <si>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</si>
  <si>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</si>
  <si>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</si>
  <si>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</si>
  <si>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</si>
  <si>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</si>
  <si>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</si>
  <si>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</si>
  <si>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</si>
  <si>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</si>
  <si>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</si>
  <si>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</si>
  <si>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</si>
  <si>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</si>
  <si>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</si>
  <si>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</si>
  <si>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</si>
  <si>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</si>
  <si>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</si>
  <si>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</si>
  <si>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</si>
  <si>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</si>
  <si>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</si>
  <si>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</si>
  <si>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</si>
  <si>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</si>
  <si>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</si>
  <si>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</si>
  <si>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</si>
  <si>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</si>
  <si>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</si>
  <si>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</si>
  <si>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</si>
  <si>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</si>
  <si>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</si>
  <si>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</si>
  <si>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</si>
  <si>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</si>
  <si>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</si>
  <si>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</si>
  <si>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</si>
  <si>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</si>
  <si>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</si>
  <si>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</si>
  <si>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</si>
  <si>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</si>
  <si>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</si>
  <si>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</si>
  <si>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</si>
  <si>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</si>
  <si>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</si>
  <si>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</si>
  <si>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</si>
  <si>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</si>
  <si>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</si>
  <si>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</si>
  <si>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</si>
  <si>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</si>
  <si>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</si>
  <si>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</si>
  <si>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</si>
  <si>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</si>
  <si>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</si>
  <si>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</si>
  <si>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</si>
  <si>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</si>
  <si>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</si>
  <si>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</si>
  <si>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</si>
  <si>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</si>
  <si>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</si>
  <si>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</si>
  <si>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</si>
  <si>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</si>
  <si>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</si>
  <si>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</si>
  <si>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</si>
  <si>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</si>
  <si>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</si>
  <si>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</si>
  <si>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</si>
  <si>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</si>
  <si>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</si>
  <si>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</si>
  <si>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</si>
  <si>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</si>
  <si>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</si>
  <si>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</si>
  <si>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</si>
  <si>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</si>
  <si>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</si>
  <si>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</si>
  <si>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</si>
  <si>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</si>
  <si>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</si>
  <si>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</si>
  <si>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</si>
  <si>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</si>
  <si>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</si>
  <si>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</si>
  <si>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</si>
  <si>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</si>
  <si>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</si>
  <si>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</si>
  <si>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</si>
  <si>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</si>
  <si>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</si>
  <si>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</si>
  <si>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</si>
  <si>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</si>
  <si>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</si>
  <si>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*</t>
  </si>
  <si>
    <t>Média Registrada</t>
  </si>
  <si>
    <t>Mínima Registrada</t>
  </si>
  <si>
    <t xml:space="preserve">  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</si>
  <si>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</si>
  <si>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</si>
  <si>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</si>
  <si>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</si>
  <si>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Temperatura Máxima (°C)</t>
  </si>
  <si>
    <t>Temperatura Instantânea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</si>
  <si>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</si>
  <si>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</si>
  <si>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</si>
  <si>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</si>
  <si>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</si>
  <si>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</si>
  <si>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</si>
  <si>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Dias sem chuva</t>
  </si>
  <si>
    <t>Dourados (EMBRAPA)</t>
  </si>
  <si>
    <t>Dourados (EMBRAPA/UFGD)</t>
  </si>
  <si>
    <t>Ivinhema (EMBRAPA/ADECOAGRO)</t>
  </si>
  <si>
    <t>Rio Brilhante (EMBRAPA/Prefeitura)</t>
  </si>
  <si>
    <t>Campo Grande (UPA GONÇALVES)</t>
  </si>
  <si>
    <t>Campo Grande (Vila Sta.Luzia)</t>
  </si>
  <si>
    <t>Corguinho</t>
  </si>
  <si>
    <t>Itaquiraí</t>
  </si>
  <si>
    <t>Mundo Novo</t>
  </si>
  <si>
    <t>Rio Verde de Mato Grosso</t>
  </si>
  <si>
    <t>Nova Alvorada do Sul</t>
  </si>
  <si>
    <t>Nhumirim - Nhecolândia</t>
  </si>
  <si>
    <t>Corumbá (Cravo Vermelho)</t>
  </si>
  <si>
    <t>Corumbá (Fortaleza)</t>
  </si>
  <si>
    <t>Dois Irmãos do Buriti</t>
  </si>
  <si>
    <t>Dezembro/2024</t>
  </si>
  <si>
    <t>Campo Grande (Jardim Panamá)</t>
  </si>
  <si>
    <t>Rochedo</t>
  </si>
  <si>
    <t>Porto Murtinho (ANA)</t>
  </si>
  <si>
    <t>Fonte: AGÊNCIA NACIONAL DE ÁGUAS (ANA)</t>
  </si>
  <si>
    <t>Três Lagoas (São Carlos)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</si>
</sst>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2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b/>
      <i/>
      <sz val="9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AC090"/>
        <bgColor rgb="FFFF99CC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8" fillId="0" borderId="13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3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4" fontId="3" fillId="0" borderId="24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4" fontId="16" fillId="0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left" vertical="center"/>
    </xf>
    <xf numFmtId="4" fontId="26" fillId="0" borderId="1" xfId="0" applyNumberFormat="1" applyFont="1" applyBorder="1" applyAlignment="1">
      <alignment horizontal="center" vertical="center"/>
    </xf>
    <xf numFmtId="0" fontId="27" fillId="11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" fontId="20" fillId="3" borderId="25" xfId="0" applyNumberFormat="1" applyFont="1" applyFill="1" applyBorder="1" applyAlignment="1">
      <alignment horizontal="center" vertical="center"/>
    </xf>
    <xf numFmtId="1" fontId="20" fillId="3" borderId="19" xfId="0" applyNumberFormat="1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17" fontId="19" fillId="3" borderId="3" xfId="0" applyNumberFormat="1" applyFont="1" applyFill="1" applyBorder="1" applyAlignment="1">
      <alignment horizontal="center" vertical="center"/>
    </xf>
    <xf numFmtId="17" fontId="19" fillId="3" borderId="12" xfId="0" applyNumberFormat="1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14" fontId="22" fillId="3" borderId="18" xfId="0" applyNumberFormat="1" applyFont="1" applyFill="1" applyBorder="1" applyAlignment="1">
      <alignment horizontal="center" vertical="center" wrapText="1"/>
    </xf>
    <xf numFmtId="14" fontId="22" fillId="3" borderId="17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1" fontId="22" fillId="3" borderId="19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customXml" Target="../customXml/item1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306916</xdr:colOff>
      <xdr:row>50</xdr:row>
      <xdr:rowOff>95250</xdr:rowOff>
    </xdr:from>
    <xdr:to>
      <xdr:col>31</xdr:col>
      <xdr:colOff>228972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434917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21166</xdr:colOff>
      <xdr:row>50</xdr:row>
      <xdr:rowOff>127000</xdr:rowOff>
    </xdr:from>
    <xdr:to>
      <xdr:col>32</xdr:col>
      <xdr:colOff>17305</xdr:colOff>
      <xdr:row>56</xdr:row>
      <xdr:rowOff>102752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6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50</xdr:row>
      <xdr:rowOff>95250</xdr:rowOff>
    </xdr:from>
    <xdr:to>
      <xdr:col>28</xdr:col>
      <xdr:colOff>129753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296333</xdr:colOff>
      <xdr:row>50</xdr:row>
      <xdr:rowOff>95250</xdr:rowOff>
    </xdr:from>
    <xdr:to>
      <xdr:col>26</xdr:col>
      <xdr:colOff>271305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10583</xdr:colOff>
      <xdr:row>50</xdr:row>
      <xdr:rowOff>127000</xdr:rowOff>
    </xdr:from>
    <xdr:to>
      <xdr:col>26</xdr:col>
      <xdr:colOff>303055</xdr:colOff>
      <xdr:row>56</xdr:row>
      <xdr:rowOff>102751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845608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</xdr:colOff>
      <xdr:row>50</xdr:row>
      <xdr:rowOff>84667</xdr:rowOff>
    </xdr:from>
    <xdr:to>
      <xdr:col>30</xdr:col>
      <xdr:colOff>345389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253999</xdr:colOff>
      <xdr:row>49</xdr:row>
      <xdr:rowOff>105833</xdr:rowOff>
    </xdr:from>
    <xdr:to>
      <xdr:col>30</xdr:col>
      <xdr:colOff>176054</xdr:colOff>
      <xdr:row>55</xdr:row>
      <xdr:rowOff>81584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6" y="8434916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306917</xdr:colOff>
      <xdr:row>50</xdr:row>
      <xdr:rowOff>116417</xdr:rowOff>
    </xdr:from>
    <xdr:to>
      <xdr:col>29</xdr:col>
      <xdr:colOff>398305</xdr:colOff>
      <xdr:row>56</xdr:row>
      <xdr:rowOff>92168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7" y="8445500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179916</xdr:colOff>
      <xdr:row>76</xdr:row>
      <xdr:rowOff>84667</xdr:rowOff>
    </xdr:from>
    <xdr:to>
      <xdr:col>33</xdr:col>
      <xdr:colOff>313638</xdr:colOff>
      <xdr:row>82</xdr:row>
      <xdr:rowOff>60419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9" y="8413750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lv&#237;ria_2024%20(DEPREDADA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rasil&#226;ndia_2024%20(DEPRED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vembr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29.741666666666664</v>
          </cell>
          <cell r="C5">
            <v>37.299999999999997</v>
          </cell>
          <cell r="D5">
            <v>24.4</v>
          </cell>
          <cell r="E5">
            <v>68.666666666666671</v>
          </cell>
          <cell r="F5">
            <v>97</v>
          </cell>
          <cell r="G5">
            <v>34</v>
          </cell>
          <cell r="H5">
            <v>13.68</v>
          </cell>
          <cell r="J5">
            <v>33.119999999999997</v>
          </cell>
          <cell r="K5">
            <v>0</v>
          </cell>
        </row>
        <row r="6">
          <cell r="B6">
            <v>27.374999999999996</v>
          </cell>
          <cell r="C6">
            <v>33.9</v>
          </cell>
          <cell r="D6">
            <v>22.9</v>
          </cell>
          <cell r="E6">
            <v>75.75</v>
          </cell>
          <cell r="F6">
            <v>100</v>
          </cell>
          <cell r="G6">
            <v>53</v>
          </cell>
          <cell r="H6">
            <v>15.120000000000001</v>
          </cell>
          <cell r="J6">
            <v>70.92</v>
          </cell>
          <cell r="K6">
            <v>10</v>
          </cell>
        </row>
        <row r="7">
          <cell r="B7">
            <v>25.641666666666666</v>
          </cell>
          <cell r="C7">
            <v>30.5</v>
          </cell>
          <cell r="D7">
            <v>21.7</v>
          </cell>
          <cell r="E7">
            <v>88.791666666666671</v>
          </cell>
          <cell r="F7">
            <v>100</v>
          </cell>
          <cell r="G7">
            <v>64</v>
          </cell>
          <cell r="H7">
            <v>10.44</v>
          </cell>
          <cell r="J7">
            <v>42.12</v>
          </cell>
          <cell r="K7">
            <v>31.799999999999997</v>
          </cell>
        </row>
        <row r="8">
          <cell r="B8">
            <v>26.029166666666665</v>
          </cell>
          <cell r="C8">
            <v>32.799999999999997</v>
          </cell>
          <cell r="D8">
            <v>22.9</v>
          </cell>
          <cell r="E8">
            <v>86.5</v>
          </cell>
          <cell r="F8">
            <v>100</v>
          </cell>
          <cell r="G8">
            <v>53</v>
          </cell>
          <cell r="H8">
            <v>11.16</v>
          </cell>
          <cell r="J8">
            <v>33.119999999999997</v>
          </cell>
          <cell r="K8">
            <v>15.4</v>
          </cell>
        </row>
        <row r="9">
          <cell r="B9">
            <v>27.366666666666664</v>
          </cell>
          <cell r="C9">
            <v>35.1</v>
          </cell>
          <cell r="D9">
            <v>23.2</v>
          </cell>
          <cell r="E9">
            <v>79.875</v>
          </cell>
          <cell r="F9">
            <v>100</v>
          </cell>
          <cell r="G9">
            <v>41</v>
          </cell>
          <cell r="H9">
            <v>14.04</v>
          </cell>
          <cell r="J9">
            <v>34.92</v>
          </cell>
          <cell r="K9">
            <v>6.1999999999999993</v>
          </cell>
        </row>
        <row r="10">
          <cell r="B10">
            <v>28.00833333333334</v>
          </cell>
          <cell r="C10">
            <v>36.4</v>
          </cell>
          <cell r="D10">
            <v>23</v>
          </cell>
          <cell r="E10">
            <v>76.375</v>
          </cell>
          <cell r="F10">
            <v>100</v>
          </cell>
          <cell r="G10">
            <v>34</v>
          </cell>
          <cell r="H10">
            <v>16.2</v>
          </cell>
          <cell r="J10">
            <v>34.92</v>
          </cell>
          <cell r="K10">
            <v>52.2</v>
          </cell>
        </row>
        <row r="11">
          <cell r="B11">
            <v>29.625000000000004</v>
          </cell>
          <cell r="C11">
            <v>37.799999999999997</v>
          </cell>
          <cell r="D11">
            <v>23.7</v>
          </cell>
          <cell r="E11">
            <v>67.875</v>
          </cell>
          <cell r="F11">
            <v>96</v>
          </cell>
          <cell r="G11">
            <v>33</v>
          </cell>
          <cell r="H11">
            <v>20.16</v>
          </cell>
          <cell r="J11">
            <v>42.480000000000004</v>
          </cell>
          <cell r="K11">
            <v>0</v>
          </cell>
        </row>
        <row r="12">
          <cell r="B12">
            <v>27.962500000000002</v>
          </cell>
          <cell r="C12">
            <v>35.4</v>
          </cell>
          <cell r="D12">
            <v>23.9</v>
          </cell>
          <cell r="E12">
            <v>80.083333333333329</v>
          </cell>
          <cell r="F12">
            <v>100</v>
          </cell>
          <cell r="G12">
            <v>45</v>
          </cell>
          <cell r="H12">
            <v>11.879999999999999</v>
          </cell>
          <cell r="J12">
            <v>53.28</v>
          </cell>
          <cell r="K12">
            <v>4</v>
          </cell>
        </row>
        <row r="13">
          <cell r="B13">
            <v>27.462500000000002</v>
          </cell>
          <cell r="C13">
            <v>34.5</v>
          </cell>
          <cell r="D13">
            <v>22.8</v>
          </cell>
          <cell r="E13">
            <v>79.833333333333329</v>
          </cell>
          <cell r="F13">
            <v>100</v>
          </cell>
          <cell r="G13">
            <v>47</v>
          </cell>
          <cell r="H13">
            <v>10.8</v>
          </cell>
          <cell r="J13">
            <v>25.2</v>
          </cell>
          <cell r="K13">
            <v>12.4</v>
          </cell>
        </row>
        <row r="14">
          <cell r="B14">
            <v>28.25</v>
          </cell>
          <cell r="C14">
            <v>34.4</v>
          </cell>
          <cell r="D14">
            <v>24</v>
          </cell>
          <cell r="E14">
            <v>76.791666666666671</v>
          </cell>
          <cell r="F14">
            <v>99</v>
          </cell>
          <cell r="G14">
            <v>48</v>
          </cell>
          <cell r="H14">
            <v>7.2</v>
          </cell>
          <cell r="J14">
            <v>20.88</v>
          </cell>
          <cell r="K14">
            <v>1.2</v>
          </cell>
        </row>
        <row r="15">
          <cell r="B15">
            <v>29.158333333333331</v>
          </cell>
          <cell r="C15">
            <v>35.9</v>
          </cell>
          <cell r="D15">
            <v>24</v>
          </cell>
          <cell r="E15">
            <v>72.583333333333329</v>
          </cell>
          <cell r="F15">
            <v>97</v>
          </cell>
          <cell r="G15">
            <v>42</v>
          </cell>
          <cell r="H15">
            <v>10.8</v>
          </cell>
          <cell r="J15">
            <v>24.48</v>
          </cell>
          <cell r="K15">
            <v>0</v>
          </cell>
        </row>
        <row r="16">
          <cell r="B16">
            <v>27.108333333333334</v>
          </cell>
          <cell r="C16">
            <v>35.700000000000003</v>
          </cell>
          <cell r="D16">
            <v>23.4</v>
          </cell>
          <cell r="E16">
            <v>76.125</v>
          </cell>
          <cell r="F16">
            <v>98</v>
          </cell>
          <cell r="G16">
            <v>43</v>
          </cell>
          <cell r="H16">
            <v>16.2</v>
          </cell>
          <cell r="J16">
            <v>55.080000000000005</v>
          </cell>
          <cell r="K16">
            <v>4</v>
          </cell>
        </row>
        <row r="17">
          <cell r="B17">
            <v>27.587499999999995</v>
          </cell>
          <cell r="C17">
            <v>34.799999999999997</v>
          </cell>
          <cell r="D17">
            <v>23.3</v>
          </cell>
          <cell r="E17">
            <v>74.416666666666671</v>
          </cell>
          <cell r="F17">
            <v>96</v>
          </cell>
          <cell r="G17">
            <v>42</v>
          </cell>
          <cell r="H17">
            <v>11.879999999999999</v>
          </cell>
          <cell r="J17">
            <v>29.880000000000003</v>
          </cell>
          <cell r="K17">
            <v>0</v>
          </cell>
        </row>
        <row r="18">
          <cell r="B18">
            <v>24.962500000000002</v>
          </cell>
          <cell r="C18">
            <v>31.7</v>
          </cell>
          <cell r="D18">
            <v>21.8</v>
          </cell>
          <cell r="E18">
            <v>85.375</v>
          </cell>
          <cell r="F18">
            <v>100</v>
          </cell>
          <cell r="G18">
            <v>55</v>
          </cell>
          <cell r="H18">
            <v>11.879999999999999</v>
          </cell>
          <cell r="J18">
            <v>55.080000000000005</v>
          </cell>
          <cell r="K18">
            <v>18.999999999999996</v>
          </cell>
        </row>
        <row r="19">
          <cell r="B19">
            <v>25.820833333333329</v>
          </cell>
          <cell r="C19">
            <v>30.7</v>
          </cell>
          <cell r="D19">
            <v>22.8</v>
          </cell>
          <cell r="E19">
            <v>81.75</v>
          </cell>
          <cell r="F19">
            <v>100</v>
          </cell>
          <cell r="G19">
            <v>53</v>
          </cell>
          <cell r="H19">
            <v>11.520000000000001</v>
          </cell>
          <cell r="J19">
            <v>24.840000000000003</v>
          </cell>
          <cell r="K19">
            <v>8.8000000000000007</v>
          </cell>
        </row>
        <row r="20">
          <cell r="B20">
            <v>26.241666666666674</v>
          </cell>
          <cell r="C20">
            <v>33.6</v>
          </cell>
          <cell r="D20">
            <v>19.7</v>
          </cell>
          <cell r="E20">
            <v>72.916666666666671</v>
          </cell>
          <cell r="F20">
            <v>100</v>
          </cell>
          <cell r="G20">
            <v>34</v>
          </cell>
          <cell r="H20">
            <v>10.08</v>
          </cell>
          <cell r="J20">
            <v>25.56</v>
          </cell>
          <cell r="K20">
            <v>0</v>
          </cell>
        </row>
        <row r="21">
          <cell r="B21">
            <v>26.825000000000003</v>
          </cell>
          <cell r="C21">
            <v>35.200000000000003</v>
          </cell>
          <cell r="D21">
            <v>19.899999999999999</v>
          </cell>
          <cell r="E21">
            <v>68.25</v>
          </cell>
          <cell r="F21">
            <v>100</v>
          </cell>
          <cell r="G21">
            <v>33</v>
          </cell>
          <cell r="H21">
            <v>8.2799999999999994</v>
          </cell>
          <cell r="J21">
            <v>19.8</v>
          </cell>
          <cell r="K21">
            <v>0</v>
          </cell>
        </row>
        <row r="22">
          <cell r="B22">
            <v>28.408333333333331</v>
          </cell>
          <cell r="C22">
            <v>36.9</v>
          </cell>
          <cell r="D22">
            <v>20.6</v>
          </cell>
          <cell r="E22">
            <v>66.916666666666671</v>
          </cell>
          <cell r="F22">
            <v>99</v>
          </cell>
          <cell r="G22">
            <v>32</v>
          </cell>
          <cell r="H22">
            <v>8.2799999999999994</v>
          </cell>
          <cell r="J22">
            <v>24.840000000000003</v>
          </cell>
          <cell r="K22">
            <v>0</v>
          </cell>
        </row>
        <row r="23">
          <cell r="B23">
            <v>26.737500000000001</v>
          </cell>
          <cell r="C23">
            <v>36.299999999999997</v>
          </cell>
          <cell r="D23">
            <v>21.5</v>
          </cell>
          <cell r="E23">
            <v>76.416666666666671</v>
          </cell>
          <cell r="F23">
            <v>98</v>
          </cell>
          <cell r="G23">
            <v>42</v>
          </cell>
          <cell r="H23">
            <v>15.48</v>
          </cell>
          <cell r="J23">
            <v>32.4</v>
          </cell>
          <cell r="K23">
            <v>11.599999999999998</v>
          </cell>
        </row>
        <row r="24">
          <cell r="B24">
            <v>26.625</v>
          </cell>
          <cell r="C24">
            <v>33.9</v>
          </cell>
          <cell r="D24">
            <v>21.9</v>
          </cell>
          <cell r="E24">
            <v>80.375</v>
          </cell>
          <cell r="F24">
            <v>99</v>
          </cell>
          <cell r="G24">
            <v>53</v>
          </cell>
          <cell r="H24">
            <v>10.08</v>
          </cell>
          <cell r="J24">
            <v>42.84</v>
          </cell>
          <cell r="K24">
            <v>4.2</v>
          </cell>
        </row>
        <row r="25">
          <cell r="B25">
            <v>26.533333333333342</v>
          </cell>
          <cell r="C25">
            <v>34.4</v>
          </cell>
          <cell r="D25">
            <v>21.7</v>
          </cell>
          <cell r="E25">
            <v>86.791666666666671</v>
          </cell>
          <cell r="F25">
            <v>100</v>
          </cell>
          <cell r="G25">
            <v>55</v>
          </cell>
          <cell r="H25">
            <v>13.32</v>
          </cell>
          <cell r="J25">
            <v>43.92</v>
          </cell>
          <cell r="K25">
            <v>47.2</v>
          </cell>
        </row>
        <row r="26">
          <cell r="B26">
            <v>25.420833333333334</v>
          </cell>
          <cell r="C26">
            <v>31.4</v>
          </cell>
          <cell r="D26">
            <v>21.4</v>
          </cell>
          <cell r="E26">
            <v>87.75</v>
          </cell>
          <cell r="F26">
            <v>100</v>
          </cell>
          <cell r="G26">
            <v>65</v>
          </cell>
          <cell r="H26">
            <v>5.7600000000000007</v>
          </cell>
          <cell r="J26">
            <v>31.680000000000003</v>
          </cell>
          <cell r="K26">
            <v>1</v>
          </cell>
        </row>
        <row r="27">
          <cell r="B27">
            <v>27.99166666666666</v>
          </cell>
          <cell r="C27">
            <v>35.700000000000003</v>
          </cell>
          <cell r="D27">
            <v>21.6</v>
          </cell>
          <cell r="E27">
            <v>71.416666666666671</v>
          </cell>
          <cell r="F27">
            <v>99</v>
          </cell>
          <cell r="G27">
            <v>39</v>
          </cell>
          <cell r="H27">
            <v>5.7600000000000007</v>
          </cell>
          <cell r="J27">
            <v>15.840000000000002</v>
          </cell>
          <cell r="K27">
            <v>0</v>
          </cell>
        </row>
        <row r="28">
          <cell r="B28">
            <v>27.437500000000004</v>
          </cell>
          <cell r="C28">
            <v>34.700000000000003</v>
          </cell>
          <cell r="D28">
            <v>23.3</v>
          </cell>
          <cell r="E28">
            <v>75.208333333333329</v>
          </cell>
          <cell r="F28">
            <v>98</v>
          </cell>
          <cell r="G28">
            <v>47</v>
          </cell>
          <cell r="H28">
            <v>18.36</v>
          </cell>
          <cell r="J28">
            <v>50.76</v>
          </cell>
          <cell r="K28">
            <v>0.4</v>
          </cell>
        </row>
        <row r="29">
          <cell r="B29">
            <v>24.387499999999999</v>
          </cell>
          <cell r="C29">
            <v>27.2</v>
          </cell>
          <cell r="D29">
            <v>21</v>
          </cell>
          <cell r="E29">
            <v>91.333333333333329</v>
          </cell>
          <cell r="F29">
            <v>100</v>
          </cell>
          <cell r="G29">
            <v>73</v>
          </cell>
          <cell r="H29">
            <v>5.7600000000000007</v>
          </cell>
          <cell r="J29">
            <v>32.04</v>
          </cell>
          <cell r="K29">
            <v>38.800000000000004</v>
          </cell>
        </row>
        <row r="30">
          <cell r="B30">
            <v>25.258333333333329</v>
          </cell>
          <cell r="C30">
            <v>30.7</v>
          </cell>
          <cell r="D30">
            <v>21.6</v>
          </cell>
          <cell r="E30">
            <v>86.583333333333329</v>
          </cell>
          <cell r="F30">
            <v>100</v>
          </cell>
          <cell r="G30">
            <v>58</v>
          </cell>
          <cell r="H30">
            <v>7.9200000000000008</v>
          </cell>
          <cell r="J30">
            <v>21.6</v>
          </cell>
          <cell r="K30">
            <v>24.2</v>
          </cell>
        </row>
        <row r="31">
          <cell r="B31">
            <v>27.108333333333338</v>
          </cell>
          <cell r="C31">
            <v>33.5</v>
          </cell>
          <cell r="D31">
            <v>23.7</v>
          </cell>
          <cell r="E31">
            <v>73.791666666666671</v>
          </cell>
          <cell r="F31">
            <v>100</v>
          </cell>
          <cell r="G31">
            <v>41</v>
          </cell>
          <cell r="H31">
            <v>7.2</v>
          </cell>
          <cell r="J31">
            <v>19.440000000000001</v>
          </cell>
          <cell r="K31">
            <v>0</v>
          </cell>
        </row>
        <row r="32">
          <cell r="B32">
            <v>27.170833333333334</v>
          </cell>
          <cell r="C32">
            <v>35.299999999999997</v>
          </cell>
          <cell r="D32">
            <v>20.399999999999999</v>
          </cell>
          <cell r="E32">
            <v>67.916666666666671</v>
          </cell>
          <cell r="F32">
            <v>100</v>
          </cell>
          <cell r="G32">
            <v>35</v>
          </cell>
          <cell r="H32">
            <v>10.08</v>
          </cell>
          <cell r="J32">
            <v>22.68</v>
          </cell>
          <cell r="K32">
            <v>0</v>
          </cell>
        </row>
        <row r="33">
          <cell r="B33">
            <v>26.912500000000005</v>
          </cell>
          <cell r="C33">
            <v>36.200000000000003</v>
          </cell>
          <cell r="D33">
            <v>19.2</v>
          </cell>
          <cell r="E33">
            <v>64</v>
          </cell>
          <cell r="F33">
            <v>97</v>
          </cell>
          <cell r="G33">
            <v>29</v>
          </cell>
          <cell r="H33">
            <v>10.08</v>
          </cell>
          <cell r="J33">
            <v>22.68</v>
          </cell>
          <cell r="K33">
            <v>0</v>
          </cell>
        </row>
        <row r="34">
          <cell r="B34">
            <v>26.483333333333334</v>
          </cell>
          <cell r="C34">
            <v>36.6</v>
          </cell>
          <cell r="D34">
            <v>19.7</v>
          </cell>
          <cell r="E34">
            <v>71</v>
          </cell>
          <cell r="F34">
            <v>99</v>
          </cell>
          <cell r="G34">
            <v>33</v>
          </cell>
          <cell r="H34">
            <v>11.520000000000001</v>
          </cell>
          <cell r="J34">
            <v>45.36</v>
          </cell>
          <cell r="K34">
            <v>0</v>
          </cell>
        </row>
        <row r="35">
          <cell r="B35">
            <v>27.924999999999997</v>
          </cell>
          <cell r="C35">
            <v>36.799999999999997</v>
          </cell>
          <cell r="D35">
            <v>21.9</v>
          </cell>
          <cell r="E35">
            <v>71.916666666666671</v>
          </cell>
          <cell r="F35">
            <v>100</v>
          </cell>
          <cell r="G35">
            <v>34</v>
          </cell>
          <cell r="H35">
            <v>8.2799999999999994</v>
          </cell>
          <cell r="J35">
            <v>22.68</v>
          </cell>
          <cell r="K35">
            <v>8.8000000000000007</v>
          </cell>
        </row>
      </sheetData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28.854166666666671</v>
          </cell>
          <cell r="C5">
            <v>35.4</v>
          </cell>
          <cell r="D5">
            <v>23.2</v>
          </cell>
          <cell r="E5">
            <v>71.833333333333329</v>
          </cell>
          <cell r="F5">
            <v>98</v>
          </cell>
          <cell r="G5">
            <v>42</v>
          </cell>
          <cell r="H5">
            <v>19.8</v>
          </cell>
          <cell r="J5">
            <v>38.159999999999997</v>
          </cell>
          <cell r="K5">
            <v>0</v>
          </cell>
        </row>
        <row r="6">
          <cell r="B6">
            <v>26.541666666666668</v>
          </cell>
          <cell r="C6">
            <v>32.799999999999997</v>
          </cell>
          <cell r="D6">
            <v>23.8</v>
          </cell>
          <cell r="E6">
            <v>77.625</v>
          </cell>
          <cell r="F6">
            <v>97</v>
          </cell>
          <cell r="G6">
            <v>56</v>
          </cell>
          <cell r="H6">
            <v>24.840000000000003</v>
          </cell>
          <cell r="J6">
            <v>52.2</v>
          </cell>
          <cell r="K6">
            <v>1</v>
          </cell>
        </row>
        <row r="7">
          <cell r="B7">
            <v>24.058333333333334</v>
          </cell>
          <cell r="C7">
            <v>27.8</v>
          </cell>
          <cell r="D7">
            <v>22.8</v>
          </cell>
          <cell r="E7">
            <v>94.041666666666671</v>
          </cell>
          <cell r="F7">
            <v>100</v>
          </cell>
          <cell r="G7">
            <v>74</v>
          </cell>
          <cell r="H7">
            <v>17.64</v>
          </cell>
          <cell r="J7">
            <v>28.08</v>
          </cell>
          <cell r="K7">
            <v>8.4</v>
          </cell>
        </row>
        <row r="8">
          <cell r="B8">
            <v>24.474999999999994</v>
          </cell>
          <cell r="C8">
            <v>29.9</v>
          </cell>
          <cell r="D8">
            <v>21.8</v>
          </cell>
          <cell r="E8">
            <v>89.458333333333329</v>
          </cell>
          <cell r="F8">
            <v>100</v>
          </cell>
          <cell r="G8">
            <v>63</v>
          </cell>
          <cell r="H8">
            <v>10.08</v>
          </cell>
          <cell r="J8">
            <v>19.440000000000001</v>
          </cell>
          <cell r="K8">
            <v>8.8000000000000007</v>
          </cell>
        </row>
        <row r="9">
          <cell r="B9">
            <v>24.954166666666666</v>
          </cell>
          <cell r="C9">
            <v>30.6</v>
          </cell>
          <cell r="D9">
            <v>21.5</v>
          </cell>
          <cell r="E9">
            <v>87.541666666666671</v>
          </cell>
          <cell r="F9">
            <v>100</v>
          </cell>
          <cell r="G9">
            <v>63</v>
          </cell>
          <cell r="H9">
            <v>18</v>
          </cell>
          <cell r="J9">
            <v>34.200000000000003</v>
          </cell>
          <cell r="K9">
            <v>10.799999999999999</v>
          </cell>
        </row>
        <row r="10">
          <cell r="B10">
            <v>26.704166666666666</v>
          </cell>
          <cell r="C10">
            <v>31.3</v>
          </cell>
          <cell r="D10">
            <v>23.1</v>
          </cell>
          <cell r="E10">
            <v>80.291666666666671</v>
          </cell>
          <cell r="F10">
            <v>99</v>
          </cell>
          <cell r="G10">
            <v>59</v>
          </cell>
          <cell r="H10">
            <v>19.440000000000001</v>
          </cell>
          <cell r="J10">
            <v>39.24</v>
          </cell>
          <cell r="K10">
            <v>0</v>
          </cell>
        </row>
        <row r="11">
          <cell r="B11">
            <v>27.679166666666671</v>
          </cell>
          <cell r="C11">
            <v>32.700000000000003</v>
          </cell>
          <cell r="D11">
            <v>24.8</v>
          </cell>
          <cell r="E11">
            <v>76.291666666666671</v>
          </cell>
          <cell r="F11">
            <v>92</v>
          </cell>
          <cell r="G11">
            <v>50</v>
          </cell>
          <cell r="H11">
            <v>22.68</v>
          </cell>
          <cell r="J11">
            <v>45</v>
          </cell>
          <cell r="K11">
            <v>0</v>
          </cell>
        </row>
        <row r="12">
          <cell r="B12">
            <v>25.216666666666669</v>
          </cell>
          <cell r="C12">
            <v>30.4</v>
          </cell>
          <cell r="D12">
            <v>20.6</v>
          </cell>
          <cell r="E12">
            <v>86</v>
          </cell>
          <cell r="F12">
            <v>100</v>
          </cell>
          <cell r="G12">
            <v>64</v>
          </cell>
          <cell r="H12">
            <v>17.28</v>
          </cell>
          <cell r="J12">
            <v>39.6</v>
          </cell>
          <cell r="K12">
            <v>13.599999999999998</v>
          </cell>
        </row>
        <row r="13">
          <cell r="B13">
            <v>25.408333333333331</v>
          </cell>
          <cell r="C13">
            <v>32.5</v>
          </cell>
          <cell r="D13">
            <v>22.4</v>
          </cell>
          <cell r="E13">
            <v>88.416666666666671</v>
          </cell>
          <cell r="F13">
            <v>100</v>
          </cell>
          <cell r="G13">
            <v>57</v>
          </cell>
          <cell r="H13">
            <v>16.559999999999999</v>
          </cell>
          <cell r="J13">
            <v>46.440000000000005</v>
          </cell>
          <cell r="K13">
            <v>35.6</v>
          </cell>
        </row>
        <row r="14">
          <cell r="B14">
            <v>25.129166666666659</v>
          </cell>
          <cell r="C14">
            <v>30.1</v>
          </cell>
          <cell r="D14">
            <v>22.4</v>
          </cell>
          <cell r="E14">
            <v>87.5</v>
          </cell>
          <cell r="F14">
            <v>100</v>
          </cell>
          <cell r="G14">
            <v>67</v>
          </cell>
          <cell r="H14">
            <v>21.240000000000002</v>
          </cell>
          <cell r="J14">
            <v>34.56</v>
          </cell>
          <cell r="K14">
            <v>3.8</v>
          </cell>
        </row>
        <row r="15">
          <cell r="B15">
            <v>25.462499999999991</v>
          </cell>
          <cell r="C15">
            <v>31.6</v>
          </cell>
          <cell r="D15">
            <v>20.2</v>
          </cell>
          <cell r="E15">
            <v>80.291666666666671</v>
          </cell>
          <cell r="F15">
            <v>100</v>
          </cell>
          <cell r="G15">
            <v>53</v>
          </cell>
          <cell r="H15">
            <v>11.520000000000001</v>
          </cell>
          <cell r="J15">
            <v>24.12</v>
          </cell>
          <cell r="K15">
            <v>0</v>
          </cell>
        </row>
        <row r="16">
          <cell r="B16">
            <v>26.362500000000008</v>
          </cell>
          <cell r="C16">
            <v>32.1</v>
          </cell>
          <cell r="D16">
            <v>23.2</v>
          </cell>
          <cell r="E16">
            <v>73.375</v>
          </cell>
          <cell r="F16">
            <v>89</v>
          </cell>
          <cell r="G16">
            <v>55</v>
          </cell>
          <cell r="H16">
            <v>23.040000000000003</v>
          </cell>
          <cell r="J16">
            <v>58.32</v>
          </cell>
          <cell r="K16">
            <v>0</v>
          </cell>
        </row>
        <row r="17">
          <cell r="B17">
            <v>24.162499999999998</v>
          </cell>
          <cell r="C17">
            <v>28.9</v>
          </cell>
          <cell r="D17">
            <v>21</v>
          </cell>
          <cell r="E17">
            <v>86.333333333333329</v>
          </cell>
          <cell r="F17">
            <v>99</v>
          </cell>
          <cell r="G17">
            <v>70</v>
          </cell>
          <cell r="H17">
            <v>31.319999999999997</v>
          </cell>
          <cell r="J17">
            <v>51.480000000000004</v>
          </cell>
          <cell r="K17">
            <v>3</v>
          </cell>
        </row>
        <row r="18">
          <cell r="B18">
            <v>23.662500000000005</v>
          </cell>
          <cell r="C18">
            <v>28.3</v>
          </cell>
          <cell r="D18">
            <v>20.9</v>
          </cell>
          <cell r="E18">
            <v>85.208333333333329</v>
          </cell>
          <cell r="F18">
            <v>99</v>
          </cell>
          <cell r="G18">
            <v>63</v>
          </cell>
          <cell r="H18">
            <v>19.440000000000001</v>
          </cell>
          <cell r="J18">
            <v>50.4</v>
          </cell>
          <cell r="K18">
            <v>18.599999999999998</v>
          </cell>
        </row>
        <row r="19">
          <cell r="B19">
            <v>23.729166666666671</v>
          </cell>
          <cell r="C19">
            <v>29.3</v>
          </cell>
          <cell r="D19">
            <v>19.399999999999999</v>
          </cell>
          <cell r="E19">
            <v>75.583333333333329</v>
          </cell>
          <cell r="F19">
            <v>97</v>
          </cell>
          <cell r="G19">
            <v>47</v>
          </cell>
          <cell r="H19">
            <v>16.2</v>
          </cell>
          <cell r="J19">
            <v>31.680000000000003</v>
          </cell>
          <cell r="K19">
            <v>0</v>
          </cell>
        </row>
        <row r="20">
          <cell r="B20">
            <v>23.3125</v>
          </cell>
          <cell r="C20">
            <v>30.5</v>
          </cell>
          <cell r="D20">
            <v>16.5</v>
          </cell>
          <cell r="E20">
            <v>67.708333333333329</v>
          </cell>
          <cell r="F20">
            <v>91</v>
          </cell>
          <cell r="G20">
            <v>36</v>
          </cell>
          <cell r="H20">
            <v>14.4</v>
          </cell>
          <cell r="J20">
            <v>24.840000000000003</v>
          </cell>
          <cell r="K20">
            <v>0</v>
          </cell>
        </row>
        <row r="21">
          <cell r="B21">
            <v>23.916666666666668</v>
          </cell>
          <cell r="C21">
            <v>30.8</v>
          </cell>
          <cell r="D21">
            <v>16.5</v>
          </cell>
          <cell r="E21">
            <v>64.083333333333329</v>
          </cell>
          <cell r="F21">
            <v>96</v>
          </cell>
          <cell r="G21">
            <v>38</v>
          </cell>
          <cell r="H21">
            <v>12.96</v>
          </cell>
          <cell r="J21">
            <v>30.96</v>
          </cell>
          <cell r="K21">
            <v>0</v>
          </cell>
        </row>
        <row r="22">
          <cell r="B22">
            <v>26.516666666666669</v>
          </cell>
          <cell r="C22">
            <v>33.5</v>
          </cell>
          <cell r="D22">
            <v>18.3</v>
          </cell>
          <cell r="E22">
            <v>58.416666666666664</v>
          </cell>
          <cell r="F22">
            <v>84</v>
          </cell>
          <cell r="G22">
            <v>35</v>
          </cell>
          <cell r="H22">
            <v>14.4</v>
          </cell>
          <cell r="J22">
            <v>35.64</v>
          </cell>
          <cell r="K22">
            <v>0</v>
          </cell>
        </row>
        <row r="23">
          <cell r="B23">
            <v>27.020833333333332</v>
          </cell>
          <cell r="C23">
            <v>31.6</v>
          </cell>
          <cell r="D23">
            <v>24.2</v>
          </cell>
          <cell r="E23">
            <v>70.666666666666671</v>
          </cell>
          <cell r="F23">
            <v>85</v>
          </cell>
          <cell r="G23">
            <v>54</v>
          </cell>
          <cell r="H23">
            <v>25.2</v>
          </cell>
          <cell r="J23">
            <v>45.36</v>
          </cell>
          <cell r="K23">
            <v>0</v>
          </cell>
        </row>
        <row r="24">
          <cell r="B24">
            <v>25.604166666666668</v>
          </cell>
          <cell r="C24">
            <v>30.5</v>
          </cell>
          <cell r="D24">
            <v>22.7</v>
          </cell>
          <cell r="E24">
            <v>85.333333333333329</v>
          </cell>
          <cell r="F24">
            <v>100</v>
          </cell>
          <cell r="G24">
            <v>64</v>
          </cell>
          <cell r="H24">
            <v>19.079999999999998</v>
          </cell>
          <cell r="J24">
            <v>54.72</v>
          </cell>
          <cell r="K24">
            <v>24.8</v>
          </cell>
        </row>
        <row r="25">
          <cell r="B25">
            <v>25.995833333333341</v>
          </cell>
          <cell r="C25">
            <v>31.9</v>
          </cell>
          <cell r="D25">
            <v>22.2</v>
          </cell>
          <cell r="E25">
            <v>87.541666666666671</v>
          </cell>
          <cell r="F25">
            <v>100</v>
          </cell>
          <cell r="G25">
            <v>60</v>
          </cell>
          <cell r="H25">
            <v>19.079999999999998</v>
          </cell>
          <cell r="J25">
            <v>30.6</v>
          </cell>
          <cell r="K25">
            <v>0.4</v>
          </cell>
        </row>
        <row r="26">
          <cell r="B26">
            <v>26.237500000000008</v>
          </cell>
          <cell r="C26">
            <v>32.200000000000003</v>
          </cell>
          <cell r="D26">
            <v>22.7</v>
          </cell>
          <cell r="E26">
            <v>82.416666666666671</v>
          </cell>
          <cell r="F26">
            <v>99</v>
          </cell>
          <cell r="G26">
            <v>53</v>
          </cell>
          <cell r="H26">
            <v>11.879999999999999</v>
          </cell>
          <cell r="J26">
            <v>30.6</v>
          </cell>
          <cell r="K26">
            <v>0</v>
          </cell>
        </row>
        <row r="27">
          <cell r="B27">
            <v>26.595833333333342</v>
          </cell>
          <cell r="C27">
            <v>33.200000000000003</v>
          </cell>
          <cell r="D27">
            <v>20.9</v>
          </cell>
          <cell r="E27">
            <v>74.916666666666671</v>
          </cell>
          <cell r="F27">
            <v>100</v>
          </cell>
          <cell r="G27">
            <v>40</v>
          </cell>
          <cell r="H27">
            <v>9.7200000000000006</v>
          </cell>
          <cell r="J27">
            <v>23.040000000000003</v>
          </cell>
          <cell r="K27">
            <v>0</v>
          </cell>
        </row>
        <row r="28">
          <cell r="B28">
            <v>26.341666666666669</v>
          </cell>
          <cell r="C28">
            <v>32.4</v>
          </cell>
          <cell r="D28">
            <v>21.6</v>
          </cell>
          <cell r="E28">
            <v>74.416666666666671</v>
          </cell>
          <cell r="F28">
            <v>98</v>
          </cell>
          <cell r="G28">
            <v>56</v>
          </cell>
          <cell r="H28">
            <v>16.2</v>
          </cell>
          <cell r="J28">
            <v>43.2</v>
          </cell>
          <cell r="K28">
            <v>11.4</v>
          </cell>
        </row>
        <row r="29">
          <cell r="B29">
            <v>23</v>
          </cell>
          <cell r="C29">
            <v>25.8</v>
          </cell>
          <cell r="D29">
            <v>21.5</v>
          </cell>
          <cell r="E29">
            <v>90.708333333333329</v>
          </cell>
          <cell r="F29">
            <v>99</v>
          </cell>
          <cell r="G29">
            <v>71</v>
          </cell>
          <cell r="H29">
            <v>18</v>
          </cell>
          <cell r="J29">
            <v>32.4</v>
          </cell>
          <cell r="K29">
            <v>8.6</v>
          </cell>
        </row>
        <row r="30">
          <cell r="B30">
            <v>22.441666666666674</v>
          </cell>
          <cell r="C30">
            <v>30.2</v>
          </cell>
          <cell r="D30">
            <v>15.8</v>
          </cell>
          <cell r="E30">
            <v>70.541666666666671</v>
          </cell>
          <cell r="F30">
            <v>95</v>
          </cell>
          <cell r="G30">
            <v>40</v>
          </cell>
          <cell r="H30">
            <v>23.040000000000003</v>
          </cell>
          <cell r="J30">
            <v>34.92</v>
          </cell>
          <cell r="K30">
            <v>0</v>
          </cell>
        </row>
        <row r="31">
          <cell r="B31">
            <v>22.641666666666666</v>
          </cell>
          <cell r="C31">
            <v>31.1</v>
          </cell>
          <cell r="D31">
            <v>15</v>
          </cell>
          <cell r="E31">
            <v>65.791666666666671</v>
          </cell>
          <cell r="F31">
            <v>96</v>
          </cell>
          <cell r="G31">
            <v>35</v>
          </cell>
          <cell r="H31">
            <v>9.7200000000000006</v>
          </cell>
          <cell r="J31">
            <v>20.88</v>
          </cell>
          <cell r="K31">
            <v>0</v>
          </cell>
        </row>
        <row r="32">
          <cell r="B32">
            <v>24.0625</v>
          </cell>
          <cell r="C32">
            <v>32.299999999999997</v>
          </cell>
          <cell r="D32">
            <v>16.3</v>
          </cell>
          <cell r="E32">
            <v>64.333333333333329</v>
          </cell>
          <cell r="F32">
            <v>91</v>
          </cell>
          <cell r="G32">
            <v>36</v>
          </cell>
          <cell r="H32">
            <v>12.6</v>
          </cell>
          <cell r="J32">
            <v>27.720000000000002</v>
          </cell>
          <cell r="K32">
            <v>0</v>
          </cell>
        </row>
        <row r="33">
          <cell r="B33">
            <v>24.974999999999998</v>
          </cell>
          <cell r="C33">
            <v>33.799999999999997</v>
          </cell>
          <cell r="D33">
            <v>17.100000000000001</v>
          </cell>
          <cell r="E33">
            <v>58.916666666666664</v>
          </cell>
          <cell r="F33">
            <v>88</v>
          </cell>
          <cell r="G33">
            <v>25</v>
          </cell>
          <cell r="H33">
            <v>11.879999999999999</v>
          </cell>
          <cell r="J33">
            <v>24.840000000000003</v>
          </cell>
          <cell r="K33">
            <v>0</v>
          </cell>
        </row>
        <row r="34">
          <cell r="B34">
            <v>26.358333333333334</v>
          </cell>
          <cell r="C34">
            <v>34.200000000000003</v>
          </cell>
          <cell r="D34">
            <v>19</v>
          </cell>
          <cell r="E34">
            <v>57.833333333333336</v>
          </cell>
          <cell r="F34">
            <v>87</v>
          </cell>
          <cell r="G34">
            <v>32</v>
          </cell>
          <cell r="H34">
            <v>13.68</v>
          </cell>
          <cell r="J34">
            <v>28.8</v>
          </cell>
          <cell r="K34">
            <v>0</v>
          </cell>
        </row>
        <row r="35">
          <cell r="B35">
            <v>28.625000000000004</v>
          </cell>
          <cell r="C35">
            <v>35.700000000000003</v>
          </cell>
          <cell r="D35">
            <v>22.9</v>
          </cell>
          <cell r="E35">
            <v>53.666666666666664</v>
          </cell>
          <cell r="F35">
            <v>73</v>
          </cell>
          <cell r="G35">
            <v>29</v>
          </cell>
          <cell r="H35">
            <v>13.68</v>
          </cell>
          <cell r="J35">
            <v>28.08</v>
          </cell>
          <cell r="K35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25.404761904761905</v>
          </cell>
          <cell r="C5">
            <v>29.7</v>
          </cell>
          <cell r="D5">
            <v>21.1</v>
          </cell>
          <cell r="E5">
            <v>82.666666666666671</v>
          </cell>
          <cell r="F5">
            <v>100</v>
          </cell>
          <cell r="G5">
            <v>64</v>
          </cell>
          <cell r="H5" t="str">
            <v>*</v>
          </cell>
          <cell r="J5" t="str">
            <v>*</v>
          </cell>
          <cell r="K5">
            <v>4.6000000000000005</v>
          </cell>
        </row>
        <row r="6">
          <cell r="B6">
            <v>25.781818181818185</v>
          </cell>
          <cell r="C6">
            <v>30.1</v>
          </cell>
          <cell r="D6">
            <v>23.5</v>
          </cell>
          <cell r="E6">
            <v>82</v>
          </cell>
          <cell r="F6">
            <v>100</v>
          </cell>
          <cell r="G6">
            <v>61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23.904761904761909</v>
          </cell>
          <cell r="C7">
            <v>26.7</v>
          </cell>
          <cell r="D7">
            <v>22.2</v>
          </cell>
          <cell r="E7">
            <v>98.222222222222229</v>
          </cell>
          <cell r="F7">
            <v>100</v>
          </cell>
          <cell r="G7">
            <v>89</v>
          </cell>
          <cell r="H7" t="str">
            <v>*</v>
          </cell>
          <cell r="J7" t="str">
            <v>*</v>
          </cell>
          <cell r="K7">
            <v>7.2</v>
          </cell>
        </row>
        <row r="8">
          <cell r="B8">
            <v>23.74285714285714</v>
          </cell>
          <cell r="C8">
            <v>27.6</v>
          </cell>
          <cell r="D8">
            <v>21.5</v>
          </cell>
          <cell r="E8">
            <v>98</v>
          </cell>
          <cell r="F8">
            <v>100</v>
          </cell>
          <cell r="G8">
            <v>83</v>
          </cell>
          <cell r="H8" t="str">
            <v>*</v>
          </cell>
          <cell r="J8" t="str">
            <v>*</v>
          </cell>
          <cell r="K8">
            <v>20.599999999999998</v>
          </cell>
        </row>
        <row r="9">
          <cell r="B9">
            <v>24.942857142857136</v>
          </cell>
          <cell r="C9">
            <v>31.7</v>
          </cell>
          <cell r="D9">
            <v>20.3</v>
          </cell>
          <cell r="E9">
            <v>82.538461538461533</v>
          </cell>
          <cell r="F9">
            <v>100</v>
          </cell>
          <cell r="G9">
            <v>58</v>
          </cell>
          <cell r="H9" t="str">
            <v>*</v>
          </cell>
          <cell r="J9" t="str">
            <v>*</v>
          </cell>
          <cell r="K9">
            <v>0.2</v>
          </cell>
        </row>
        <row r="10">
          <cell r="B10">
            <v>26.290000000000003</v>
          </cell>
          <cell r="C10">
            <v>32.4</v>
          </cell>
          <cell r="D10">
            <v>21.9</v>
          </cell>
          <cell r="E10">
            <v>70.083333333333329</v>
          </cell>
          <cell r="F10">
            <v>100</v>
          </cell>
          <cell r="G10">
            <v>51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26.813636363636366</v>
          </cell>
          <cell r="C11">
            <v>33.4</v>
          </cell>
          <cell r="D11">
            <v>22.7</v>
          </cell>
          <cell r="E11">
            <v>82.21052631578948</v>
          </cell>
          <cell r="F11">
            <v>100</v>
          </cell>
          <cell r="G11">
            <v>53</v>
          </cell>
          <cell r="H11" t="str">
            <v>*</v>
          </cell>
          <cell r="J11" t="str">
            <v>*</v>
          </cell>
          <cell r="K11">
            <v>2.6</v>
          </cell>
        </row>
        <row r="12">
          <cell r="B12">
            <v>26.761904761904763</v>
          </cell>
          <cell r="C12">
            <v>32</v>
          </cell>
          <cell r="D12">
            <v>22.5</v>
          </cell>
          <cell r="E12">
            <v>76.357142857142861</v>
          </cell>
          <cell r="F12">
            <v>100</v>
          </cell>
          <cell r="G12">
            <v>54</v>
          </cell>
          <cell r="H12" t="str">
            <v>*</v>
          </cell>
          <cell r="J12" t="str">
            <v>*</v>
          </cell>
          <cell r="K12">
            <v>0.6</v>
          </cell>
        </row>
        <row r="13">
          <cell r="B13">
            <v>26.409523809523812</v>
          </cell>
          <cell r="C13">
            <v>32.1</v>
          </cell>
          <cell r="D13">
            <v>22.3</v>
          </cell>
          <cell r="E13">
            <v>78.066666666666663</v>
          </cell>
          <cell r="F13">
            <v>100</v>
          </cell>
          <cell r="G13">
            <v>55</v>
          </cell>
          <cell r="H13" t="str">
            <v>*</v>
          </cell>
          <cell r="J13" t="str">
            <v>*</v>
          </cell>
          <cell r="K13">
            <v>22.8</v>
          </cell>
        </row>
        <row r="14">
          <cell r="B14">
            <v>24.15909090909091</v>
          </cell>
          <cell r="C14">
            <v>30.6</v>
          </cell>
          <cell r="D14">
            <v>20.2</v>
          </cell>
          <cell r="E14">
            <v>87.75</v>
          </cell>
          <cell r="F14">
            <v>100</v>
          </cell>
          <cell r="G14">
            <v>74</v>
          </cell>
          <cell r="H14" t="str">
            <v>*</v>
          </cell>
          <cell r="J14" t="str">
            <v>*</v>
          </cell>
          <cell r="K14">
            <v>23.399999999999995</v>
          </cell>
        </row>
        <row r="15">
          <cell r="B15">
            <v>27.14782608695652</v>
          </cell>
          <cell r="C15">
            <v>33.6</v>
          </cell>
          <cell r="D15">
            <v>22.6</v>
          </cell>
          <cell r="E15">
            <v>70.666666666666671</v>
          </cell>
          <cell r="F15">
            <v>100</v>
          </cell>
          <cell r="G15">
            <v>52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24.690909090909091</v>
          </cell>
          <cell r="C16">
            <v>28.8</v>
          </cell>
          <cell r="D16">
            <v>22.4</v>
          </cell>
          <cell r="E16">
            <v>99</v>
          </cell>
          <cell r="F16">
            <v>100</v>
          </cell>
          <cell r="G16">
            <v>87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24.91</v>
          </cell>
          <cell r="C17">
            <v>31.4</v>
          </cell>
          <cell r="D17">
            <v>21</v>
          </cell>
          <cell r="E17">
            <v>83.125</v>
          </cell>
          <cell r="F17">
            <v>100</v>
          </cell>
          <cell r="G17">
            <v>62</v>
          </cell>
          <cell r="H17" t="str">
            <v>*</v>
          </cell>
          <cell r="J17" t="str">
            <v>*</v>
          </cell>
          <cell r="K17">
            <v>10</v>
          </cell>
        </row>
        <row r="18">
          <cell r="B18">
            <v>22.442857142857147</v>
          </cell>
          <cell r="C18">
            <v>25.7</v>
          </cell>
          <cell r="D18">
            <v>20.100000000000001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>
            <v>21</v>
          </cell>
        </row>
        <row r="19">
          <cell r="B19">
            <v>23.07826086956522</v>
          </cell>
          <cell r="C19">
            <v>27.4</v>
          </cell>
          <cell r="D19">
            <v>20.7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>
            <v>5.3999999999999995</v>
          </cell>
        </row>
        <row r="20">
          <cell r="B20">
            <v>25.631818181818179</v>
          </cell>
          <cell r="C20">
            <v>32.1</v>
          </cell>
          <cell r="D20">
            <v>20</v>
          </cell>
          <cell r="E20">
            <v>59.583333333333336</v>
          </cell>
          <cell r="F20">
            <v>100</v>
          </cell>
          <cell r="G20">
            <v>44</v>
          </cell>
          <cell r="H20" t="str">
            <v>*</v>
          </cell>
          <cell r="J20" t="str">
            <v>*</v>
          </cell>
          <cell r="K20">
            <v>0.2</v>
          </cell>
        </row>
        <row r="21">
          <cell r="B21">
            <v>25.668181818181822</v>
          </cell>
          <cell r="C21">
            <v>33</v>
          </cell>
          <cell r="D21">
            <v>18.899999999999999</v>
          </cell>
          <cell r="E21">
            <v>58.53846153846154</v>
          </cell>
          <cell r="F21">
            <v>100</v>
          </cell>
          <cell r="G21">
            <v>41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26.414285714285718</v>
          </cell>
          <cell r="C22">
            <v>32.6</v>
          </cell>
          <cell r="D22">
            <v>20.399999999999999</v>
          </cell>
          <cell r="E22">
            <v>71.538461538461533</v>
          </cell>
          <cell r="F22">
            <v>100</v>
          </cell>
          <cell r="G22">
            <v>54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26.795454545454547</v>
          </cell>
          <cell r="C23">
            <v>33.200000000000003</v>
          </cell>
          <cell r="D23">
            <v>21.5</v>
          </cell>
          <cell r="E23">
            <v>73.538461538461533</v>
          </cell>
          <cell r="F23">
            <v>100</v>
          </cell>
          <cell r="G23">
            <v>48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>
            <v>25.495652173913047</v>
          </cell>
          <cell r="C24">
            <v>31.3</v>
          </cell>
          <cell r="D24">
            <v>21.9</v>
          </cell>
          <cell r="E24">
            <v>79.25</v>
          </cell>
          <cell r="F24">
            <v>100</v>
          </cell>
          <cell r="G24">
            <v>57</v>
          </cell>
          <cell r="H24" t="str">
            <v>*</v>
          </cell>
          <cell r="J24" t="str">
            <v>*</v>
          </cell>
          <cell r="K24">
            <v>0</v>
          </cell>
        </row>
        <row r="25">
          <cell r="B25">
            <v>26.009090909090904</v>
          </cell>
          <cell r="C25">
            <v>30.2</v>
          </cell>
          <cell r="D25">
            <v>23</v>
          </cell>
          <cell r="E25">
            <v>90.583333333333329</v>
          </cell>
          <cell r="F25">
            <v>100</v>
          </cell>
          <cell r="G25">
            <v>75</v>
          </cell>
          <cell r="H25" t="str">
            <v>*</v>
          </cell>
          <cell r="J25" t="str">
            <v>*</v>
          </cell>
          <cell r="K25">
            <v>0.2</v>
          </cell>
        </row>
        <row r="26">
          <cell r="B26">
            <v>24.804545454545451</v>
          </cell>
          <cell r="C26">
            <v>30.2</v>
          </cell>
          <cell r="D26">
            <v>22.1</v>
          </cell>
          <cell r="E26">
            <v>88.2</v>
          </cell>
          <cell r="F26">
            <v>100</v>
          </cell>
          <cell r="G26">
            <v>69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25.643478260869557</v>
          </cell>
          <cell r="C27">
            <v>33.200000000000003</v>
          </cell>
          <cell r="D27">
            <v>19.899999999999999</v>
          </cell>
          <cell r="E27">
            <v>72.416666666666671</v>
          </cell>
          <cell r="F27">
            <v>100</v>
          </cell>
          <cell r="G27">
            <v>50</v>
          </cell>
          <cell r="H27" t="str">
            <v>*</v>
          </cell>
          <cell r="J27" t="str">
            <v>*</v>
          </cell>
          <cell r="K27">
            <v>0.8</v>
          </cell>
        </row>
        <row r="28">
          <cell r="B28">
            <v>25.416666666666671</v>
          </cell>
          <cell r="C28">
            <v>32.200000000000003</v>
          </cell>
          <cell r="D28">
            <v>20</v>
          </cell>
          <cell r="E28">
            <v>70.583333333333329</v>
          </cell>
          <cell r="F28">
            <v>100</v>
          </cell>
          <cell r="G28">
            <v>51</v>
          </cell>
          <cell r="H28" t="str">
            <v>*</v>
          </cell>
          <cell r="J28" t="str">
            <v>*</v>
          </cell>
          <cell r="K28">
            <v>38</v>
          </cell>
        </row>
        <row r="29">
          <cell r="B29">
            <v>22.104347826086954</v>
          </cell>
          <cell r="C29">
            <v>23.8</v>
          </cell>
          <cell r="D29">
            <v>20.6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>
            <v>34.6</v>
          </cell>
        </row>
        <row r="30">
          <cell r="B30">
            <v>23.354999999999997</v>
          </cell>
          <cell r="C30">
            <v>27.4</v>
          </cell>
          <cell r="D30">
            <v>20.7</v>
          </cell>
          <cell r="E30" t="str">
            <v>*</v>
          </cell>
          <cell r="F30">
            <v>100</v>
          </cell>
          <cell r="G30">
            <v>89</v>
          </cell>
          <cell r="H30" t="str">
            <v>*</v>
          </cell>
          <cell r="J30" t="str">
            <v>*</v>
          </cell>
          <cell r="K30">
            <v>3</v>
          </cell>
        </row>
        <row r="31">
          <cell r="B31">
            <v>25.138095238095236</v>
          </cell>
          <cell r="C31">
            <v>29.4</v>
          </cell>
          <cell r="D31">
            <v>21.9</v>
          </cell>
          <cell r="E31">
            <v>82.583333333333329</v>
          </cell>
          <cell r="F31">
            <v>100</v>
          </cell>
          <cell r="G31">
            <v>52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26.621052631578952</v>
          </cell>
          <cell r="C32">
            <v>32.299999999999997</v>
          </cell>
          <cell r="D32">
            <v>20.3</v>
          </cell>
          <cell r="E32">
            <v>58.92307692307692</v>
          </cell>
          <cell r="F32">
            <v>100</v>
          </cell>
          <cell r="G32">
            <v>46</v>
          </cell>
          <cell r="H32" t="str">
            <v>*</v>
          </cell>
          <cell r="J32" t="str">
            <v>*</v>
          </cell>
          <cell r="K32">
            <v>0</v>
          </cell>
        </row>
        <row r="33">
          <cell r="B33">
            <v>25.800000000000004</v>
          </cell>
          <cell r="C33">
            <v>33</v>
          </cell>
          <cell r="D33">
            <v>18.2</v>
          </cell>
          <cell r="E33">
            <v>56.142857142857146</v>
          </cell>
          <cell r="F33">
            <v>100</v>
          </cell>
          <cell r="G33">
            <v>42</v>
          </cell>
          <cell r="H33" t="str">
            <v>*</v>
          </cell>
          <cell r="J33" t="str">
            <v>*</v>
          </cell>
          <cell r="K33">
            <v>0</v>
          </cell>
        </row>
        <row r="34">
          <cell r="B34">
            <v>27.166666666666661</v>
          </cell>
          <cell r="C34">
            <v>33.9</v>
          </cell>
          <cell r="D34">
            <v>19.7</v>
          </cell>
          <cell r="E34">
            <v>62.3125</v>
          </cell>
          <cell r="F34">
            <v>100</v>
          </cell>
          <cell r="G34">
            <v>43</v>
          </cell>
          <cell r="H34" t="str">
            <v>*</v>
          </cell>
          <cell r="J34" t="str">
            <v>*</v>
          </cell>
          <cell r="K34">
            <v>0</v>
          </cell>
        </row>
        <row r="35">
          <cell r="B35">
            <v>26.709523809523809</v>
          </cell>
          <cell r="C35">
            <v>33.9</v>
          </cell>
          <cell r="D35">
            <v>20.2</v>
          </cell>
          <cell r="E35">
            <v>66.714285714285708</v>
          </cell>
          <cell r="F35">
            <v>100</v>
          </cell>
          <cell r="G35">
            <v>41</v>
          </cell>
          <cell r="H35" t="str">
            <v>*</v>
          </cell>
          <cell r="J35" t="str">
            <v>*</v>
          </cell>
          <cell r="K35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27.275000000000002</v>
          </cell>
          <cell r="C5">
            <v>32.5</v>
          </cell>
          <cell r="D5">
            <v>23.7</v>
          </cell>
          <cell r="E5">
            <v>71.833333333333329</v>
          </cell>
          <cell r="F5">
            <v>90</v>
          </cell>
          <cell r="G5">
            <v>46</v>
          </cell>
          <cell r="H5">
            <v>15.48</v>
          </cell>
          <cell r="J5">
            <v>38.519999999999996</v>
          </cell>
          <cell r="K5">
            <v>2.2000000000000002</v>
          </cell>
        </row>
        <row r="6">
          <cell r="B6">
            <v>25.662500000000005</v>
          </cell>
          <cell r="C6">
            <v>30.1</v>
          </cell>
          <cell r="D6">
            <v>22.6</v>
          </cell>
          <cell r="E6">
            <v>77.875</v>
          </cell>
          <cell r="F6">
            <v>91</v>
          </cell>
          <cell r="G6">
            <v>59</v>
          </cell>
          <cell r="H6">
            <v>18</v>
          </cell>
          <cell r="J6">
            <v>44.64</v>
          </cell>
          <cell r="K6">
            <v>1.8</v>
          </cell>
        </row>
        <row r="7">
          <cell r="B7">
            <v>23.104166666666661</v>
          </cell>
          <cell r="C7">
            <v>26.7</v>
          </cell>
          <cell r="D7">
            <v>21.3</v>
          </cell>
          <cell r="E7">
            <v>86.833333333333329</v>
          </cell>
          <cell r="F7">
            <v>92</v>
          </cell>
          <cell r="G7">
            <v>73</v>
          </cell>
          <cell r="H7">
            <v>18</v>
          </cell>
          <cell r="J7">
            <v>39.6</v>
          </cell>
          <cell r="K7">
            <v>5.6</v>
          </cell>
        </row>
        <row r="8">
          <cell r="B8">
            <v>23.258333333333336</v>
          </cell>
          <cell r="C8">
            <v>27.8</v>
          </cell>
          <cell r="D8">
            <v>20.9</v>
          </cell>
          <cell r="E8">
            <v>85.375</v>
          </cell>
          <cell r="F8">
            <v>94</v>
          </cell>
          <cell r="G8">
            <v>65</v>
          </cell>
          <cell r="H8">
            <v>15.48</v>
          </cell>
          <cell r="J8">
            <v>28.08</v>
          </cell>
          <cell r="K8">
            <v>5</v>
          </cell>
        </row>
        <row r="9">
          <cell r="B9">
            <v>24.891666666666669</v>
          </cell>
          <cell r="C9">
            <v>30.7</v>
          </cell>
          <cell r="D9">
            <v>20.3</v>
          </cell>
          <cell r="E9">
            <v>76.041666666666671</v>
          </cell>
          <cell r="F9">
            <v>93</v>
          </cell>
          <cell r="G9">
            <v>51</v>
          </cell>
          <cell r="H9">
            <v>15.48</v>
          </cell>
          <cell r="J9">
            <v>30.240000000000002</v>
          </cell>
          <cell r="K9">
            <v>0</v>
          </cell>
        </row>
        <row r="10">
          <cell r="B10">
            <v>25.854166666666668</v>
          </cell>
          <cell r="C10">
            <v>32.1</v>
          </cell>
          <cell r="D10">
            <v>22.1</v>
          </cell>
          <cell r="E10">
            <v>73.375</v>
          </cell>
          <cell r="F10">
            <v>88</v>
          </cell>
          <cell r="G10">
            <v>49</v>
          </cell>
          <cell r="H10">
            <v>20.52</v>
          </cell>
          <cell r="J10">
            <v>38.519999999999996</v>
          </cell>
          <cell r="K10">
            <v>0.2</v>
          </cell>
        </row>
        <row r="11">
          <cell r="B11">
            <v>26.979166666666668</v>
          </cell>
          <cell r="C11">
            <v>32.700000000000003</v>
          </cell>
          <cell r="D11">
            <v>23.6</v>
          </cell>
          <cell r="E11">
            <v>70.791666666666671</v>
          </cell>
          <cell r="F11">
            <v>85</v>
          </cell>
          <cell r="G11">
            <v>46</v>
          </cell>
          <cell r="H11">
            <v>20.88</v>
          </cell>
          <cell r="J11">
            <v>45</v>
          </cell>
          <cell r="K11">
            <v>2.6</v>
          </cell>
        </row>
        <row r="12">
          <cell r="B12">
            <v>27.479166666666671</v>
          </cell>
          <cell r="C12">
            <v>32.1</v>
          </cell>
          <cell r="D12">
            <v>24.7</v>
          </cell>
          <cell r="E12">
            <v>67.333333333333329</v>
          </cell>
          <cell r="F12">
            <v>79</v>
          </cell>
          <cell r="G12">
            <v>45</v>
          </cell>
          <cell r="H12">
            <v>21.240000000000002</v>
          </cell>
          <cell r="J12">
            <v>42.84</v>
          </cell>
          <cell r="K12">
            <v>0</v>
          </cell>
        </row>
        <row r="13">
          <cell r="B13">
            <v>26.691666666666666</v>
          </cell>
          <cell r="C13">
            <v>32.700000000000003</v>
          </cell>
          <cell r="D13">
            <v>23.6</v>
          </cell>
          <cell r="E13">
            <v>71.041666666666671</v>
          </cell>
          <cell r="F13">
            <v>84</v>
          </cell>
          <cell r="G13">
            <v>45</v>
          </cell>
          <cell r="H13">
            <v>15.48</v>
          </cell>
          <cell r="J13">
            <v>35.64</v>
          </cell>
          <cell r="K13">
            <v>0</v>
          </cell>
        </row>
        <row r="14">
          <cell r="B14">
            <v>25.804166666666671</v>
          </cell>
          <cell r="C14">
            <v>32.6</v>
          </cell>
          <cell r="D14">
            <v>22.1</v>
          </cell>
          <cell r="E14">
            <v>72.958333333333329</v>
          </cell>
          <cell r="F14">
            <v>88</v>
          </cell>
          <cell r="G14">
            <v>47</v>
          </cell>
          <cell r="H14">
            <v>10.8</v>
          </cell>
          <cell r="J14">
            <v>27</v>
          </cell>
          <cell r="K14">
            <v>0</v>
          </cell>
        </row>
        <row r="15">
          <cell r="B15">
            <v>27.604166666666668</v>
          </cell>
          <cell r="C15">
            <v>34.5</v>
          </cell>
          <cell r="D15">
            <v>23.3</v>
          </cell>
          <cell r="E15">
            <v>66.541666666666671</v>
          </cell>
          <cell r="F15">
            <v>87</v>
          </cell>
          <cell r="G15">
            <v>39</v>
          </cell>
          <cell r="H15">
            <v>12.96</v>
          </cell>
          <cell r="J15">
            <v>24.840000000000003</v>
          </cell>
          <cell r="K15">
            <v>0</v>
          </cell>
        </row>
        <row r="16">
          <cell r="B16">
            <v>25.645833333333332</v>
          </cell>
          <cell r="C16">
            <v>33.6</v>
          </cell>
          <cell r="D16">
            <v>21.7</v>
          </cell>
          <cell r="E16">
            <v>75.958333333333329</v>
          </cell>
          <cell r="F16">
            <v>91</v>
          </cell>
          <cell r="G16">
            <v>48</v>
          </cell>
          <cell r="H16">
            <v>21.240000000000002</v>
          </cell>
          <cell r="J16">
            <v>37.440000000000005</v>
          </cell>
          <cell r="K16">
            <v>16.2</v>
          </cell>
        </row>
        <row r="17">
          <cell r="B17">
            <v>24.254166666666666</v>
          </cell>
          <cell r="C17">
            <v>31.1</v>
          </cell>
          <cell r="D17">
            <v>21</v>
          </cell>
          <cell r="E17">
            <v>78.708333333333329</v>
          </cell>
          <cell r="F17">
            <v>92</v>
          </cell>
          <cell r="G17">
            <v>48</v>
          </cell>
          <cell r="H17">
            <v>17.64</v>
          </cell>
          <cell r="J17">
            <v>36.72</v>
          </cell>
          <cell r="K17">
            <v>8</v>
          </cell>
        </row>
        <row r="18">
          <cell r="B18">
            <v>22.695833333333336</v>
          </cell>
          <cell r="C18">
            <v>25.9</v>
          </cell>
          <cell r="D18">
            <v>19.8</v>
          </cell>
          <cell r="E18">
            <v>83.916666666666671</v>
          </cell>
          <cell r="F18">
            <v>92</v>
          </cell>
          <cell r="G18">
            <v>70</v>
          </cell>
          <cell r="H18">
            <v>17.64</v>
          </cell>
          <cell r="J18">
            <v>33.840000000000003</v>
          </cell>
          <cell r="K18">
            <v>8.7999999999999989</v>
          </cell>
        </row>
        <row r="19">
          <cell r="B19">
            <v>24.295833333333334</v>
          </cell>
          <cell r="C19">
            <v>30.1</v>
          </cell>
          <cell r="D19">
            <v>20.8</v>
          </cell>
          <cell r="E19">
            <v>76.5</v>
          </cell>
          <cell r="F19">
            <v>93</v>
          </cell>
          <cell r="G19">
            <v>46</v>
          </cell>
          <cell r="H19">
            <v>10.08</v>
          </cell>
          <cell r="J19">
            <v>24.840000000000003</v>
          </cell>
          <cell r="K19">
            <v>14.399999999999999</v>
          </cell>
        </row>
        <row r="20">
          <cell r="B20">
            <v>25.233333333333334</v>
          </cell>
          <cell r="C20">
            <v>31</v>
          </cell>
          <cell r="D20">
            <v>19.899999999999999</v>
          </cell>
          <cell r="E20">
            <v>59.916666666666664</v>
          </cell>
          <cell r="F20">
            <v>76</v>
          </cell>
          <cell r="G20">
            <v>35</v>
          </cell>
          <cell r="H20">
            <v>13.32</v>
          </cell>
          <cell r="J20">
            <v>27.720000000000002</v>
          </cell>
          <cell r="K20">
            <v>0</v>
          </cell>
        </row>
        <row r="21">
          <cell r="B21">
            <v>25.845833333333331</v>
          </cell>
          <cell r="C21">
            <v>32.200000000000003</v>
          </cell>
          <cell r="D21">
            <v>19</v>
          </cell>
          <cell r="E21">
            <v>54.875</v>
          </cell>
          <cell r="F21">
            <v>79</v>
          </cell>
          <cell r="G21">
            <v>30</v>
          </cell>
          <cell r="H21">
            <v>12.24</v>
          </cell>
          <cell r="J21">
            <v>23.040000000000003</v>
          </cell>
          <cell r="K21">
            <v>0</v>
          </cell>
        </row>
        <row r="22">
          <cell r="B22">
            <v>26.562500000000004</v>
          </cell>
          <cell r="C22">
            <v>32.4</v>
          </cell>
          <cell r="D22">
            <v>20.8</v>
          </cell>
          <cell r="E22">
            <v>58.416666666666664</v>
          </cell>
          <cell r="F22">
            <v>72</v>
          </cell>
          <cell r="G22">
            <v>46</v>
          </cell>
          <cell r="H22">
            <v>14.04</v>
          </cell>
          <cell r="J22">
            <v>27.720000000000002</v>
          </cell>
          <cell r="K22">
            <v>0</v>
          </cell>
        </row>
        <row r="23">
          <cell r="B23">
            <v>26.995833333333337</v>
          </cell>
          <cell r="C23">
            <v>31.8</v>
          </cell>
          <cell r="D23">
            <v>23.1</v>
          </cell>
          <cell r="E23">
            <v>66.583333333333329</v>
          </cell>
          <cell r="F23">
            <v>80</v>
          </cell>
          <cell r="G23">
            <v>48</v>
          </cell>
          <cell r="H23">
            <v>19.8</v>
          </cell>
          <cell r="J23">
            <v>40.680000000000007</v>
          </cell>
          <cell r="K23">
            <v>0</v>
          </cell>
        </row>
        <row r="24">
          <cell r="B24">
            <v>25.383333333333336</v>
          </cell>
          <cell r="C24">
            <v>29.4</v>
          </cell>
          <cell r="D24">
            <v>22.5</v>
          </cell>
          <cell r="E24">
            <v>78.625</v>
          </cell>
          <cell r="F24">
            <v>92</v>
          </cell>
          <cell r="G24">
            <v>63</v>
          </cell>
          <cell r="H24">
            <v>17.28</v>
          </cell>
          <cell r="J24">
            <v>36.72</v>
          </cell>
          <cell r="K24">
            <v>5.6000000000000005</v>
          </cell>
        </row>
        <row r="25">
          <cell r="B25">
            <v>25.941666666666663</v>
          </cell>
          <cell r="C25">
            <v>31.5</v>
          </cell>
          <cell r="D25">
            <v>22.6</v>
          </cell>
          <cell r="E25">
            <v>80.125</v>
          </cell>
          <cell r="F25">
            <v>93</v>
          </cell>
          <cell r="G25">
            <v>56</v>
          </cell>
          <cell r="H25">
            <v>12.24</v>
          </cell>
          <cell r="J25">
            <v>53.28</v>
          </cell>
          <cell r="K25">
            <v>16.399999999999999</v>
          </cell>
        </row>
        <row r="26">
          <cell r="B26">
            <v>24.941666666666666</v>
          </cell>
          <cell r="C26">
            <v>29.7</v>
          </cell>
          <cell r="D26">
            <v>21.9</v>
          </cell>
          <cell r="E26">
            <v>80.541666666666671</v>
          </cell>
          <cell r="F26">
            <v>91</v>
          </cell>
          <cell r="G26">
            <v>63</v>
          </cell>
          <cell r="H26">
            <v>14.76</v>
          </cell>
          <cell r="J26">
            <v>27.720000000000002</v>
          </cell>
          <cell r="K26">
            <v>0</v>
          </cell>
        </row>
        <row r="27">
          <cell r="B27">
            <v>25.508333333333336</v>
          </cell>
          <cell r="C27">
            <v>32.5</v>
          </cell>
          <cell r="D27">
            <v>21.2</v>
          </cell>
          <cell r="E27">
            <v>76.208333333333329</v>
          </cell>
          <cell r="F27">
            <v>93</v>
          </cell>
          <cell r="G27">
            <v>40</v>
          </cell>
          <cell r="H27">
            <v>10.8</v>
          </cell>
          <cell r="J27">
            <v>40.680000000000007</v>
          </cell>
          <cell r="K27">
            <v>20.8</v>
          </cell>
        </row>
        <row r="28">
          <cell r="B28">
            <v>25.816666666666663</v>
          </cell>
          <cell r="C28">
            <v>32</v>
          </cell>
          <cell r="D28">
            <v>22.4</v>
          </cell>
          <cell r="E28">
            <v>72.333333333333329</v>
          </cell>
          <cell r="F28">
            <v>89</v>
          </cell>
          <cell r="G28">
            <v>47</v>
          </cell>
          <cell r="H28">
            <v>14.76</v>
          </cell>
          <cell r="J28">
            <v>40.680000000000007</v>
          </cell>
          <cell r="K28">
            <v>0</v>
          </cell>
        </row>
        <row r="29">
          <cell r="B29">
            <v>23.137500000000003</v>
          </cell>
          <cell r="C29">
            <v>27.6</v>
          </cell>
          <cell r="D29">
            <v>21.1</v>
          </cell>
          <cell r="E29">
            <v>83.541666666666671</v>
          </cell>
          <cell r="F29">
            <v>93</v>
          </cell>
          <cell r="G29">
            <v>59</v>
          </cell>
          <cell r="H29">
            <v>17.28</v>
          </cell>
          <cell r="J29">
            <v>39.96</v>
          </cell>
          <cell r="K29">
            <v>14.799999999999997</v>
          </cell>
        </row>
        <row r="30">
          <cell r="B30">
            <v>23.324999999999999</v>
          </cell>
          <cell r="C30">
            <v>28.5</v>
          </cell>
          <cell r="D30">
            <v>20.2</v>
          </cell>
          <cell r="E30">
            <v>76.75</v>
          </cell>
          <cell r="F30">
            <v>93</v>
          </cell>
          <cell r="G30">
            <v>54</v>
          </cell>
          <cell r="H30">
            <v>19.440000000000001</v>
          </cell>
          <cell r="J30">
            <v>36.36</v>
          </cell>
          <cell r="K30">
            <v>13.599999999999998</v>
          </cell>
        </row>
        <row r="31">
          <cell r="B31">
            <v>24.958333333333332</v>
          </cell>
          <cell r="C31">
            <v>30.1</v>
          </cell>
          <cell r="D31">
            <v>19.600000000000001</v>
          </cell>
          <cell r="E31">
            <v>60.083333333333336</v>
          </cell>
          <cell r="F31">
            <v>80</v>
          </cell>
          <cell r="G31">
            <v>42</v>
          </cell>
          <cell r="H31">
            <v>15.120000000000001</v>
          </cell>
          <cell r="J31">
            <v>25.92</v>
          </cell>
          <cell r="K31">
            <v>0</v>
          </cell>
        </row>
        <row r="32">
          <cell r="B32">
            <v>25.529166666666669</v>
          </cell>
          <cell r="C32">
            <v>31.1</v>
          </cell>
          <cell r="D32">
            <v>19.899999999999999</v>
          </cell>
          <cell r="E32">
            <v>56.708333333333336</v>
          </cell>
          <cell r="F32">
            <v>77</v>
          </cell>
          <cell r="G32">
            <v>36</v>
          </cell>
          <cell r="H32">
            <v>12.96</v>
          </cell>
          <cell r="J32">
            <v>28.44</v>
          </cell>
          <cell r="K32">
            <v>0</v>
          </cell>
        </row>
        <row r="33">
          <cell r="B33">
            <v>25.545833333333331</v>
          </cell>
          <cell r="C33">
            <v>31.7</v>
          </cell>
          <cell r="D33">
            <v>18.8</v>
          </cell>
          <cell r="E33">
            <v>53.958333333333336</v>
          </cell>
          <cell r="F33">
            <v>77</v>
          </cell>
          <cell r="G33">
            <v>32</v>
          </cell>
          <cell r="H33">
            <v>14.76</v>
          </cell>
          <cell r="J33">
            <v>23.400000000000002</v>
          </cell>
          <cell r="K33">
            <v>0</v>
          </cell>
        </row>
        <row r="34">
          <cell r="B34">
            <v>26.683333333333326</v>
          </cell>
          <cell r="C34">
            <v>33</v>
          </cell>
          <cell r="D34">
            <v>19.899999999999999</v>
          </cell>
          <cell r="E34">
            <v>50.458333333333336</v>
          </cell>
          <cell r="F34">
            <v>70</v>
          </cell>
          <cell r="G34">
            <v>33</v>
          </cell>
          <cell r="H34">
            <v>11.879999999999999</v>
          </cell>
          <cell r="J34">
            <v>26.28</v>
          </cell>
          <cell r="K34">
            <v>0</v>
          </cell>
        </row>
        <row r="35">
          <cell r="B35">
            <v>27.216666666666672</v>
          </cell>
          <cell r="C35">
            <v>33.4</v>
          </cell>
          <cell r="D35">
            <v>21</v>
          </cell>
          <cell r="E35">
            <v>53.333333333333336</v>
          </cell>
          <cell r="F35">
            <v>74</v>
          </cell>
          <cell r="G35">
            <v>32</v>
          </cell>
          <cell r="H35">
            <v>12.96</v>
          </cell>
          <cell r="J35">
            <v>32.04</v>
          </cell>
          <cell r="K35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26.891666666666666</v>
          </cell>
          <cell r="C5">
            <v>32.9</v>
          </cell>
          <cell r="D5">
            <v>23.1</v>
          </cell>
          <cell r="E5">
            <v>72.277777777777771</v>
          </cell>
          <cell r="F5">
            <v>100</v>
          </cell>
          <cell r="G5">
            <v>47</v>
          </cell>
          <cell r="J5">
            <v>38.880000000000003</v>
          </cell>
        </row>
        <row r="6">
          <cell r="B6">
            <v>24.670833333333334</v>
          </cell>
          <cell r="C6">
            <v>30.5</v>
          </cell>
          <cell r="D6">
            <v>22.4</v>
          </cell>
          <cell r="E6">
            <v>84.666666666666671</v>
          </cell>
          <cell r="F6">
            <v>100</v>
          </cell>
          <cell r="G6">
            <v>62</v>
          </cell>
          <cell r="J6">
            <v>52.56</v>
          </cell>
        </row>
        <row r="7">
          <cell r="B7">
            <v>24.358333333333331</v>
          </cell>
          <cell r="C7">
            <v>30.5</v>
          </cell>
          <cell r="D7">
            <v>22</v>
          </cell>
          <cell r="E7">
            <v>78.333333333333329</v>
          </cell>
          <cell r="F7">
            <v>100</v>
          </cell>
          <cell r="G7">
            <v>56</v>
          </cell>
          <cell r="J7">
            <v>46.800000000000004</v>
          </cell>
        </row>
        <row r="8">
          <cell r="B8">
            <v>24.537499999999994</v>
          </cell>
          <cell r="C8">
            <v>29.2</v>
          </cell>
          <cell r="D8">
            <v>22.3</v>
          </cell>
          <cell r="E8">
            <v>71.375</v>
          </cell>
          <cell r="F8">
            <v>87</v>
          </cell>
          <cell r="G8">
            <v>60</v>
          </cell>
          <cell r="J8">
            <v>24.48</v>
          </cell>
        </row>
        <row r="9">
          <cell r="B9">
            <v>23.670833333333334</v>
          </cell>
          <cell r="C9">
            <v>31.4</v>
          </cell>
          <cell r="D9">
            <v>21.1</v>
          </cell>
          <cell r="E9">
            <v>70.333333333333329</v>
          </cell>
          <cell r="F9">
            <v>100</v>
          </cell>
          <cell r="G9">
            <v>53</v>
          </cell>
          <cell r="J9">
            <v>37.080000000000005</v>
          </cell>
        </row>
        <row r="10">
          <cell r="B10">
            <v>26.458333333333329</v>
          </cell>
          <cell r="C10">
            <v>33.299999999999997</v>
          </cell>
          <cell r="D10">
            <v>22</v>
          </cell>
          <cell r="E10">
            <v>59.583333333333336</v>
          </cell>
          <cell r="F10">
            <v>98</v>
          </cell>
          <cell r="G10">
            <v>45</v>
          </cell>
          <cell r="J10">
            <v>34.56</v>
          </cell>
        </row>
        <row r="11">
          <cell r="B11">
            <v>28.554166666666664</v>
          </cell>
          <cell r="C11">
            <v>35</v>
          </cell>
          <cell r="D11">
            <v>22.6</v>
          </cell>
          <cell r="E11">
            <v>59.10526315789474</v>
          </cell>
          <cell r="F11">
            <v>100</v>
          </cell>
          <cell r="G11">
            <v>32</v>
          </cell>
          <cell r="J11">
            <v>30.6</v>
          </cell>
        </row>
        <row r="12">
          <cell r="B12">
            <v>27.120833333333334</v>
          </cell>
          <cell r="C12">
            <v>33.299999999999997</v>
          </cell>
          <cell r="D12">
            <v>23</v>
          </cell>
          <cell r="E12">
            <v>67.78947368421052</v>
          </cell>
          <cell r="F12">
            <v>100</v>
          </cell>
          <cell r="G12">
            <v>45</v>
          </cell>
          <cell r="J12">
            <v>28.8</v>
          </cell>
        </row>
        <row r="13">
          <cell r="B13">
            <v>25.683333333333334</v>
          </cell>
          <cell r="C13">
            <v>32.799999999999997</v>
          </cell>
          <cell r="D13">
            <v>22.5</v>
          </cell>
          <cell r="E13">
            <v>75.375</v>
          </cell>
          <cell r="F13">
            <v>100</v>
          </cell>
          <cell r="G13">
            <v>48</v>
          </cell>
          <cell r="J13">
            <v>36</v>
          </cell>
        </row>
        <row r="14">
          <cell r="B14">
            <v>25.641666666666666</v>
          </cell>
          <cell r="C14">
            <v>34</v>
          </cell>
          <cell r="D14">
            <v>22.6</v>
          </cell>
          <cell r="E14">
            <v>68.888888888888886</v>
          </cell>
          <cell r="F14">
            <v>100</v>
          </cell>
          <cell r="G14">
            <v>42</v>
          </cell>
          <cell r="J14">
            <v>50.04</v>
          </cell>
        </row>
        <row r="15">
          <cell r="B15">
            <v>26.891666666666669</v>
          </cell>
          <cell r="C15">
            <v>33.299999999999997</v>
          </cell>
          <cell r="D15">
            <v>22.6</v>
          </cell>
          <cell r="E15">
            <v>65.461538461538467</v>
          </cell>
          <cell r="F15">
            <v>98</v>
          </cell>
          <cell r="G15">
            <v>48</v>
          </cell>
          <cell r="J15">
            <v>23.040000000000003</v>
          </cell>
        </row>
        <row r="16">
          <cell r="B16">
            <v>26.737500000000008</v>
          </cell>
          <cell r="C16">
            <v>32</v>
          </cell>
          <cell r="D16">
            <v>22.7</v>
          </cell>
          <cell r="E16">
            <v>70.388888888888886</v>
          </cell>
          <cell r="F16">
            <v>100</v>
          </cell>
          <cell r="G16">
            <v>52</v>
          </cell>
          <cell r="J16">
            <v>34.56</v>
          </cell>
        </row>
        <row r="17">
          <cell r="B17">
            <v>26.358333333333331</v>
          </cell>
          <cell r="C17">
            <v>33</v>
          </cell>
          <cell r="D17">
            <v>21.4</v>
          </cell>
          <cell r="E17">
            <v>62.9375</v>
          </cell>
          <cell r="F17">
            <v>100</v>
          </cell>
          <cell r="G17">
            <v>41</v>
          </cell>
          <cell r="J17">
            <v>34.56</v>
          </cell>
        </row>
        <row r="18">
          <cell r="B18">
            <v>23.958333333333332</v>
          </cell>
          <cell r="C18">
            <v>29.3</v>
          </cell>
          <cell r="D18">
            <v>21.4</v>
          </cell>
          <cell r="E18">
            <v>81</v>
          </cell>
          <cell r="F18">
            <v>100</v>
          </cell>
          <cell r="G18">
            <v>61</v>
          </cell>
          <cell r="J18">
            <v>37.800000000000004</v>
          </cell>
        </row>
        <row r="19">
          <cell r="B19">
            <v>25.641666666666662</v>
          </cell>
          <cell r="C19">
            <v>31.6</v>
          </cell>
          <cell r="D19">
            <v>20.7</v>
          </cell>
          <cell r="E19">
            <v>69.529411764705884</v>
          </cell>
          <cell r="F19">
            <v>100</v>
          </cell>
          <cell r="G19">
            <v>51</v>
          </cell>
          <cell r="J19">
            <v>31.680000000000003</v>
          </cell>
        </row>
        <row r="20">
          <cell r="B20">
            <v>26.004166666666674</v>
          </cell>
          <cell r="C20">
            <v>33.200000000000003</v>
          </cell>
          <cell r="D20">
            <v>22.9</v>
          </cell>
          <cell r="E20">
            <v>73.888888888888886</v>
          </cell>
          <cell r="F20">
            <v>100</v>
          </cell>
          <cell r="G20">
            <v>46</v>
          </cell>
          <cell r="J20">
            <v>31.680000000000003</v>
          </cell>
        </row>
        <row r="21">
          <cell r="B21">
            <v>25.887500000000003</v>
          </cell>
          <cell r="C21">
            <v>34</v>
          </cell>
          <cell r="D21">
            <v>20.6</v>
          </cell>
          <cell r="E21">
            <v>69.86666666666666</v>
          </cell>
          <cell r="F21">
            <v>100</v>
          </cell>
          <cell r="G21">
            <v>41</v>
          </cell>
          <cell r="J21">
            <v>36</v>
          </cell>
        </row>
        <row r="22">
          <cell r="B22">
            <v>26.608333333333338</v>
          </cell>
          <cell r="C22">
            <v>33.9</v>
          </cell>
          <cell r="D22">
            <v>21.1</v>
          </cell>
          <cell r="E22">
            <v>65.875</v>
          </cell>
          <cell r="F22">
            <v>100</v>
          </cell>
          <cell r="G22">
            <v>45</v>
          </cell>
          <cell r="J22">
            <v>22.68</v>
          </cell>
        </row>
        <row r="23">
          <cell r="B23">
            <v>25.349999999999998</v>
          </cell>
          <cell r="C23">
            <v>31.7</v>
          </cell>
          <cell r="D23">
            <v>20.100000000000001</v>
          </cell>
          <cell r="E23">
            <v>74.8125</v>
          </cell>
          <cell r="F23">
            <v>100</v>
          </cell>
          <cell r="G23">
            <v>53</v>
          </cell>
          <cell r="J23">
            <v>48.96</v>
          </cell>
        </row>
        <row r="24">
          <cell r="B24">
            <v>25.574999999999999</v>
          </cell>
          <cell r="C24">
            <v>33.1</v>
          </cell>
          <cell r="D24">
            <v>20.3</v>
          </cell>
          <cell r="E24">
            <v>61.92307692307692</v>
          </cell>
          <cell r="F24">
            <v>98</v>
          </cell>
          <cell r="G24">
            <v>39</v>
          </cell>
          <cell r="J24">
            <v>44.64</v>
          </cell>
        </row>
        <row r="25">
          <cell r="B25">
            <v>25.133333333333336</v>
          </cell>
          <cell r="C25">
            <v>29.8</v>
          </cell>
          <cell r="D25">
            <v>21.7</v>
          </cell>
          <cell r="E25">
            <v>83.727272727272734</v>
          </cell>
          <cell r="F25">
            <v>100</v>
          </cell>
          <cell r="G25">
            <v>63</v>
          </cell>
          <cell r="J25">
            <v>46.080000000000005</v>
          </cell>
        </row>
        <row r="26">
          <cell r="B26">
            <v>26.174999999999997</v>
          </cell>
          <cell r="C26">
            <v>32.5</v>
          </cell>
          <cell r="D26">
            <v>22.6</v>
          </cell>
          <cell r="E26">
            <v>65.769230769230774</v>
          </cell>
          <cell r="F26">
            <v>95</v>
          </cell>
          <cell r="G26">
            <v>46</v>
          </cell>
          <cell r="J26">
            <v>28.08</v>
          </cell>
        </row>
        <row r="27">
          <cell r="B27">
            <v>26.579166666666666</v>
          </cell>
          <cell r="C27">
            <v>33</v>
          </cell>
          <cell r="D27">
            <v>22.2</v>
          </cell>
          <cell r="E27">
            <v>68.3125</v>
          </cell>
          <cell r="F27">
            <v>100</v>
          </cell>
          <cell r="G27">
            <v>47</v>
          </cell>
          <cell r="J27">
            <v>25.56</v>
          </cell>
        </row>
        <row r="28">
          <cell r="B28">
            <v>25.458333333333339</v>
          </cell>
          <cell r="C28">
            <v>31.3</v>
          </cell>
          <cell r="D28">
            <v>22.7</v>
          </cell>
          <cell r="E28">
            <v>79.111111111111114</v>
          </cell>
          <cell r="F28">
            <v>100</v>
          </cell>
          <cell r="G28">
            <v>57</v>
          </cell>
          <cell r="J28">
            <v>33.480000000000004</v>
          </cell>
        </row>
        <row r="29">
          <cell r="B29">
            <v>23.758333333333329</v>
          </cell>
          <cell r="C29">
            <v>26.9</v>
          </cell>
          <cell r="D29">
            <v>22.3</v>
          </cell>
          <cell r="E29">
            <v>87.090909090909093</v>
          </cell>
          <cell r="F29">
            <v>100</v>
          </cell>
          <cell r="G29">
            <v>68</v>
          </cell>
          <cell r="J29">
            <v>22.68</v>
          </cell>
        </row>
        <row r="30">
          <cell r="B30">
            <v>24.487500000000001</v>
          </cell>
          <cell r="C30">
            <v>28.2</v>
          </cell>
          <cell r="D30">
            <v>22.3</v>
          </cell>
          <cell r="E30">
            <v>73.444444444444443</v>
          </cell>
          <cell r="F30">
            <v>100</v>
          </cell>
          <cell r="G30">
            <v>65</v>
          </cell>
          <cell r="J30">
            <v>35.28</v>
          </cell>
        </row>
        <row r="31">
          <cell r="B31">
            <v>23.858333333333338</v>
          </cell>
          <cell r="C31">
            <v>28.9</v>
          </cell>
          <cell r="D31">
            <v>22.3</v>
          </cell>
          <cell r="E31">
            <v>80</v>
          </cell>
          <cell r="F31">
            <v>100</v>
          </cell>
          <cell r="G31">
            <v>69</v>
          </cell>
          <cell r="J31">
            <v>36.36</v>
          </cell>
        </row>
        <row r="32">
          <cell r="B32">
            <v>25.425000000000001</v>
          </cell>
          <cell r="C32">
            <v>32</v>
          </cell>
          <cell r="D32">
            <v>21.7</v>
          </cell>
          <cell r="E32">
            <v>61</v>
          </cell>
          <cell r="F32">
            <v>100</v>
          </cell>
          <cell r="G32">
            <v>47</v>
          </cell>
          <cell r="J32">
            <v>20.16</v>
          </cell>
        </row>
        <row r="33">
          <cell r="B33">
            <v>26.912500000000009</v>
          </cell>
          <cell r="C33">
            <v>34.1</v>
          </cell>
          <cell r="D33">
            <v>21.2</v>
          </cell>
          <cell r="E33">
            <v>56.857142857142854</v>
          </cell>
          <cell r="F33">
            <v>89</v>
          </cell>
          <cell r="G33">
            <v>42</v>
          </cell>
          <cell r="J33">
            <v>18</v>
          </cell>
        </row>
        <row r="34">
          <cell r="B34">
            <v>26.362499999999997</v>
          </cell>
          <cell r="C34">
            <v>34</v>
          </cell>
          <cell r="D34">
            <v>21.4</v>
          </cell>
          <cell r="E34">
            <v>65.411764705882348</v>
          </cell>
          <cell r="F34">
            <v>100</v>
          </cell>
          <cell r="G34">
            <v>41</v>
          </cell>
          <cell r="J34">
            <v>45.72</v>
          </cell>
        </row>
        <row r="35">
          <cell r="B35">
            <v>25.895833333333332</v>
          </cell>
          <cell r="C35">
            <v>33.1</v>
          </cell>
          <cell r="D35">
            <v>20.6</v>
          </cell>
          <cell r="E35">
            <v>55.416666666666664</v>
          </cell>
          <cell r="F35">
            <v>76</v>
          </cell>
          <cell r="G35">
            <v>43</v>
          </cell>
          <cell r="J35">
            <v>28.44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hapadãoDoSul_2024 (GO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/>
          <cell r="C5"/>
          <cell r="D5"/>
          <cell r="E5"/>
          <cell r="F5"/>
          <cell r="G5"/>
          <cell r="H5"/>
          <cell r="J5"/>
          <cell r="K5"/>
        </row>
        <row r="6">
          <cell r="B6"/>
          <cell r="C6"/>
          <cell r="D6"/>
          <cell r="E6"/>
          <cell r="F6"/>
          <cell r="G6"/>
          <cell r="H6"/>
          <cell r="J6"/>
          <cell r="K6"/>
        </row>
        <row r="7">
          <cell r="B7"/>
          <cell r="C7"/>
          <cell r="D7"/>
          <cell r="E7"/>
          <cell r="F7"/>
          <cell r="G7"/>
          <cell r="H7"/>
          <cell r="J7"/>
          <cell r="K7"/>
        </row>
        <row r="8">
          <cell r="B8"/>
          <cell r="C8"/>
          <cell r="D8"/>
          <cell r="E8"/>
          <cell r="F8"/>
          <cell r="G8"/>
          <cell r="H8"/>
          <cell r="J8"/>
          <cell r="K8"/>
        </row>
        <row r="9">
          <cell r="B9"/>
          <cell r="C9"/>
          <cell r="D9"/>
          <cell r="E9"/>
          <cell r="F9"/>
          <cell r="G9"/>
          <cell r="H9"/>
          <cell r="J9"/>
          <cell r="K9"/>
        </row>
        <row r="10">
          <cell r="B10"/>
          <cell r="C10"/>
          <cell r="D10"/>
          <cell r="E10"/>
          <cell r="F10"/>
          <cell r="G10"/>
          <cell r="H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J13"/>
          <cell r="K13"/>
        </row>
        <row r="14">
          <cell r="B14"/>
          <cell r="C14"/>
          <cell r="D14"/>
          <cell r="E14"/>
          <cell r="F14"/>
          <cell r="G14"/>
          <cell r="H14"/>
          <cell r="J14"/>
          <cell r="K14"/>
        </row>
        <row r="15">
          <cell r="B15"/>
          <cell r="C15"/>
          <cell r="D15"/>
          <cell r="E15"/>
          <cell r="F15"/>
          <cell r="G15"/>
          <cell r="H15"/>
          <cell r="J15"/>
          <cell r="K15"/>
        </row>
        <row r="16">
          <cell r="B16"/>
          <cell r="C16"/>
          <cell r="D16"/>
          <cell r="E16"/>
          <cell r="F16"/>
          <cell r="G16"/>
          <cell r="H16"/>
          <cell r="J16"/>
          <cell r="K16"/>
        </row>
        <row r="17">
          <cell r="B17"/>
          <cell r="C17"/>
          <cell r="D17"/>
          <cell r="E17"/>
          <cell r="F17"/>
          <cell r="G17"/>
          <cell r="H17"/>
          <cell r="J17"/>
          <cell r="K17"/>
        </row>
        <row r="18">
          <cell r="B18"/>
          <cell r="C18"/>
          <cell r="D18"/>
          <cell r="E18"/>
          <cell r="F18"/>
          <cell r="G18"/>
          <cell r="H18"/>
          <cell r="J18"/>
          <cell r="K18"/>
        </row>
        <row r="19">
          <cell r="B19"/>
          <cell r="C19"/>
          <cell r="D19"/>
          <cell r="E19"/>
          <cell r="F19"/>
          <cell r="G19"/>
          <cell r="H19"/>
          <cell r="J19"/>
          <cell r="K19"/>
        </row>
        <row r="20">
          <cell r="B20"/>
          <cell r="C20"/>
          <cell r="D20"/>
          <cell r="E20"/>
          <cell r="F20"/>
          <cell r="G20"/>
          <cell r="H20"/>
          <cell r="J20"/>
          <cell r="K20"/>
        </row>
        <row r="21">
          <cell r="B21"/>
          <cell r="C21"/>
          <cell r="D21"/>
          <cell r="E21"/>
          <cell r="F21"/>
          <cell r="G21"/>
          <cell r="H21"/>
          <cell r="J21"/>
          <cell r="K21"/>
        </row>
        <row r="22">
          <cell r="B22"/>
          <cell r="C22"/>
          <cell r="D22"/>
          <cell r="E22"/>
          <cell r="F22"/>
          <cell r="G22"/>
          <cell r="H22"/>
          <cell r="J22"/>
          <cell r="K22"/>
        </row>
        <row r="23">
          <cell r="B23"/>
          <cell r="C23"/>
          <cell r="D23"/>
          <cell r="E23"/>
          <cell r="F23"/>
          <cell r="G23"/>
          <cell r="H23"/>
          <cell r="J23"/>
          <cell r="K23"/>
        </row>
        <row r="24">
          <cell r="B24"/>
          <cell r="C24"/>
          <cell r="D24"/>
          <cell r="E24"/>
          <cell r="F24"/>
          <cell r="G24"/>
          <cell r="H24"/>
          <cell r="J24"/>
          <cell r="K24"/>
        </row>
        <row r="25">
          <cell r="B25"/>
          <cell r="C25"/>
          <cell r="D25"/>
          <cell r="E25"/>
          <cell r="F25"/>
          <cell r="G25"/>
          <cell r="H25"/>
          <cell r="J25"/>
          <cell r="K25"/>
        </row>
        <row r="26">
          <cell r="B26"/>
          <cell r="C26"/>
          <cell r="D26"/>
          <cell r="E26"/>
          <cell r="F26"/>
          <cell r="G26"/>
          <cell r="H26"/>
          <cell r="J26"/>
          <cell r="K26"/>
        </row>
        <row r="27">
          <cell r="B27"/>
          <cell r="C27"/>
          <cell r="D27"/>
          <cell r="E27"/>
          <cell r="F27"/>
          <cell r="G27"/>
          <cell r="H27"/>
          <cell r="J27"/>
          <cell r="K27"/>
        </row>
        <row r="28">
          <cell r="B28"/>
          <cell r="C28"/>
          <cell r="D28"/>
          <cell r="E28"/>
          <cell r="F28"/>
          <cell r="G28"/>
          <cell r="H28"/>
          <cell r="J28"/>
          <cell r="K28"/>
        </row>
        <row r="29">
          <cell r="B29"/>
          <cell r="C29"/>
          <cell r="D29"/>
          <cell r="E29"/>
          <cell r="F29"/>
          <cell r="G29"/>
          <cell r="H29"/>
          <cell r="J29"/>
          <cell r="K29"/>
        </row>
        <row r="30">
          <cell r="B30"/>
          <cell r="C30"/>
          <cell r="D30"/>
          <cell r="E30"/>
          <cell r="F30"/>
          <cell r="G30"/>
          <cell r="H30"/>
          <cell r="J30"/>
          <cell r="K30"/>
        </row>
        <row r="31">
          <cell r="B31"/>
          <cell r="C31"/>
          <cell r="D31"/>
          <cell r="E31"/>
          <cell r="F31"/>
          <cell r="G31"/>
          <cell r="H31"/>
          <cell r="J31"/>
          <cell r="K31"/>
        </row>
        <row r="32">
          <cell r="B32"/>
          <cell r="C32"/>
          <cell r="D32"/>
          <cell r="E32"/>
          <cell r="F32"/>
          <cell r="G32"/>
          <cell r="H32"/>
          <cell r="J32"/>
          <cell r="K32"/>
        </row>
        <row r="33">
          <cell r="B33"/>
          <cell r="C33"/>
          <cell r="D33"/>
          <cell r="E33"/>
          <cell r="F33"/>
          <cell r="G33"/>
          <cell r="H33"/>
          <cell r="J33"/>
          <cell r="K33"/>
        </row>
        <row r="34">
          <cell r="B34"/>
          <cell r="C34"/>
          <cell r="D34"/>
          <cell r="E34"/>
          <cell r="F34"/>
          <cell r="G34"/>
          <cell r="H34"/>
          <cell r="J34"/>
          <cell r="K34"/>
        </row>
        <row r="35">
          <cell r="B35"/>
          <cell r="C35"/>
          <cell r="D35"/>
          <cell r="E35"/>
          <cell r="F35"/>
          <cell r="G35"/>
          <cell r="H35"/>
          <cell r="J35"/>
          <cell r="K35"/>
        </row>
      </sheetData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25.270833333333329</v>
          </cell>
          <cell r="C5">
            <v>27.8</v>
          </cell>
          <cell r="D5">
            <v>22.2</v>
          </cell>
          <cell r="E5">
            <v>81.958333333333329</v>
          </cell>
          <cell r="F5">
            <v>91</v>
          </cell>
          <cell r="G5">
            <v>69</v>
          </cell>
          <cell r="H5" t="str">
            <v>*</v>
          </cell>
          <cell r="J5">
            <v>8.64</v>
          </cell>
          <cell r="K5">
            <v>39.800000000000011</v>
          </cell>
        </row>
        <row r="6">
          <cell r="B6">
            <v>28.104166666666668</v>
          </cell>
          <cell r="C6">
            <v>34.799999999999997</v>
          </cell>
          <cell r="D6">
            <v>24</v>
          </cell>
          <cell r="E6">
            <v>72.5</v>
          </cell>
          <cell r="F6">
            <v>88</v>
          </cell>
          <cell r="G6">
            <v>52</v>
          </cell>
          <cell r="H6" t="str">
            <v>*</v>
          </cell>
          <cell r="J6">
            <v>12.96</v>
          </cell>
          <cell r="K6">
            <v>0</v>
          </cell>
        </row>
        <row r="7">
          <cell r="B7">
            <v>24.525000000000002</v>
          </cell>
          <cell r="C7">
            <v>28.8</v>
          </cell>
          <cell r="D7">
            <v>22.6</v>
          </cell>
          <cell r="E7">
            <v>80.083333333333329</v>
          </cell>
          <cell r="F7">
            <v>89</v>
          </cell>
          <cell r="G7">
            <v>65</v>
          </cell>
          <cell r="H7" t="str">
            <v>*</v>
          </cell>
          <cell r="J7">
            <v>15.840000000000002</v>
          </cell>
          <cell r="K7">
            <v>11.2</v>
          </cell>
        </row>
        <row r="8">
          <cell r="B8">
            <v>23.445833333333329</v>
          </cell>
          <cell r="C8">
            <v>27.6</v>
          </cell>
          <cell r="D8">
            <v>21</v>
          </cell>
          <cell r="E8">
            <v>77.208333333333329</v>
          </cell>
          <cell r="F8">
            <v>89</v>
          </cell>
          <cell r="G8">
            <v>61</v>
          </cell>
          <cell r="H8" t="str">
            <v>*</v>
          </cell>
          <cell r="J8">
            <v>5.4</v>
          </cell>
          <cell r="K8">
            <v>0.4</v>
          </cell>
        </row>
        <row r="9">
          <cell r="B9">
            <v>26.129166666666677</v>
          </cell>
          <cell r="C9">
            <v>32.200000000000003</v>
          </cell>
          <cell r="D9">
            <v>22.6</v>
          </cell>
          <cell r="E9">
            <v>75.375</v>
          </cell>
          <cell r="F9">
            <v>88</v>
          </cell>
          <cell r="G9">
            <v>54</v>
          </cell>
          <cell r="H9" t="str">
            <v>*</v>
          </cell>
          <cell r="J9">
            <v>12.24</v>
          </cell>
          <cell r="K9">
            <v>0.8</v>
          </cell>
        </row>
        <row r="10">
          <cell r="B10">
            <v>27.166666666666661</v>
          </cell>
          <cell r="C10">
            <v>32.700000000000003</v>
          </cell>
          <cell r="D10">
            <v>24.7</v>
          </cell>
          <cell r="E10">
            <v>77.25</v>
          </cell>
          <cell r="F10">
            <v>86</v>
          </cell>
          <cell r="G10">
            <v>55</v>
          </cell>
          <cell r="H10" t="str">
            <v>*</v>
          </cell>
          <cell r="J10">
            <v>9.3600000000000012</v>
          </cell>
          <cell r="K10">
            <v>3.8</v>
          </cell>
        </row>
        <row r="11">
          <cell r="B11">
            <v>27.950000000000003</v>
          </cell>
          <cell r="C11">
            <v>33.5</v>
          </cell>
          <cell r="D11">
            <v>25.1</v>
          </cell>
          <cell r="E11">
            <v>73.125</v>
          </cell>
          <cell r="F11">
            <v>84</v>
          </cell>
          <cell r="G11">
            <v>52</v>
          </cell>
          <cell r="H11" t="str">
            <v>*</v>
          </cell>
          <cell r="J11">
            <v>10.8</v>
          </cell>
          <cell r="K11">
            <v>0.2</v>
          </cell>
        </row>
        <row r="12">
          <cell r="B12">
            <v>28.837500000000002</v>
          </cell>
          <cell r="C12">
            <v>34.6</v>
          </cell>
          <cell r="D12">
            <v>24.7</v>
          </cell>
          <cell r="E12">
            <v>66.625</v>
          </cell>
          <cell r="F12">
            <v>83</v>
          </cell>
          <cell r="G12">
            <v>45</v>
          </cell>
          <cell r="H12" t="str">
            <v>*</v>
          </cell>
          <cell r="J12">
            <v>10.08</v>
          </cell>
          <cell r="K12">
            <v>0</v>
          </cell>
        </row>
        <row r="13">
          <cell r="B13">
            <v>27.308333333333334</v>
          </cell>
          <cell r="C13">
            <v>32</v>
          </cell>
          <cell r="D13">
            <v>24.3</v>
          </cell>
          <cell r="E13">
            <v>74.375</v>
          </cell>
          <cell r="F13">
            <v>88</v>
          </cell>
          <cell r="G13">
            <v>56</v>
          </cell>
          <cell r="H13" t="str">
            <v>*</v>
          </cell>
          <cell r="J13">
            <v>21.96</v>
          </cell>
          <cell r="K13">
            <v>4.5999999999999996</v>
          </cell>
        </row>
        <row r="14">
          <cell r="B14">
            <v>28.545833333333324</v>
          </cell>
          <cell r="C14">
            <v>33.9</v>
          </cell>
          <cell r="D14">
            <v>24.6</v>
          </cell>
          <cell r="E14">
            <v>71.791666666666671</v>
          </cell>
          <cell r="F14">
            <v>88</v>
          </cell>
          <cell r="G14">
            <v>48</v>
          </cell>
          <cell r="H14" t="str">
            <v>*</v>
          </cell>
          <cell r="J14">
            <v>16.559999999999999</v>
          </cell>
          <cell r="K14">
            <v>28.2</v>
          </cell>
        </row>
        <row r="15">
          <cell r="B15">
            <v>29.295833333333334</v>
          </cell>
          <cell r="C15">
            <v>35.200000000000003</v>
          </cell>
          <cell r="D15">
            <v>25.1</v>
          </cell>
          <cell r="E15">
            <v>69.166666666666671</v>
          </cell>
          <cell r="F15">
            <v>88</v>
          </cell>
          <cell r="G15">
            <v>44</v>
          </cell>
          <cell r="H15" t="str">
            <v>*</v>
          </cell>
          <cell r="J15">
            <v>10.08</v>
          </cell>
          <cell r="K15">
            <v>0</v>
          </cell>
        </row>
        <row r="16">
          <cell r="B16">
            <v>29.250000000000004</v>
          </cell>
          <cell r="C16">
            <v>35.700000000000003</v>
          </cell>
          <cell r="D16">
            <v>24.9</v>
          </cell>
          <cell r="E16">
            <v>68.375</v>
          </cell>
          <cell r="F16">
            <v>86</v>
          </cell>
          <cell r="G16">
            <v>48</v>
          </cell>
          <cell r="H16" t="str">
            <v>*</v>
          </cell>
          <cell r="J16">
            <v>12.96</v>
          </cell>
          <cell r="K16">
            <v>0.4</v>
          </cell>
        </row>
        <row r="17">
          <cell r="B17">
            <v>27.574999999999999</v>
          </cell>
          <cell r="C17">
            <v>33.9</v>
          </cell>
          <cell r="D17">
            <v>23.5</v>
          </cell>
          <cell r="E17">
            <v>70.791666666666671</v>
          </cell>
          <cell r="F17">
            <v>85</v>
          </cell>
          <cell r="G17">
            <v>47</v>
          </cell>
          <cell r="H17" t="str">
            <v>*</v>
          </cell>
          <cell r="J17">
            <v>10.08</v>
          </cell>
          <cell r="K17">
            <v>0</v>
          </cell>
        </row>
        <row r="18">
          <cell r="B18">
            <v>26.349999999999994</v>
          </cell>
          <cell r="C18">
            <v>29.7</v>
          </cell>
          <cell r="D18">
            <v>23.4</v>
          </cell>
          <cell r="E18">
            <v>77.75</v>
          </cell>
          <cell r="F18">
            <v>88</v>
          </cell>
          <cell r="G18">
            <v>65</v>
          </cell>
          <cell r="H18" t="str">
            <v>*</v>
          </cell>
          <cell r="J18">
            <v>36</v>
          </cell>
          <cell r="K18">
            <v>2.4</v>
          </cell>
        </row>
        <row r="19">
          <cell r="B19">
            <v>27.516666666666666</v>
          </cell>
          <cell r="C19">
            <v>34</v>
          </cell>
          <cell r="D19">
            <v>24.1</v>
          </cell>
          <cell r="E19">
            <v>70.166666666666671</v>
          </cell>
          <cell r="F19">
            <v>89</v>
          </cell>
          <cell r="G19">
            <v>41</v>
          </cell>
          <cell r="H19" t="str">
            <v>*</v>
          </cell>
          <cell r="J19">
            <v>19.8</v>
          </cell>
          <cell r="K19">
            <v>0.4</v>
          </cell>
        </row>
        <row r="20">
          <cell r="B20">
            <v>29.899999999999995</v>
          </cell>
          <cell r="C20">
            <v>34.9</v>
          </cell>
          <cell r="D20">
            <v>24.7</v>
          </cell>
          <cell r="E20">
            <v>51.75</v>
          </cell>
          <cell r="F20">
            <v>77</v>
          </cell>
          <cell r="G20">
            <v>25</v>
          </cell>
          <cell r="H20" t="str">
            <v>*</v>
          </cell>
          <cell r="J20">
            <v>8.64</v>
          </cell>
          <cell r="K20">
            <v>0</v>
          </cell>
        </row>
        <row r="21">
          <cell r="B21">
            <v>28.545833333333334</v>
          </cell>
          <cell r="C21">
            <v>36.5</v>
          </cell>
          <cell r="D21">
            <v>20.6</v>
          </cell>
          <cell r="E21">
            <v>50.125</v>
          </cell>
          <cell r="F21">
            <v>82</v>
          </cell>
          <cell r="G21">
            <v>26</v>
          </cell>
          <cell r="H21" t="str">
            <v>*</v>
          </cell>
          <cell r="J21">
            <v>7.5600000000000005</v>
          </cell>
          <cell r="K21">
            <v>0</v>
          </cell>
        </row>
        <row r="22">
          <cell r="B22">
            <v>30.333333333333339</v>
          </cell>
          <cell r="C22">
            <v>36.700000000000003</v>
          </cell>
          <cell r="D22">
            <v>25.3</v>
          </cell>
          <cell r="E22">
            <v>59.5</v>
          </cell>
          <cell r="F22">
            <v>84</v>
          </cell>
          <cell r="G22">
            <v>35</v>
          </cell>
          <cell r="H22" t="str">
            <v>*</v>
          </cell>
          <cell r="J22">
            <v>12.96</v>
          </cell>
          <cell r="K22">
            <v>0</v>
          </cell>
        </row>
        <row r="23">
          <cell r="B23">
            <v>29.216666666666669</v>
          </cell>
          <cell r="C23">
            <v>35.1</v>
          </cell>
          <cell r="D23">
            <v>25.8</v>
          </cell>
          <cell r="E23">
            <v>64.541666666666671</v>
          </cell>
          <cell r="F23">
            <v>79</v>
          </cell>
          <cell r="G23">
            <v>41</v>
          </cell>
          <cell r="H23" t="str">
            <v>*</v>
          </cell>
          <cell r="J23">
            <v>11.879999999999999</v>
          </cell>
          <cell r="K23">
            <v>0.2</v>
          </cell>
        </row>
        <row r="24">
          <cell r="B24">
            <v>30.229166666666671</v>
          </cell>
          <cell r="C24">
            <v>35.700000000000003</v>
          </cell>
          <cell r="D24">
            <v>26.3</v>
          </cell>
          <cell r="E24">
            <v>60.416666666666664</v>
          </cell>
          <cell r="F24">
            <v>77</v>
          </cell>
          <cell r="G24">
            <v>38</v>
          </cell>
          <cell r="H24" t="str">
            <v>*</v>
          </cell>
          <cell r="J24">
            <v>11.520000000000001</v>
          </cell>
          <cell r="K24">
            <v>0</v>
          </cell>
        </row>
        <row r="25">
          <cell r="B25">
            <v>29.762500000000003</v>
          </cell>
          <cell r="C25">
            <v>36.799999999999997</v>
          </cell>
          <cell r="D25">
            <v>26.2</v>
          </cell>
          <cell r="E25">
            <v>66.5</v>
          </cell>
          <cell r="F25">
            <v>86</v>
          </cell>
          <cell r="G25">
            <v>35</v>
          </cell>
          <cell r="H25" t="str">
            <v>*</v>
          </cell>
          <cell r="J25">
            <v>12.24</v>
          </cell>
          <cell r="K25">
            <v>0</v>
          </cell>
        </row>
        <row r="26">
          <cell r="B26">
            <v>25.737500000000001</v>
          </cell>
          <cell r="C26">
            <v>29.7</v>
          </cell>
          <cell r="D26">
            <v>23.7</v>
          </cell>
          <cell r="E26">
            <v>78.041666666666671</v>
          </cell>
          <cell r="F26">
            <v>87</v>
          </cell>
          <cell r="G26">
            <v>61</v>
          </cell>
          <cell r="H26" t="str">
            <v>*</v>
          </cell>
          <cell r="J26">
            <v>8.2799999999999994</v>
          </cell>
          <cell r="K26">
            <v>17</v>
          </cell>
        </row>
        <row r="27">
          <cell r="B27">
            <v>26.862500000000001</v>
          </cell>
          <cell r="C27">
            <v>33</v>
          </cell>
          <cell r="D27">
            <v>23.1</v>
          </cell>
          <cell r="E27">
            <v>74.625</v>
          </cell>
          <cell r="F27">
            <v>89</v>
          </cell>
          <cell r="G27">
            <v>51</v>
          </cell>
          <cell r="H27" t="str">
            <v>*</v>
          </cell>
          <cell r="J27">
            <v>7.2</v>
          </cell>
          <cell r="K27">
            <v>0</v>
          </cell>
        </row>
        <row r="28">
          <cell r="B28">
            <v>28.42916666666666</v>
          </cell>
          <cell r="C28">
            <v>33.799999999999997</v>
          </cell>
          <cell r="D28">
            <v>25.1</v>
          </cell>
          <cell r="E28">
            <v>72.416666666666671</v>
          </cell>
          <cell r="F28">
            <v>86</v>
          </cell>
          <cell r="G28">
            <v>50</v>
          </cell>
          <cell r="H28" t="str">
            <v>*</v>
          </cell>
          <cell r="J28">
            <v>2.8800000000000003</v>
          </cell>
          <cell r="K28">
            <v>0</v>
          </cell>
        </row>
        <row r="29">
          <cell r="B29">
            <v>24.533333333333328</v>
          </cell>
          <cell r="C29">
            <v>27</v>
          </cell>
          <cell r="D29">
            <v>21.8</v>
          </cell>
          <cell r="E29">
            <v>79.375</v>
          </cell>
          <cell r="F29">
            <v>90</v>
          </cell>
          <cell r="G29">
            <v>63</v>
          </cell>
          <cell r="H29" t="str">
            <v>*</v>
          </cell>
          <cell r="J29">
            <v>18.36</v>
          </cell>
          <cell r="K29">
            <v>87.800000000000011</v>
          </cell>
        </row>
        <row r="30">
          <cell r="B30">
            <v>26.645833333333332</v>
          </cell>
          <cell r="C30">
            <v>30.8</v>
          </cell>
          <cell r="D30">
            <v>22.8</v>
          </cell>
          <cell r="E30">
            <v>52.416666666666664</v>
          </cell>
          <cell r="F30">
            <v>76</v>
          </cell>
          <cell r="G30">
            <v>36</v>
          </cell>
          <cell r="H30" t="str">
            <v>*</v>
          </cell>
          <cell r="J30">
            <v>7.9200000000000008</v>
          </cell>
          <cell r="K30">
            <v>0</v>
          </cell>
        </row>
        <row r="31">
          <cell r="B31">
            <v>26.637499999999999</v>
          </cell>
          <cell r="C31">
            <v>33.1</v>
          </cell>
          <cell r="D31">
            <v>18.8</v>
          </cell>
          <cell r="E31">
            <v>50.916666666666664</v>
          </cell>
          <cell r="F31">
            <v>85</v>
          </cell>
          <cell r="G31">
            <v>22</v>
          </cell>
          <cell r="H31" t="str">
            <v>*</v>
          </cell>
          <cell r="J31">
            <v>1.4400000000000002</v>
          </cell>
          <cell r="K31">
            <v>0</v>
          </cell>
        </row>
        <row r="32">
          <cell r="B32">
            <v>27.837500000000002</v>
          </cell>
          <cell r="C32">
            <v>34.6</v>
          </cell>
          <cell r="D32">
            <v>20.399999999999999</v>
          </cell>
          <cell r="E32">
            <v>52.083333333333336</v>
          </cell>
          <cell r="F32">
            <v>89</v>
          </cell>
          <cell r="G32">
            <v>23</v>
          </cell>
          <cell r="H32" t="str">
            <v>*</v>
          </cell>
          <cell r="J32">
            <v>6.48</v>
          </cell>
          <cell r="K32">
            <v>0</v>
          </cell>
        </row>
        <row r="33">
          <cell r="B33">
            <v>28.412500000000005</v>
          </cell>
          <cell r="C33">
            <v>35.1</v>
          </cell>
          <cell r="D33">
            <v>20.7</v>
          </cell>
          <cell r="E33">
            <v>53.125</v>
          </cell>
          <cell r="F33">
            <v>86</v>
          </cell>
          <cell r="G33">
            <v>20</v>
          </cell>
          <cell r="H33" t="str">
            <v>*</v>
          </cell>
          <cell r="J33">
            <v>2.16</v>
          </cell>
          <cell r="K33">
            <v>0</v>
          </cell>
        </row>
        <row r="34">
          <cell r="B34">
            <v>29.345833333333331</v>
          </cell>
          <cell r="C34">
            <v>35.6</v>
          </cell>
          <cell r="D34">
            <v>22.7</v>
          </cell>
          <cell r="E34">
            <v>49.416666666666664</v>
          </cell>
          <cell r="F34">
            <v>84</v>
          </cell>
          <cell r="G34">
            <v>22</v>
          </cell>
          <cell r="H34" t="str">
            <v>*</v>
          </cell>
          <cell r="J34">
            <v>1.08</v>
          </cell>
          <cell r="K34">
            <v>0</v>
          </cell>
        </row>
        <row r="35">
          <cell r="B35">
            <v>30.75</v>
          </cell>
          <cell r="C35">
            <v>36.799999999999997</v>
          </cell>
          <cell r="D35">
            <v>23.9</v>
          </cell>
          <cell r="E35">
            <v>48.458333333333336</v>
          </cell>
          <cell r="F35">
            <v>77</v>
          </cell>
          <cell r="G35">
            <v>28</v>
          </cell>
          <cell r="H35" t="str">
            <v>*</v>
          </cell>
          <cell r="J35">
            <v>2.16</v>
          </cell>
          <cell r="K35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24.266666666666666</v>
          </cell>
          <cell r="C5">
            <v>30.5</v>
          </cell>
          <cell r="D5">
            <v>21.3</v>
          </cell>
          <cell r="E5">
            <v>84.041666666666671</v>
          </cell>
          <cell r="F5">
            <v>100</v>
          </cell>
          <cell r="G5">
            <v>56</v>
          </cell>
          <cell r="H5">
            <v>20.88</v>
          </cell>
          <cell r="J5">
            <v>34.200000000000003</v>
          </cell>
          <cell r="K5">
            <v>15.4</v>
          </cell>
        </row>
        <row r="6">
          <cell r="B6">
            <v>24.270833333333332</v>
          </cell>
          <cell r="C6">
            <v>29.2</v>
          </cell>
          <cell r="D6">
            <v>22.4</v>
          </cell>
          <cell r="E6">
            <v>82.916666666666671</v>
          </cell>
          <cell r="F6">
            <v>93</v>
          </cell>
          <cell r="G6">
            <v>63</v>
          </cell>
          <cell r="H6">
            <v>26.28</v>
          </cell>
          <cell r="J6">
            <v>43.2</v>
          </cell>
          <cell r="K6">
            <v>0.6</v>
          </cell>
        </row>
        <row r="7">
          <cell r="B7">
            <v>23.058333333333334</v>
          </cell>
          <cell r="C7">
            <v>26.6</v>
          </cell>
          <cell r="D7">
            <v>20.7</v>
          </cell>
          <cell r="E7">
            <v>88.208333333333329</v>
          </cell>
          <cell r="F7">
            <v>100</v>
          </cell>
          <cell r="G7">
            <v>66</v>
          </cell>
          <cell r="H7">
            <v>20.88</v>
          </cell>
          <cell r="J7">
            <v>30.6</v>
          </cell>
          <cell r="K7">
            <v>18.2</v>
          </cell>
        </row>
        <row r="8">
          <cell r="B8">
            <v>23.458333333333329</v>
          </cell>
          <cell r="C8">
            <v>28.5</v>
          </cell>
          <cell r="D8">
            <v>21</v>
          </cell>
          <cell r="E8">
            <v>87.333333333333329</v>
          </cell>
          <cell r="F8">
            <v>100</v>
          </cell>
          <cell r="G8">
            <v>63</v>
          </cell>
          <cell r="H8">
            <v>19.440000000000001</v>
          </cell>
          <cell r="J8">
            <v>29.16</v>
          </cell>
          <cell r="K8">
            <v>3.8</v>
          </cell>
        </row>
        <row r="9">
          <cell r="B9">
            <v>23.400000000000006</v>
          </cell>
          <cell r="C9">
            <v>31.2</v>
          </cell>
          <cell r="D9">
            <v>21.1</v>
          </cell>
          <cell r="E9">
            <v>88.291666666666671</v>
          </cell>
          <cell r="F9">
            <v>100</v>
          </cell>
          <cell r="G9">
            <v>50</v>
          </cell>
          <cell r="H9">
            <v>24.48</v>
          </cell>
          <cell r="J9">
            <v>47.519999999999996</v>
          </cell>
          <cell r="K9">
            <v>24.000000000000004</v>
          </cell>
        </row>
        <row r="10">
          <cell r="B10">
            <v>25.125</v>
          </cell>
          <cell r="C10">
            <v>32.4</v>
          </cell>
          <cell r="D10">
            <v>20.8</v>
          </cell>
          <cell r="E10">
            <v>78.083333333333329</v>
          </cell>
          <cell r="F10">
            <v>100</v>
          </cell>
          <cell r="G10">
            <v>39</v>
          </cell>
          <cell r="H10">
            <v>27.720000000000002</v>
          </cell>
          <cell r="J10">
            <v>43.92</v>
          </cell>
          <cell r="K10">
            <v>0.2</v>
          </cell>
        </row>
        <row r="11">
          <cell r="B11">
            <v>26.329166666666669</v>
          </cell>
          <cell r="C11">
            <v>32.6</v>
          </cell>
          <cell r="D11">
            <v>21.3</v>
          </cell>
          <cell r="E11">
            <v>68.541666666666671</v>
          </cell>
          <cell r="F11">
            <v>88</v>
          </cell>
          <cell r="G11">
            <v>43</v>
          </cell>
          <cell r="H11">
            <v>23.400000000000002</v>
          </cell>
          <cell r="J11">
            <v>36.36</v>
          </cell>
          <cell r="K11">
            <v>0</v>
          </cell>
        </row>
        <row r="12">
          <cell r="B12">
            <v>26.07083333333334</v>
          </cell>
          <cell r="C12">
            <v>31.3</v>
          </cell>
          <cell r="D12">
            <v>21.8</v>
          </cell>
          <cell r="E12">
            <v>73.5</v>
          </cell>
          <cell r="F12">
            <v>92</v>
          </cell>
          <cell r="G12">
            <v>53</v>
          </cell>
          <cell r="H12">
            <v>23.400000000000002</v>
          </cell>
          <cell r="J12">
            <v>41.4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26.556521739130439</v>
          </cell>
          <cell r="C5">
            <v>31.8</v>
          </cell>
          <cell r="D5">
            <v>22.1</v>
          </cell>
          <cell r="E5">
            <v>79.304347826086953</v>
          </cell>
          <cell r="F5">
            <v>97</v>
          </cell>
          <cell r="G5">
            <v>58</v>
          </cell>
          <cell r="H5">
            <v>16.920000000000002</v>
          </cell>
          <cell r="J5">
            <v>35.28</v>
          </cell>
          <cell r="K5">
            <v>28.8</v>
          </cell>
        </row>
        <row r="6">
          <cell r="B6">
            <v>28.26</v>
          </cell>
          <cell r="C6">
            <v>33.799999999999997</v>
          </cell>
          <cell r="D6">
            <v>23.9</v>
          </cell>
          <cell r="E6">
            <v>73.099999999999994</v>
          </cell>
          <cell r="F6">
            <v>93</v>
          </cell>
          <cell r="G6">
            <v>47</v>
          </cell>
          <cell r="H6">
            <v>14.76</v>
          </cell>
          <cell r="J6">
            <v>28.08</v>
          </cell>
          <cell r="K6">
            <v>0.60000000000000009</v>
          </cell>
        </row>
        <row r="7">
          <cell r="B7">
            <v>25.173684210526318</v>
          </cell>
          <cell r="C7">
            <v>29.4</v>
          </cell>
          <cell r="D7">
            <v>22.9</v>
          </cell>
          <cell r="E7">
            <v>84.368421052631575</v>
          </cell>
          <cell r="F7">
            <v>95</v>
          </cell>
          <cell r="G7">
            <v>64</v>
          </cell>
          <cell r="H7">
            <v>9.7200000000000006</v>
          </cell>
          <cell r="J7">
            <v>25.2</v>
          </cell>
          <cell r="K7">
            <v>9.5999999999999979</v>
          </cell>
        </row>
        <row r="8">
          <cell r="B8">
            <v>25.209523809523809</v>
          </cell>
          <cell r="C8">
            <v>29.4</v>
          </cell>
          <cell r="D8">
            <v>23</v>
          </cell>
          <cell r="E8">
            <v>86.523809523809518</v>
          </cell>
          <cell r="F8">
            <v>96</v>
          </cell>
          <cell r="G8">
            <v>64</v>
          </cell>
          <cell r="H8">
            <v>9</v>
          </cell>
          <cell r="J8">
            <v>22.68</v>
          </cell>
          <cell r="K8">
            <v>7.2</v>
          </cell>
        </row>
        <row r="9">
          <cell r="B9">
            <v>25.476190476190474</v>
          </cell>
          <cell r="C9">
            <v>30.3</v>
          </cell>
          <cell r="D9">
            <v>22.8</v>
          </cell>
          <cell r="E9">
            <v>86.428571428571431</v>
          </cell>
          <cell r="F9">
            <v>97</v>
          </cell>
          <cell r="G9">
            <v>58</v>
          </cell>
          <cell r="H9">
            <v>13.32</v>
          </cell>
          <cell r="J9">
            <v>34.200000000000003</v>
          </cell>
          <cell r="K9">
            <v>10.399999999999999</v>
          </cell>
        </row>
        <row r="10">
          <cell r="B10">
            <v>27.805</v>
          </cell>
          <cell r="C10">
            <v>35</v>
          </cell>
          <cell r="D10">
            <v>23.2</v>
          </cell>
          <cell r="E10">
            <v>74.95</v>
          </cell>
          <cell r="F10">
            <v>97</v>
          </cell>
          <cell r="G10">
            <v>41</v>
          </cell>
          <cell r="H10">
            <v>16.920000000000002</v>
          </cell>
          <cell r="J10">
            <v>44.64</v>
          </cell>
          <cell r="K10">
            <v>5.8000000000000007</v>
          </cell>
        </row>
        <row r="11">
          <cell r="B11">
            <v>28.977272727272734</v>
          </cell>
          <cell r="C11">
            <v>35.5</v>
          </cell>
          <cell r="D11">
            <v>23.6</v>
          </cell>
          <cell r="E11">
            <v>70.590909090909093</v>
          </cell>
          <cell r="F11">
            <v>97</v>
          </cell>
          <cell r="G11">
            <v>38</v>
          </cell>
          <cell r="H11">
            <v>15.120000000000001</v>
          </cell>
          <cell r="J11">
            <v>30.96</v>
          </cell>
          <cell r="K11">
            <v>0.2</v>
          </cell>
        </row>
        <row r="12">
          <cell r="B12">
            <v>28.923809523809517</v>
          </cell>
          <cell r="C12">
            <v>34.4</v>
          </cell>
          <cell r="D12">
            <v>23.6</v>
          </cell>
          <cell r="E12">
            <v>69.142857142857139</v>
          </cell>
          <cell r="F12">
            <v>96</v>
          </cell>
          <cell r="G12">
            <v>43</v>
          </cell>
          <cell r="H12">
            <v>10.08</v>
          </cell>
          <cell r="J12">
            <v>27.720000000000002</v>
          </cell>
          <cell r="K12">
            <v>0</v>
          </cell>
        </row>
        <row r="13">
          <cell r="B13">
            <v>28.821052631578947</v>
          </cell>
          <cell r="C13">
            <v>35.200000000000003</v>
          </cell>
          <cell r="D13">
            <v>23.6</v>
          </cell>
          <cell r="E13">
            <v>70.89473684210526</v>
          </cell>
          <cell r="F13">
            <v>97</v>
          </cell>
          <cell r="G13">
            <v>36</v>
          </cell>
          <cell r="H13">
            <v>10.08</v>
          </cell>
          <cell r="K13">
            <v>0</v>
          </cell>
        </row>
        <row r="14">
          <cell r="B14">
            <v>28.356521739130432</v>
          </cell>
          <cell r="C14">
            <v>35.6</v>
          </cell>
          <cell r="D14">
            <v>23.2</v>
          </cell>
          <cell r="E14">
            <v>71.956521739130437</v>
          </cell>
          <cell r="F14">
            <v>96</v>
          </cell>
          <cell r="G14">
            <v>38</v>
          </cell>
          <cell r="H14">
            <v>13.32</v>
          </cell>
          <cell r="J14">
            <v>24.12</v>
          </cell>
          <cell r="K14">
            <v>0</v>
          </cell>
        </row>
        <row r="15">
          <cell r="B15">
            <v>29.341666666666669</v>
          </cell>
          <cell r="C15">
            <v>36.299999999999997</v>
          </cell>
          <cell r="D15">
            <v>23.3</v>
          </cell>
          <cell r="E15">
            <v>68.708333333333329</v>
          </cell>
          <cell r="F15">
            <v>96</v>
          </cell>
          <cell r="G15">
            <v>37</v>
          </cell>
          <cell r="H15">
            <v>10.08</v>
          </cell>
          <cell r="J15">
            <v>18.720000000000002</v>
          </cell>
          <cell r="K15">
            <v>0</v>
          </cell>
        </row>
        <row r="16">
          <cell r="B16">
            <v>26.004545454545454</v>
          </cell>
          <cell r="C16">
            <v>30.1</v>
          </cell>
          <cell r="D16">
            <v>23.3</v>
          </cell>
          <cell r="E16">
            <v>76.86363636363636</v>
          </cell>
          <cell r="F16">
            <v>93</v>
          </cell>
          <cell r="G16">
            <v>57</v>
          </cell>
          <cell r="H16">
            <v>13.32</v>
          </cell>
          <cell r="J16">
            <v>32.76</v>
          </cell>
          <cell r="K16">
            <v>2.4000000000000004</v>
          </cell>
        </row>
        <row r="17">
          <cell r="B17">
            <v>26.580952380952382</v>
          </cell>
          <cell r="C17">
            <v>34.6</v>
          </cell>
          <cell r="D17">
            <v>21.9</v>
          </cell>
          <cell r="E17">
            <v>78.142857142857139</v>
          </cell>
          <cell r="F17">
            <v>96</v>
          </cell>
          <cell r="G17">
            <v>45</v>
          </cell>
          <cell r="H17">
            <v>21.96</v>
          </cell>
          <cell r="J17">
            <v>41.76</v>
          </cell>
          <cell r="K17">
            <v>0.8</v>
          </cell>
        </row>
        <row r="18">
          <cell r="B18">
            <v>23.589999999999996</v>
          </cell>
          <cell r="C18">
            <v>25.9</v>
          </cell>
          <cell r="D18">
            <v>22.4</v>
          </cell>
          <cell r="E18">
            <v>90.55</v>
          </cell>
          <cell r="F18">
            <v>97</v>
          </cell>
          <cell r="G18">
            <v>74</v>
          </cell>
          <cell r="H18">
            <v>6.12</v>
          </cell>
          <cell r="J18">
            <v>30.6</v>
          </cell>
          <cell r="K18">
            <v>21.2</v>
          </cell>
        </row>
        <row r="19">
          <cell r="B19">
            <v>25.41363636363636</v>
          </cell>
          <cell r="C19">
            <v>31.2</v>
          </cell>
          <cell r="D19">
            <v>21</v>
          </cell>
          <cell r="E19">
            <v>81.181818181818187</v>
          </cell>
          <cell r="F19">
            <v>97</v>
          </cell>
          <cell r="G19">
            <v>55</v>
          </cell>
          <cell r="H19">
            <v>8.2799999999999994</v>
          </cell>
          <cell r="J19">
            <v>17.64</v>
          </cell>
          <cell r="K19">
            <v>0</v>
          </cell>
        </row>
        <row r="20">
          <cell r="B20">
            <v>28.18</v>
          </cell>
          <cell r="C20">
            <v>34.299999999999997</v>
          </cell>
          <cell r="D20">
            <v>22.2</v>
          </cell>
          <cell r="E20">
            <v>71.849999999999994</v>
          </cell>
          <cell r="F20">
            <v>97</v>
          </cell>
          <cell r="G20">
            <v>41</v>
          </cell>
          <cell r="H20">
            <v>12.24</v>
          </cell>
          <cell r="J20">
            <v>30.6</v>
          </cell>
          <cell r="K20">
            <v>0</v>
          </cell>
        </row>
        <row r="21">
          <cell r="B21">
            <v>28.072727272727274</v>
          </cell>
          <cell r="C21">
            <v>35</v>
          </cell>
          <cell r="D21">
            <v>21.1</v>
          </cell>
          <cell r="E21">
            <v>66.181818181818187</v>
          </cell>
          <cell r="F21">
            <v>97</v>
          </cell>
          <cell r="G21">
            <v>36</v>
          </cell>
          <cell r="H21">
            <v>10.08</v>
          </cell>
          <cell r="J21">
            <v>20.88</v>
          </cell>
          <cell r="K21">
            <v>0</v>
          </cell>
        </row>
        <row r="22">
          <cell r="B22">
            <v>28.400000000000006</v>
          </cell>
          <cell r="C22">
            <v>34.6</v>
          </cell>
          <cell r="D22">
            <v>22</v>
          </cell>
          <cell r="E22">
            <v>68.428571428571431</v>
          </cell>
          <cell r="F22">
            <v>97</v>
          </cell>
          <cell r="G22">
            <v>41</v>
          </cell>
          <cell r="H22">
            <v>12.24</v>
          </cell>
          <cell r="J22">
            <v>28.44</v>
          </cell>
          <cell r="K22">
            <v>0</v>
          </cell>
        </row>
        <row r="23">
          <cell r="B23">
            <v>28.209523809523809</v>
          </cell>
          <cell r="C23">
            <v>34.6</v>
          </cell>
          <cell r="D23">
            <v>22.7</v>
          </cell>
          <cell r="E23">
            <v>71.238095238095241</v>
          </cell>
          <cell r="F23">
            <v>96</v>
          </cell>
          <cell r="G23">
            <v>42</v>
          </cell>
          <cell r="H23">
            <v>18.720000000000002</v>
          </cell>
          <cell r="J23">
            <v>37.440000000000005</v>
          </cell>
          <cell r="K23">
            <v>0.2</v>
          </cell>
        </row>
        <row r="24">
          <cell r="B24">
            <v>27.569565217391311</v>
          </cell>
          <cell r="C24">
            <v>34.6</v>
          </cell>
          <cell r="D24">
            <v>22.1</v>
          </cell>
          <cell r="E24">
            <v>71.739130434782609</v>
          </cell>
          <cell r="F24">
            <v>93</v>
          </cell>
          <cell r="G24">
            <v>43</v>
          </cell>
          <cell r="H24">
            <v>15.48</v>
          </cell>
          <cell r="J24">
            <v>31.319999999999997</v>
          </cell>
          <cell r="K24">
            <v>0</v>
          </cell>
        </row>
        <row r="25">
          <cell r="B25">
            <v>26.266666666666673</v>
          </cell>
          <cell r="C25">
            <v>29.5</v>
          </cell>
          <cell r="D25">
            <v>24.2</v>
          </cell>
          <cell r="E25">
            <v>86.047619047619051</v>
          </cell>
          <cell r="F25">
            <v>95</v>
          </cell>
          <cell r="G25">
            <v>65</v>
          </cell>
          <cell r="H25">
            <v>14.76</v>
          </cell>
          <cell r="J25">
            <v>28.08</v>
          </cell>
          <cell r="K25">
            <v>15.200000000000001</v>
          </cell>
        </row>
        <row r="26">
          <cell r="B26">
            <v>25.621739130434779</v>
          </cell>
          <cell r="C26">
            <v>30.2</v>
          </cell>
          <cell r="D26">
            <v>22.9</v>
          </cell>
          <cell r="E26">
            <v>83.130434782608702</v>
          </cell>
          <cell r="F26">
            <v>97</v>
          </cell>
          <cell r="G26">
            <v>61</v>
          </cell>
          <cell r="H26">
            <v>11.520000000000001</v>
          </cell>
          <cell r="J26">
            <v>23.400000000000002</v>
          </cell>
          <cell r="K26">
            <v>0</v>
          </cell>
        </row>
        <row r="27">
          <cell r="B27">
            <v>26.033333333333335</v>
          </cell>
          <cell r="C27">
            <v>33.9</v>
          </cell>
          <cell r="D27">
            <v>23</v>
          </cell>
          <cell r="E27">
            <v>82.571428571428569</v>
          </cell>
          <cell r="F27">
            <v>97</v>
          </cell>
          <cell r="G27">
            <v>41</v>
          </cell>
          <cell r="H27">
            <v>13.32</v>
          </cell>
          <cell r="J27">
            <v>43.56</v>
          </cell>
          <cell r="K27">
            <v>0</v>
          </cell>
        </row>
        <row r="28">
          <cell r="B28">
            <v>26.341666666666669</v>
          </cell>
          <cell r="C28">
            <v>33.200000000000003</v>
          </cell>
          <cell r="D28">
            <v>22.8</v>
          </cell>
          <cell r="E28">
            <v>80.583333333333329</v>
          </cell>
          <cell r="F28">
            <v>97</v>
          </cell>
          <cell r="G28">
            <v>47</v>
          </cell>
          <cell r="H28">
            <v>12.6</v>
          </cell>
          <cell r="J28">
            <v>34.56</v>
          </cell>
          <cell r="K28">
            <v>0</v>
          </cell>
        </row>
        <row r="29">
          <cell r="B29">
            <v>24.530434782608694</v>
          </cell>
          <cell r="C29">
            <v>27</v>
          </cell>
          <cell r="D29">
            <v>23.4</v>
          </cell>
          <cell r="E29">
            <v>92.391304347826093</v>
          </cell>
          <cell r="F29">
            <v>97</v>
          </cell>
          <cell r="G29">
            <v>77</v>
          </cell>
          <cell r="H29">
            <v>6.48</v>
          </cell>
          <cell r="J29">
            <v>13.68</v>
          </cell>
          <cell r="K29">
            <v>29.200000000000003</v>
          </cell>
        </row>
        <row r="30">
          <cell r="B30">
            <v>24.95454545454546</v>
          </cell>
          <cell r="C30">
            <v>29.2</v>
          </cell>
          <cell r="D30">
            <v>23.4</v>
          </cell>
          <cell r="E30">
            <v>90.545454545454547</v>
          </cell>
          <cell r="F30">
            <v>97</v>
          </cell>
          <cell r="G30">
            <v>69</v>
          </cell>
          <cell r="H30">
            <v>14.4</v>
          </cell>
          <cell r="J30">
            <v>24.12</v>
          </cell>
          <cell r="K30">
            <v>12.400000000000002</v>
          </cell>
        </row>
        <row r="31">
          <cell r="B31">
            <v>26.728571428571428</v>
          </cell>
          <cell r="C31">
            <v>31.2</v>
          </cell>
          <cell r="D31">
            <v>23.9</v>
          </cell>
          <cell r="E31">
            <v>77.285714285714292</v>
          </cell>
          <cell r="F31">
            <v>94</v>
          </cell>
          <cell r="G31">
            <v>52</v>
          </cell>
          <cell r="H31">
            <v>9.7200000000000006</v>
          </cell>
          <cell r="J31">
            <v>19.079999999999998</v>
          </cell>
          <cell r="K31">
            <v>0</v>
          </cell>
        </row>
        <row r="32">
          <cell r="B32">
            <v>27.568181818181817</v>
          </cell>
          <cell r="C32">
            <v>33.700000000000003</v>
          </cell>
          <cell r="D32">
            <v>23.2</v>
          </cell>
          <cell r="E32">
            <v>75.227272727272734</v>
          </cell>
          <cell r="F32">
            <v>97</v>
          </cell>
          <cell r="G32">
            <v>43</v>
          </cell>
          <cell r="H32">
            <v>13.68</v>
          </cell>
          <cell r="J32">
            <v>24.48</v>
          </cell>
          <cell r="K32">
            <v>0</v>
          </cell>
        </row>
        <row r="33">
          <cell r="B33">
            <v>28.109523809523807</v>
          </cell>
          <cell r="C33">
            <v>34.9</v>
          </cell>
          <cell r="D33">
            <v>20.9</v>
          </cell>
          <cell r="E33">
            <v>60.61904761904762</v>
          </cell>
          <cell r="F33">
            <v>95</v>
          </cell>
          <cell r="G33">
            <v>33</v>
          </cell>
          <cell r="H33">
            <v>11.16</v>
          </cell>
          <cell r="J33">
            <v>24.840000000000003</v>
          </cell>
          <cell r="K33">
            <v>0</v>
          </cell>
        </row>
        <row r="34">
          <cell r="B34">
            <v>28.338095238095239</v>
          </cell>
          <cell r="C34">
            <v>35.4</v>
          </cell>
          <cell r="D34">
            <v>21.1</v>
          </cell>
          <cell r="E34">
            <v>63</v>
          </cell>
          <cell r="F34">
            <v>95</v>
          </cell>
          <cell r="G34">
            <v>34</v>
          </cell>
          <cell r="H34">
            <v>11.879999999999999</v>
          </cell>
          <cell r="J34">
            <v>28.08</v>
          </cell>
          <cell r="K34">
            <v>0</v>
          </cell>
        </row>
        <row r="35">
          <cell r="B35">
            <v>27.995238095238093</v>
          </cell>
          <cell r="C35">
            <v>34.299999999999997</v>
          </cell>
          <cell r="D35">
            <v>21.5</v>
          </cell>
          <cell r="E35">
            <v>70.047619047619051</v>
          </cell>
          <cell r="F35">
            <v>95</v>
          </cell>
          <cell r="G35">
            <v>42</v>
          </cell>
          <cell r="H35">
            <v>7.5600000000000005</v>
          </cell>
          <cell r="J35">
            <v>22.32</v>
          </cell>
          <cell r="K35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</v>
          </cell>
          <cell r="C5">
            <v>34.9</v>
          </cell>
          <cell r="D5">
            <v>22.1</v>
          </cell>
          <cell r="E5">
            <v>71.958333333333329</v>
          </cell>
          <cell r="F5">
            <v>98</v>
          </cell>
          <cell r="G5">
            <v>37</v>
          </cell>
          <cell r="H5">
            <v>15.840000000000002</v>
          </cell>
          <cell r="J5">
            <v>32.4</v>
          </cell>
          <cell r="K5">
            <v>12.199999999999998</v>
          </cell>
        </row>
        <row r="6">
          <cell r="B6">
            <v>25.408333333333331</v>
          </cell>
          <cell r="C6">
            <v>29.6</v>
          </cell>
          <cell r="D6">
            <v>22.3</v>
          </cell>
          <cell r="E6">
            <v>81.916666666666671</v>
          </cell>
          <cell r="F6">
            <v>99</v>
          </cell>
          <cell r="G6">
            <v>65</v>
          </cell>
          <cell r="H6">
            <v>24.48</v>
          </cell>
          <cell r="J6">
            <v>52.56</v>
          </cell>
          <cell r="K6">
            <v>0.2</v>
          </cell>
        </row>
        <row r="7">
          <cell r="B7">
            <v>23.308333333333334</v>
          </cell>
          <cell r="C7">
            <v>27.3</v>
          </cell>
          <cell r="D7">
            <v>21.9</v>
          </cell>
          <cell r="E7">
            <v>96.083333333333329</v>
          </cell>
          <cell r="F7">
            <v>100</v>
          </cell>
          <cell r="G7">
            <v>78</v>
          </cell>
          <cell r="H7">
            <v>18.36</v>
          </cell>
          <cell r="J7">
            <v>40.680000000000007</v>
          </cell>
          <cell r="K7">
            <v>0.4</v>
          </cell>
        </row>
        <row r="8">
          <cell r="B8">
            <v>23.608333333333334</v>
          </cell>
          <cell r="C8">
            <v>27.2</v>
          </cell>
          <cell r="D8">
            <v>21.7</v>
          </cell>
          <cell r="E8">
            <v>91.5</v>
          </cell>
          <cell r="F8">
            <v>99</v>
          </cell>
          <cell r="G8">
            <v>74</v>
          </cell>
          <cell r="H8">
            <v>13.32</v>
          </cell>
          <cell r="J8">
            <v>23.040000000000003</v>
          </cell>
          <cell r="K8">
            <v>0.4</v>
          </cell>
        </row>
        <row r="9">
          <cell r="B9">
            <v>25.470833333333331</v>
          </cell>
          <cell r="C9">
            <v>30.7</v>
          </cell>
          <cell r="D9">
            <v>22.6</v>
          </cell>
          <cell r="E9">
            <v>82.333333333333329</v>
          </cell>
          <cell r="F9">
            <v>99</v>
          </cell>
          <cell r="G9">
            <v>56</v>
          </cell>
          <cell r="H9">
            <v>11.16</v>
          </cell>
          <cell r="J9">
            <v>23.040000000000003</v>
          </cell>
          <cell r="K9">
            <v>0.60000000000000009</v>
          </cell>
        </row>
        <row r="10">
          <cell r="B10">
            <v>26.445833333333329</v>
          </cell>
          <cell r="C10">
            <v>33</v>
          </cell>
          <cell r="D10">
            <v>22.1</v>
          </cell>
          <cell r="E10">
            <v>79</v>
          </cell>
          <cell r="F10">
            <v>99</v>
          </cell>
          <cell r="G10">
            <v>53</v>
          </cell>
          <cell r="H10">
            <v>15.840000000000002</v>
          </cell>
          <cell r="J10">
            <v>42.480000000000004</v>
          </cell>
          <cell r="K10">
            <v>0.4</v>
          </cell>
        </row>
        <row r="11">
          <cell r="B11">
            <v>26.645833333333332</v>
          </cell>
          <cell r="C11">
            <v>31.5</v>
          </cell>
          <cell r="D11">
            <v>23.5</v>
          </cell>
          <cell r="E11">
            <v>79.083333333333329</v>
          </cell>
          <cell r="F11">
            <v>96</v>
          </cell>
          <cell r="G11">
            <v>51</v>
          </cell>
          <cell r="H11">
            <v>26.28</v>
          </cell>
          <cell r="J11">
            <v>51.12</v>
          </cell>
          <cell r="K11">
            <v>0.4</v>
          </cell>
        </row>
        <row r="12">
          <cell r="B12">
            <v>25.470833333333331</v>
          </cell>
          <cell r="C12">
            <v>30.4</v>
          </cell>
          <cell r="D12">
            <v>22.6</v>
          </cell>
          <cell r="E12">
            <v>82.791666666666671</v>
          </cell>
          <cell r="F12">
            <v>99</v>
          </cell>
          <cell r="G12">
            <v>60</v>
          </cell>
          <cell r="H12">
            <v>17.28</v>
          </cell>
          <cell r="J12">
            <v>40.32</v>
          </cell>
          <cell r="K12">
            <v>0.4</v>
          </cell>
        </row>
        <row r="13">
          <cell r="B13">
            <v>25.708333333333332</v>
          </cell>
          <cell r="C13">
            <v>32.4</v>
          </cell>
          <cell r="D13">
            <v>22.2</v>
          </cell>
          <cell r="E13">
            <v>84.958333333333329</v>
          </cell>
          <cell r="F13">
            <v>100</v>
          </cell>
          <cell r="G13">
            <v>54</v>
          </cell>
          <cell r="H13">
            <v>18.36</v>
          </cell>
          <cell r="J13">
            <v>46.800000000000004</v>
          </cell>
          <cell r="K13">
            <v>0.4</v>
          </cell>
        </row>
        <row r="14">
          <cell r="B14">
            <v>25.25</v>
          </cell>
          <cell r="C14">
            <v>30.8</v>
          </cell>
          <cell r="D14">
            <v>21.9</v>
          </cell>
          <cell r="E14">
            <v>84.541666666666671</v>
          </cell>
          <cell r="F14">
            <v>99</v>
          </cell>
          <cell r="G14">
            <v>60</v>
          </cell>
          <cell r="H14">
            <v>14.4</v>
          </cell>
          <cell r="J14">
            <v>36.36</v>
          </cell>
          <cell r="K14">
            <v>0.4</v>
          </cell>
        </row>
        <row r="15">
          <cell r="B15">
            <v>25.958333333333332</v>
          </cell>
          <cell r="C15">
            <v>31.3</v>
          </cell>
          <cell r="D15">
            <v>21.5</v>
          </cell>
          <cell r="E15">
            <v>74.541666666666671</v>
          </cell>
          <cell r="F15">
            <v>91</v>
          </cell>
          <cell r="G15">
            <v>54</v>
          </cell>
          <cell r="H15">
            <v>9</v>
          </cell>
          <cell r="J15">
            <v>20.16</v>
          </cell>
          <cell r="K15">
            <v>0.4</v>
          </cell>
        </row>
        <row r="16">
          <cell r="B16">
            <v>26.154166666666669</v>
          </cell>
          <cell r="C16">
            <v>32.4</v>
          </cell>
          <cell r="D16">
            <v>21.8</v>
          </cell>
          <cell r="E16">
            <v>73.458333333333329</v>
          </cell>
          <cell r="F16">
            <v>91</v>
          </cell>
          <cell r="G16">
            <v>52</v>
          </cell>
          <cell r="H16">
            <v>17.64</v>
          </cell>
          <cell r="J16">
            <v>50.76</v>
          </cell>
          <cell r="K16">
            <v>0.2</v>
          </cell>
        </row>
        <row r="17">
          <cell r="B17">
            <v>24.337500000000002</v>
          </cell>
          <cell r="C17">
            <v>29.2</v>
          </cell>
          <cell r="D17">
            <v>21</v>
          </cell>
          <cell r="E17">
            <v>83.833333333333329</v>
          </cell>
          <cell r="F17">
            <v>99</v>
          </cell>
          <cell r="G17">
            <v>62</v>
          </cell>
          <cell r="H17">
            <v>17.64</v>
          </cell>
          <cell r="J17">
            <v>33.480000000000004</v>
          </cell>
          <cell r="K17">
            <v>0.2</v>
          </cell>
        </row>
        <row r="18">
          <cell r="B18">
            <v>23.049999999999997</v>
          </cell>
          <cell r="C18">
            <v>28.5</v>
          </cell>
          <cell r="D18">
            <v>20.5</v>
          </cell>
          <cell r="E18">
            <v>88</v>
          </cell>
          <cell r="F18">
            <v>100</v>
          </cell>
          <cell r="G18">
            <v>61</v>
          </cell>
          <cell r="H18">
            <v>15.48</v>
          </cell>
          <cell r="J18">
            <v>33.119999999999997</v>
          </cell>
          <cell r="K18">
            <v>0</v>
          </cell>
        </row>
        <row r="19">
          <cell r="B19">
            <v>23.6875</v>
          </cell>
          <cell r="C19">
            <v>30.1</v>
          </cell>
          <cell r="D19">
            <v>18.5</v>
          </cell>
          <cell r="E19">
            <v>72</v>
          </cell>
          <cell r="F19">
            <v>97</v>
          </cell>
          <cell r="G19">
            <v>41</v>
          </cell>
          <cell r="H19">
            <v>12.24</v>
          </cell>
          <cell r="J19">
            <v>29.16</v>
          </cell>
          <cell r="K19">
            <v>0.2</v>
          </cell>
        </row>
        <row r="20">
          <cell r="B20">
            <v>23.504166666666666</v>
          </cell>
          <cell r="C20">
            <v>30.4</v>
          </cell>
          <cell r="D20">
            <v>16.7</v>
          </cell>
          <cell r="E20">
            <v>62.583333333333336</v>
          </cell>
          <cell r="F20">
            <v>88</v>
          </cell>
          <cell r="G20">
            <v>34</v>
          </cell>
          <cell r="H20">
            <v>13.32</v>
          </cell>
          <cell r="J20">
            <v>26.28</v>
          </cell>
          <cell r="K20">
            <v>0</v>
          </cell>
        </row>
        <row r="21">
          <cell r="B21">
            <v>24.266666666666669</v>
          </cell>
          <cell r="C21">
            <v>31.2</v>
          </cell>
          <cell r="D21">
            <v>16.3</v>
          </cell>
          <cell r="E21">
            <v>60.875</v>
          </cell>
          <cell r="F21">
            <v>93</v>
          </cell>
          <cell r="G21">
            <v>34</v>
          </cell>
          <cell r="H21">
            <v>9.3600000000000012</v>
          </cell>
          <cell r="J21">
            <v>21.6</v>
          </cell>
          <cell r="K21">
            <v>0.2</v>
          </cell>
        </row>
        <row r="22">
          <cell r="B22">
            <v>26.791666666666661</v>
          </cell>
          <cell r="C22">
            <v>33.1</v>
          </cell>
          <cell r="D22">
            <v>20.100000000000001</v>
          </cell>
          <cell r="E22">
            <v>56.5</v>
          </cell>
          <cell r="F22">
            <v>77</v>
          </cell>
          <cell r="G22">
            <v>40</v>
          </cell>
          <cell r="H22">
            <v>12.24</v>
          </cell>
          <cell r="J22">
            <v>29.16</v>
          </cell>
          <cell r="K22">
            <v>0</v>
          </cell>
        </row>
        <row r="23">
          <cell r="B23">
            <v>27.462500000000006</v>
          </cell>
          <cell r="C23">
            <v>31.1</v>
          </cell>
          <cell r="D23">
            <v>24</v>
          </cell>
          <cell r="E23">
            <v>67.333333333333329</v>
          </cell>
          <cell r="F23">
            <v>80</v>
          </cell>
          <cell r="G23">
            <v>49</v>
          </cell>
          <cell r="H23">
            <v>23.040000000000003</v>
          </cell>
          <cell r="J23">
            <v>51.84</v>
          </cell>
          <cell r="K23">
            <v>0</v>
          </cell>
        </row>
        <row r="24">
          <cell r="B24">
            <v>25.995833333333334</v>
          </cell>
          <cell r="C24">
            <v>30.8</v>
          </cell>
          <cell r="D24">
            <v>22.4</v>
          </cell>
          <cell r="E24">
            <v>81.833333333333329</v>
          </cell>
          <cell r="F24">
            <v>93</v>
          </cell>
          <cell r="G24">
            <v>63</v>
          </cell>
          <cell r="H24">
            <v>18</v>
          </cell>
          <cell r="J24">
            <v>35.64</v>
          </cell>
          <cell r="K24">
            <v>0</v>
          </cell>
        </row>
        <row r="25">
          <cell r="B25">
            <v>27.341666666666669</v>
          </cell>
          <cell r="C25">
            <v>34.700000000000003</v>
          </cell>
          <cell r="D25">
            <v>21.8</v>
          </cell>
          <cell r="E25">
            <v>75.625</v>
          </cell>
          <cell r="F25">
            <v>100</v>
          </cell>
          <cell r="G25">
            <v>35</v>
          </cell>
          <cell r="H25">
            <v>18.36</v>
          </cell>
          <cell r="J25">
            <v>34.92</v>
          </cell>
          <cell r="K25">
            <v>0</v>
          </cell>
        </row>
        <row r="26">
          <cell r="B26">
            <v>25.820833333333336</v>
          </cell>
          <cell r="C26">
            <v>31.5</v>
          </cell>
          <cell r="D26">
            <v>22.3</v>
          </cell>
          <cell r="E26">
            <v>78.666666666666671</v>
          </cell>
          <cell r="F26">
            <v>94</v>
          </cell>
          <cell r="G26">
            <v>56</v>
          </cell>
          <cell r="H26">
            <v>15.48</v>
          </cell>
          <cell r="J26">
            <v>32.76</v>
          </cell>
          <cell r="K26">
            <v>0.2</v>
          </cell>
        </row>
        <row r="27">
          <cell r="B27">
            <v>26.579166666666662</v>
          </cell>
          <cell r="C27">
            <v>33.299999999999997</v>
          </cell>
          <cell r="D27">
            <v>20.3</v>
          </cell>
          <cell r="E27">
            <v>70.5</v>
          </cell>
          <cell r="F27">
            <v>100</v>
          </cell>
          <cell r="G27">
            <v>33</v>
          </cell>
          <cell r="H27">
            <v>9</v>
          </cell>
          <cell r="J27">
            <v>23.400000000000002</v>
          </cell>
          <cell r="K27">
            <v>0</v>
          </cell>
        </row>
        <row r="28">
          <cell r="B28">
            <v>26.579166666666666</v>
          </cell>
          <cell r="C28">
            <v>32.299999999999997</v>
          </cell>
          <cell r="D28">
            <v>23.1</v>
          </cell>
          <cell r="E28">
            <v>70.541666666666671</v>
          </cell>
          <cell r="F28">
            <v>88</v>
          </cell>
          <cell r="G28">
            <v>51</v>
          </cell>
          <cell r="H28">
            <v>14.76</v>
          </cell>
          <cell r="J28">
            <v>36.36</v>
          </cell>
          <cell r="K28">
            <v>0</v>
          </cell>
        </row>
        <row r="29">
          <cell r="B29">
            <v>23.354166666666671</v>
          </cell>
          <cell r="C29">
            <v>27.5</v>
          </cell>
          <cell r="D29">
            <v>21.1</v>
          </cell>
          <cell r="E29">
            <v>86.291666666666671</v>
          </cell>
          <cell r="F29">
            <v>99</v>
          </cell>
          <cell r="G29">
            <v>68</v>
          </cell>
          <cell r="H29">
            <v>19.079999999999998</v>
          </cell>
          <cell r="J29">
            <v>45.72</v>
          </cell>
          <cell r="K29">
            <v>0</v>
          </cell>
        </row>
        <row r="30">
          <cell r="B30">
            <v>23.041666666666668</v>
          </cell>
          <cell r="C30">
            <v>29.5</v>
          </cell>
          <cell r="D30">
            <v>16.7</v>
          </cell>
          <cell r="E30">
            <v>66.166666666666671</v>
          </cell>
          <cell r="F30">
            <v>87</v>
          </cell>
          <cell r="G30">
            <v>45</v>
          </cell>
          <cell r="H30">
            <v>12.96</v>
          </cell>
          <cell r="J30">
            <v>28.44</v>
          </cell>
          <cell r="K30">
            <v>0</v>
          </cell>
        </row>
        <row r="31">
          <cell r="B31">
            <v>23.541666666666661</v>
          </cell>
          <cell r="C31">
            <v>31.1</v>
          </cell>
          <cell r="D31">
            <v>16.3</v>
          </cell>
          <cell r="E31">
            <v>56.041666666666664</v>
          </cell>
          <cell r="F31">
            <v>81</v>
          </cell>
          <cell r="G31">
            <v>26</v>
          </cell>
          <cell r="H31">
            <v>12.96</v>
          </cell>
          <cell r="J31">
            <v>28.8</v>
          </cell>
          <cell r="K31">
            <v>0</v>
          </cell>
        </row>
        <row r="32">
          <cell r="B32">
            <v>24.762499999999999</v>
          </cell>
          <cell r="C32">
            <v>32.5</v>
          </cell>
          <cell r="D32">
            <v>17</v>
          </cell>
          <cell r="E32">
            <v>56.166666666666664</v>
          </cell>
          <cell r="F32">
            <v>84</v>
          </cell>
          <cell r="G32">
            <v>30</v>
          </cell>
          <cell r="H32">
            <v>11.16</v>
          </cell>
          <cell r="J32">
            <v>29.16</v>
          </cell>
          <cell r="K32">
            <v>0</v>
          </cell>
        </row>
        <row r="33">
          <cell r="B33">
            <v>25.466666666666672</v>
          </cell>
          <cell r="C33">
            <v>33.799999999999997</v>
          </cell>
          <cell r="D33">
            <v>17</v>
          </cell>
          <cell r="E33">
            <v>53.708333333333336</v>
          </cell>
          <cell r="F33">
            <v>87</v>
          </cell>
          <cell r="G33">
            <v>24</v>
          </cell>
          <cell r="H33">
            <v>11.16</v>
          </cell>
          <cell r="J33">
            <v>32.4</v>
          </cell>
          <cell r="K33">
            <v>0</v>
          </cell>
        </row>
        <row r="34">
          <cell r="B34">
            <v>26.574999999999999</v>
          </cell>
          <cell r="C34">
            <v>34.4</v>
          </cell>
          <cell r="D34">
            <v>19</v>
          </cell>
          <cell r="E34">
            <v>52.041666666666664</v>
          </cell>
          <cell r="F34">
            <v>81</v>
          </cell>
          <cell r="G34">
            <v>27</v>
          </cell>
          <cell r="H34">
            <v>10.08</v>
          </cell>
          <cell r="J34">
            <v>25.56</v>
          </cell>
          <cell r="K34">
            <v>0</v>
          </cell>
        </row>
        <row r="35">
          <cell r="B35">
            <v>28.433333333333337</v>
          </cell>
          <cell r="C35">
            <v>35.9</v>
          </cell>
          <cell r="D35">
            <v>21.1</v>
          </cell>
          <cell r="E35">
            <v>51.208333333333336</v>
          </cell>
          <cell r="F35">
            <v>78</v>
          </cell>
          <cell r="G35">
            <v>28</v>
          </cell>
          <cell r="H35">
            <v>11.879999999999999</v>
          </cell>
          <cell r="J35">
            <v>26.28</v>
          </cell>
          <cell r="K35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29.608333333333331</v>
          </cell>
          <cell r="C5">
            <v>37.9</v>
          </cell>
          <cell r="D5">
            <v>23.7</v>
          </cell>
          <cell r="E5">
            <v>72.208333333333329</v>
          </cell>
          <cell r="F5">
            <v>100</v>
          </cell>
          <cell r="G5">
            <v>32</v>
          </cell>
          <cell r="H5">
            <v>25.92</v>
          </cell>
          <cell r="J5">
            <v>37.800000000000004</v>
          </cell>
          <cell r="K5">
            <v>0</v>
          </cell>
        </row>
        <row r="6">
          <cell r="B6">
            <v>27.379166666666659</v>
          </cell>
          <cell r="C6">
            <v>33.5</v>
          </cell>
          <cell r="D6">
            <v>23.8</v>
          </cell>
          <cell r="E6">
            <v>78.125</v>
          </cell>
          <cell r="F6">
            <v>98</v>
          </cell>
          <cell r="G6">
            <v>53</v>
          </cell>
          <cell r="H6">
            <v>31.319999999999997</v>
          </cell>
          <cell r="J6">
            <v>53.64</v>
          </cell>
          <cell r="K6">
            <v>2.8</v>
          </cell>
        </row>
        <row r="7">
          <cell r="B7">
            <v>24.787499999999998</v>
          </cell>
          <cell r="C7">
            <v>29.1</v>
          </cell>
          <cell r="D7">
            <v>23</v>
          </cell>
          <cell r="E7">
            <v>93.75</v>
          </cell>
          <cell r="F7">
            <v>100</v>
          </cell>
          <cell r="G7">
            <v>71</v>
          </cell>
          <cell r="H7">
            <v>18.720000000000002</v>
          </cell>
          <cell r="J7">
            <v>30.240000000000002</v>
          </cell>
          <cell r="K7">
            <v>9.3999999999999986</v>
          </cell>
        </row>
        <row r="8">
          <cell r="B8">
            <v>24.724999999999994</v>
          </cell>
          <cell r="C8">
            <v>30.6</v>
          </cell>
          <cell r="D8">
            <v>22.5</v>
          </cell>
          <cell r="E8">
            <v>92.208333333333329</v>
          </cell>
          <cell r="F8">
            <v>100</v>
          </cell>
          <cell r="G8">
            <v>63</v>
          </cell>
          <cell r="H8">
            <v>16.2</v>
          </cell>
          <cell r="J8">
            <v>32.04</v>
          </cell>
          <cell r="K8">
            <v>52.6</v>
          </cell>
        </row>
        <row r="9">
          <cell r="B9">
            <v>25.449999999999992</v>
          </cell>
          <cell r="C9">
            <v>31.5</v>
          </cell>
          <cell r="D9">
            <v>21.9</v>
          </cell>
          <cell r="E9">
            <v>86.833333333333329</v>
          </cell>
          <cell r="F9">
            <v>100</v>
          </cell>
          <cell r="G9">
            <v>59</v>
          </cell>
          <cell r="H9">
            <v>19.440000000000001</v>
          </cell>
          <cell r="J9">
            <v>31.319999999999997</v>
          </cell>
          <cell r="K9">
            <v>13.199999999999998</v>
          </cell>
        </row>
        <row r="10">
          <cell r="B10">
            <v>27.237500000000001</v>
          </cell>
          <cell r="C10">
            <v>34.5</v>
          </cell>
          <cell r="D10">
            <v>23.8</v>
          </cell>
          <cell r="E10">
            <v>82.708333333333329</v>
          </cell>
          <cell r="F10">
            <v>100</v>
          </cell>
          <cell r="G10">
            <v>48</v>
          </cell>
          <cell r="H10">
            <v>27</v>
          </cell>
          <cell r="J10">
            <v>44.64</v>
          </cell>
          <cell r="K10">
            <v>3.4000000000000004</v>
          </cell>
        </row>
        <row r="11">
          <cell r="B11">
            <v>27.88333333333334</v>
          </cell>
          <cell r="C11">
            <v>33.5</v>
          </cell>
          <cell r="D11">
            <v>24.1</v>
          </cell>
          <cell r="E11">
            <v>81.5</v>
          </cell>
          <cell r="F11">
            <v>100</v>
          </cell>
          <cell r="G11">
            <v>54</v>
          </cell>
          <cell r="H11">
            <v>28.44</v>
          </cell>
          <cell r="J11">
            <v>45.36</v>
          </cell>
          <cell r="K11">
            <v>0.2</v>
          </cell>
        </row>
        <row r="12">
          <cell r="B12">
            <v>25.958333333333332</v>
          </cell>
          <cell r="C12">
            <v>30.9</v>
          </cell>
          <cell r="D12">
            <v>21.9</v>
          </cell>
          <cell r="E12">
            <v>88.5</v>
          </cell>
          <cell r="F12">
            <v>100</v>
          </cell>
          <cell r="G12">
            <v>63</v>
          </cell>
          <cell r="H12">
            <v>25.56</v>
          </cell>
          <cell r="J12">
            <v>57.960000000000008</v>
          </cell>
          <cell r="K12">
            <v>32</v>
          </cell>
        </row>
        <row r="13">
          <cell r="B13">
            <v>26.324999999999999</v>
          </cell>
          <cell r="C13">
            <v>32.1</v>
          </cell>
          <cell r="D13">
            <v>23</v>
          </cell>
          <cell r="E13">
            <v>88</v>
          </cell>
          <cell r="F13">
            <v>100</v>
          </cell>
          <cell r="G13">
            <v>63</v>
          </cell>
          <cell r="H13">
            <v>16.2</v>
          </cell>
          <cell r="J13">
            <v>31.319999999999997</v>
          </cell>
          <cell r="K13">
            <v>4.6000000000000005</v>
          </cell>
        </row>
        <row r="14">
          <cell r="B14">
            <v>25.870833333333337</v>
          </cell>
          <cell r="C14">
            <v>31.5</v>
          </cell>
          <cell r="D14">
            <v>23.8</v>
          </cell>
          <cell r="E14">
            <v>88.375</v>
          </cell>
          <cell r="F14">
            <v>100</v>
          </cell>
          <cell r="G14">
            <v>63</v>
          </cell>
          <cell r="H14">
            <v>13.32</v>
          </cell>
          <cell r="J14">
            <v>25.56</v>
          </cell>
          <cell r="K14">
            <v>6.2</v>
          </cell>
        </row>
        <row r="15">
          <cell r="B15">
            <v>26.616666666666671</v>
          </cell>
          <cell r="C15">
            <v>32.700000000000003</v>
          </cell>
          <cell r="D15">
            <v>21.7</v>
          </cell>
          <cell r="E15">
            <v>76.708333333333329</v>
          </cell>
          <cell r="F15">
            <v>96</v>
          </cell>
          <cell r="G15">
            <v>54</v>
          </cell>
          <cell r="H15">
            <v>15.120000000000001</v>
          </cell>
          <cell r="J15">
            <v>27.720000000000002</v>
          </cell>
          <cell r="K15">
            <v>0</v>
          </cell>
        </row>
        <row r="16">
          <cell r="B16">
            <v>26.866666666666671</v>
          </cell>
          <cell r="C16">
            <v>33.700000000000003</v>
          </cell>
          <cell r="D16">
            <v>22.9</v>
          </cell>
          <cell r="E16">
            <v>72</v>
          </cell>
          <cell r="F16">
            <v>93</v>
          </cell>
          <cell r="G16">
            <v>49</v>
          </cell>
          <cell r="H16">
            <v>23.400000000000002</v>
          </cell>
          <cell r="J16">
            <v>71.28</v>
          </cell>
          <cell r="K16">
            <v>0</v>
          </cell>
        </row>
        <row r="17">
          <cell r="B17">
            <v>25.716666666666665</v>
          </cell>
          <cell r="C17">
            <v>30.8</v>
          </cell>
          <cell r="D17">
            <v>21.9</v>
          </cell>
          <cell r="E17">
            <v>81.208333333333329</v>
          </cell>
          <cell r="F17">
            <v>99</v>
          </cell>
          <cell r="G17">
            <v>55</v>
          </cell>
          <cell r="H17">
            <v>12.96</v>
          </cell>
          <cell r="J17">
            <v>25.56</v>
          </cell>
          <cell r="K17">
            <v>0.4</v>
          </cell>
        </row>
        <row r="18">
          <cell r="B18">
            <v>24.083333333333339</v>
          </cell>
          <cell r="C18">
            <v>29.2</v>
          </cell>
          <cell r="D18">
            <v>21.5</v>
          </cell>
          <cell r="E18">
            <v>89</v>
          </cell>
          <cell r="F18">
            <v>100</v>
          </cell>
          <cell r="G18">
            <v>60</v>
          </cell>
          <cell r="H18">
            <v>19.440000000000001</v>
          </cell>
          <cell r="J18">
            <v>55.440000000000005</v>
          </cell>
          <cell r="K18">
            <v>22</v>
          </cell>
        </row>
        <row r="19">
          <cell r="B19">
            <v>24.612499999999997</v>
          </cell>
          <cell r="C19">
            <v>31.1</v>
          </cell>
          <cell r="D19">
            <v>19.100000000000001</v>
          </cell>
          <cell r="E19">
            <v>75.208333333333329</v>
          </cell>
          <cell r="F19">
            <v>100</v>
          </cell>
          <cell r="G19">
            <v>43</v>
          </cell>
          <cell r="H19">
            <v>13.32</v>
          </cell>
          <cell r="J19">
            <v>31.319999999999997</v>
          </cell>
          <cell r="K19">
            <v>0.2</v>
          </cell>
        </row>
        <row r="20">
          <cell r="B20">
            <v>24.158333333333331</v>
          </cell>
          <cell r="C20">
            <v>31.3</v>
          </cell>
          <cell r="D20">
            <v>17.2</v>
          </cell>
          <cell r="E20">
            <v>66.791666666666671</v>
          </cell>
          <cell r="F20">
            <v>96</v>
          </cell>
          <cell r="G20">
            <v>34</v>
          </cell>
          <cell r="H20">
            <v>9.7200000000000006</v>
          </cell>
          <cell r="J20">
            <v>22.68</v>
          </cell>
          <cell r="K20">
            <v>0</v>
          </cell>
        </row>
        <row r="21">
          <cell r="B21">
            <v>24.854166666666671</v>
          </cell>
          <cell r="C21">
            <v>32.5</v>
          </cell>
          <cell r="D21">
            <v>17.2</v>
          </cell>
          <cell r="E21">
            <v>63.875</v>
          </cell>
          <cell r="F21">
            <v>96</v>
          </cell>
          <cell r="G21">
            <v>35</v>
          </cell>
          <cell r="H21">
            <v>8.64</v>
          </cell>
          <cell r="J21">
            <v>21.240000000000002</v>
          </cell>
          <cell r="K21">
            <v>0</v>
          </cell>
        </row>
        <row r="22">
          <cell r="B22">
            <v>26.862500000000001</v>
          </cell>
          <cell r="C22">
            <v>35.299999999999997</v>
          </cell>
          <cell r="D22">
            <v>18.600000000000001</v>
          </cell>
          <cell r="E22">
            <v>63.125</v>
          </cell>
          <cell r="F22">
            <v>98</v>
          </cell>
          <cell r="G22">
            <v>35</v>
          </cell>
          <cell r="H22">
            <v>19.079999999999998</v>
          </cell>
          <cell r="J22">
            <v>37.080000000000005</v>
          </cell>
          <cell r="K22">
            <v>0</v>
          </cell>
        </row>
        <row r="23">
          <cell r="B23">
            <v>27.349999999999994</v>
          </cell>
          <cell r="C23">
            <v>33</v>
          </cell>
          <cell r="D23">
            <v>23.5</v>
          </cell>
          <cell r="E23">
            <v>72.958333333333329</v>
          </cell>
          <cell r="F23">
            <v>90</v>
          </cell>
          <cell r="G23">
            <v>52</v>
          </cell>
          <cell r="H23">
            <v>28.44</v>
          </cell>
          <cell r="J23">
            <v>55.800000000000004</v>
          </cell>
          <cell r="K23">
            <v>0</v>
          </cell>
        </row>
        <row r="24">
          <cell r="B24">
            <v>26.104166666666657</v>
          </cell>
          <cell r="C24">
            <v>32.4</v>
          </cell>
          <cell r="D24">
            <v>22.7</v>
          </cell>
          <cell r="E24">
            <v>85.291666666666671</v>
          </cell>
          <cell r="F24">
            <v>100</v>
          </cell>
          <cell r="G24">
            <v>57</v>
          </cell>
          <cell r="H24">
            <v>24.12</v>
          </cell>
          <cell r="J24">
            <v>53.28</v>
          </cell>
          <cell r="K24">
            <v>4.2</v>
          </cell>
        </row>
        <row r="25">
          <cell r="B25">
            <v>26.512499999999999</v>
          </cell>
          <cell r="C25">
            <v>33.4</v>
          </cell>
          <cell r="D25">
            <v>21.8</v>
          </cell>
          <cell r="E25">
            <v>84.458333333333329</v>
          </cell>
          <cell r="F25">
            <v>100</v>
          </cell>
          <cell r="G25">
            <v>54</v>
          </cell>
          <cell r="H25">
            <v>12.6</v>
          </cell>
          <cell r="J25">
            <v>35.28</v>
          </cell>
          <cell r="K25">
            <v>17</v>
          </cell>
        </row>
        <row r="26">
          <cell r="B26">
            <v>27.370833333333337</v>
          </cell>
          <cell r="C26">
            <v>33.700000000000003</v>
          </cell>
          <cell r="D26">
            <v>23.4</v>
          </cell>
          <cell r="E26">
            <v>80.958333333333329</v>
          </cell>
          <cell r="F26">
            <v>100</v>
          </cell>
          <cell r="G26">
            <v>52</v>
          </cell>
          <cell r="J26">
            <v>24.12</v>
          </cell>
          <cell r="K26">
            <v>0</v>
          </cell>
        </row>
        <row r="27">
          <cell r="B27">
            <v>27.524999999999995</v>
          </cell>
          <cell r="C27">
            <v>35.1</v>
          </cell>
          <cell r="D27">
            <v>21.4</v>
          </cell>
          <cell r="E27">
            <v>75.083333333333329</v>
          </cell>
          <cell r="F27">
            <v>100</v>
          </cell>
          <cell r="G27">
            <v>31</v>
          </cell>
          <cell r="H27">
            <v>6.48</v>
          </cell>
          <cell r="J27">
            <v>15.48</v>
          </cell>
          <cell r="K27">
            <v>0</v>
          </cell>
        </row>
        <row r="28">
          <cell r="B28">
            <v>27.066666666666663</v>
          </cell>
          <cell r="C28">
            <v>33.4</v>
          </cell>
          <cell r="D28">
            <v>23.2</v>
          </cell>
          <cell r="E28">
            <v>74.666666666666671</v>
          </cell>
          <cell r="F28">
            <v>96</v>
          </cell>
          <cell r="G28">
            <v>51</v>
          </cell>
          <cell r="H28">
            <v>21.240000000000002</v>
          </cell>
          <cell r="J28">
            <v>37.440000000000005</v>
          </cell>
          <cell r="K28">
            <v>0</v>
          </cell>
        </row>
        <row r="29">
          <cell r="B29">
            <v>24.337500000000002</v>
          </cell>
          <cell r="C29">
            <v>28.5</v>
          </cell>
          <cell r="D29">
            <v>22</v>
          </cell>
          <cell r="E29">
            <v>86.125</v>
          </cell>
          <cell r="F29">
            <v>100</v>
          </cell>
          <cell r="G29">
            <v>66</v>
          </cell>
          <cell r="H29">
            <v>13.32</v>
          </cell>
          <cell r="J29">
            <v>30.240000000000002</v>
          </cell>
          <cell r="K29">
            <v>0.2</v>
          </cell>
        </row>
        <row r="30">
          <cell r="B30">
            <v>24.787500000000005</v>
          </cell>
          <cell r="C30">
            <v>31.3</v>
          </cell>
          <cell r="D30">
            <v>18.100000000000001</v>
          </cell>
          <cell r="E30">
            <v>65.208333333333329</v>
          </cell>
          <cell r="F30">
            <v>84</v>
          </cell>
          <cell r="G30">
            <v>46</v>
          </cell>
          <cell r="H30">
            <v>11.520000000000001</v>
          </cell>
          <cell r="J30">
            <v>28.08</v>
          </cell>
          <cell r="K30">
            <v>0</v>
          </cell>
        </row>
        <row r="31">
          <cell r="B31">
            <v>23.912499999999994</v>
          </cell>
          <cell r="C31">
            <v>31.4</v>
          </cell>
          <cell r="D31">
            <v>15.9</v>
          </cell>
          <cell r="E31">
            <v>59.291666666666664</v>
          </cell>
          <cell r="F31">
            <v>88</v>
          </cell>
          <cell r="G31">
            <v>31</v>
          </cell>
          <cell r="H31">
            <v>12.96</v>
          </cell>
          <cell r="J31">
            <v>25.2</v>
          </cell>
          <cell r="K31">
            <v>0</v>
          </cell>
        </row>
        <row r="32">
          <cell r="B32">
            <v>25.166666666666668</v>
          </cell>
          <cell r="C32">
            <v>32.5</v>
          </cell>
          <cell r="D32">
            <v>17.3</v>
          </cell>
          <cell r="E32">
            <v>62.958333333333336</v>
          </cell>
          <cell r="F32">
            <v>97</v>
          </cell>
          <cell r="G32">
            <v>34</v>
          </cell>
          <cell r="H32">
            <v>11.16</v>
          </cell>
          <cell r="J32">
            <v>25.92</v>
          </cell>
          <cell r="K32">
            <v>0</v>
          </cell>
        </row>
        <row r="33">
          <cell r="B33">
            <v>25.17916666666666</v>
          </cell>
          <cell r="C33">
            <v>33.299999999999997</v>
          </cell>
          <cell r="D33">
            <v>16.899999999999999</v>
          </cell>
          <cell r="E33">
            <v>63</v>
          </cell>
          <cell r="F33">
            <v>96</v>
          </cell>
          <cell r="G33">
            <v>29</v>
          </cell>
          <cell r="H33">
            <v>10.08</v>
          </cell>
          <cell r="J33">
            <v>23.400000000000002</v>
          </cell>
          <cell r="K33">
            <v>0</v>
          </cell>
        </row>
        <row r="34">
          <cell r="B34">
            <v>26.762500000000003</v>
          </cell>
          <cell r="C34">
            <v>35.299999999999997</v>
          </cell>
          <cell r="D34">
            <v>18.7</v>
          </cell>
          <cell r="E34">
            <v>58.458333333333336</v>
          </cell>
          <cell r="F34">
            <v>89</v>
          </cell>
          <cell r="G34">
            <v>30</v>
          </cell>
          <cell r="H34">
            <v>9.3600000000000012</v>
          </cell>
          <cell r="J34">
            <v>28.08</v>
          </cell>
          <cell r="K34">
            <v>0</v>
          </cell>
        </row>
        <row r="35">
          <cell r="B35">
            <v>27.891666666666676</v>
          </cell>
          <cell r="C35">
            <v>36.9</v>
          </cell>
          <cell r="D35">
            <v>21.6</v>
          </cell>
          <cell r="E35">
            <v>64.166666666666671</v>
          </cell>
          <cell r="F35">
            <v>91</v>
          </cell>
          <cell r="G35">
            <v>27</v>
          </cell>
          <cell r="H35">
            <v>15.840000000000002</v>
          </cell>
          <cell r="J35">
            <v>27.36</v>
          </cell>
          <cell r="K3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27.254166666666663</v>
          </cell>
          <cell r="C5">
            <v>35.700000000000003</v>
          </cell>
          <cell r="D5">
            <v>21.5</v>
          </cell>
          <cell r="E5">
            <v>73.434782608695656</v>
          </cell>
          <cell r="F5">
            <v>100</v>
          </cell>
          <cell r="G5">
            <v>41</v>
          </cell>
          <cell r="H5">
            <v>12.24</v>
          </cell>
          <cell r="J5">
            <v>27.36</v>
          </cell>
          <cell r="K5">
            <v>0</v>
          </cell>
        </row>
        <row r="6">
          <cell r="B6">
            <v>25.483333333333334</v>
          </cell>
          <cell r="C6">
            <v>33.6</v>
          </cell>
          <cell r="D6">
            <v>22</v>
          </cell>
          <cell r="E6">
            <v>79.541666666666671</v>
          </cell>
          <cell r="F6">
            <v>100</v>
          </cell>
          <cell r="G6">
            <v>47</v>
          </cell>
          <cell r="H6">
            <v>13.32</v>
          </cell>
          <cell r="J6">
            <v>43.92</v>
          </cell>
          <cell r="K6">
            <v>8.3999999999999986</v>
          </cell>
        </row>
        <row r="7">
          <cell r="B7">
            <v>23.145833333333332</v>
          </cell>
          <cell r="C7">
            <v>25.9</v>
          </cell>
          <cell r="D7">
            <v>21.9</v>
          </cell>
          <cell r="E7">
            <v>94</v>
          </cell>
          <cell r="F7">
            <v>100</v>
          </cell>
          <cell r="G7">
            <v>80</v>
          </cell>
          <cell r="H7">
            <v>8.2799999999999994</v>
          </cell>
          <cell r="J7">
            <v>21.6</v>
          </cell>
          <cell r="K7">
            <v>29.400000000000002</v>
          </cell>
        </row>
        <row r="8">
          <cell r="B8">
            <v>24.266666666666666</v>
          </cell>
          <cell r="C8">
            <v>30.5</v>
          </cell>
          <cell r="D8">
            <v>20.7</v>
          </cell>
          <cell r="E8">
            <v>82.333333333333329</v>
          </cell>
          <cell r="F8">
            <v>100</v>
          </cell>
          <cell r="G8">
            <v>61</v>
          </cell>
          <cell r="H8">
            <v>8.64</v>
          </cell>
          <cell r="J8">
            <v>21.6</v>
          </cell>
          <cell r="K8">
            <v>2.8000000000000003</v>
          </cell>
        </row>
        <row r="9">
          <cell r="B9">
            <v>24.95</v>
          </cell>
          <cell r="C9">
            <v>31</v>
          </cell>
          <cell r="D9">
            <v>21.2</v>
          </cell>
          <cell r="E9">
            <v>78.058823529411768</v>
          </cell>
          <cell r="F9">
            <v>100</v>
          </cell>
          <cell r="G9">
            <v>54</v>
          </cell>
          <cell r="H9">
            <v>22.32</v>
          </cell>
          <cell r="J9">
            <v>35.64</v>
          </cell>
          <cell r="K9">
            <v>8.3999999999999986</v>
          </cell>
        </row>
        <row r="10">
          <cell r="B10">
            <v>26.470833333333335</v>
          </cell>
          <cell r="C10">
            <v>32.4</v>
          </cell>
          <cell r="D10">
            <v>22.2</v>
          </cell>
          <cell r="E10">
            <v>78.583333333333329</v>
          </cell>
          <cell r="F10">
            <v>100</v>
          </cell>
          <cell r="G10">
            <v>54</v>
          </cell>
          <cell r="H10">
            <v>11.879999999999999</v>
          </cell>
          <cell r="J10">
            <v>32.04</v>
          </cell>
          <cell r="K10">
            <v>0</v>
          </cell>
        </row>
        <row r="11">
          <cell r="B11">
            <v>27.441666666666666</v>
          </cell>
          <cell r="C11">
            <v>33.6</v>
          </cell>
          <cell r="D11">
            <v>23.5</v>
          </cell>
          <cell r="E11">
            <v>72.916666666666671</v>
          </cell>
          <cell r="F11">
            <v>90</v>
          </cell>
          <cell r="G11">
            <v>47</v>
          </cell>
          <cell r="H11">
            <v>16.920000000000002</v>
          </cell>
          <cell r="J11">
            <v>41.76</v>
          </cell>
          <cell r="K11">
            <v>0</v>
          </cell>
        </row>
        <row r="12">
          <cell r="B12">
            <v>23.220833333333335</v>
          </cell>
          <cell r="C12">
            <v>31.5</v>
          </cell>
          <cell r="D12">
            <v>19.600000000000001</v>
          </cell>
          <cell r="E12">
            <v>87.722222222222229</v>
          </cell>
          <cell r="F12">
            <v>100</v>
          </cell>
          <cell r="G12">
            <v>60</v>
          </cell>
          <cell r="H12">
            <v>14.4</v>
          </cell>
          <cell r="J12">
            <v>44.64</v>
          </cell>
          <cell r="K12">
            <v>24.799999999999997</v>
          </cell>
        </row>
        <row r="13">
          <cell r="B13">
            <v>25.054166666666664</v>
          </cell>
          <cell r="C13">
            <v>33.1</v>
          </cell>
          <cell r="D13">
            <v>22.1</v>
          </cell>
          <cell r="E13">
            <v>84.1875</v>
          </cell>
          <cell r="F13">
            <v>100</v>
          </cell>
          <cell r="G13">
            <v>54</v>
          </cell>
          <cell r="H13">
            <v>10.8</v>
          </cell>
          <cell r="J13">
            <v>40.32</v>
          </cell>
          <cell r="K13">
            <v>7.2</v>
          </cell>
        </row>
        <row r="14">
          <cell r="B14">
            <v>24.845833333333335</v>
          </cell>
          <cell r="C14">
            <v>29.4</v>
          </cell>
          <cell r="D14">
            <v>22.3</v>
          </cell>
          <cell r="E14">
            <v>77.666666666666671</v>
          </cell>
          <cell r="F14">
            <v>100</v>
          </cell>
          <cell r="G14">
            <v>63</v>
          </cell>
          <cell r="H14">
            <v>11.879999999999999</v>
          </cell>
          <cell r="J14">
            <v>28.08</v>
          </cell>
          <cell r="K14">
            <v>12.599999999999998</v>
          </cell>
        </row>
        <row r="15">
          <cell r="B15">
            <v>24.591666666666658</v>
          </cell>
          <cell r="C15">
            <v>31.3</v>
          </cell>
          <cell r="D15">
            <v>19.3</v>
          </cell>
          <cell r="E15">
            <v>77.625</v>
          </cell>
          <cell r="F15">
            <v>92</v>
          </cell>
          <cell r="G15">
            <v>54</v>
          </cell>
          <cell r="H15">
            <v>10.44</v>
          </cell>
          <cell r="J15">
            <v>21.240000000000002</v>
          </cell>
          <cell r="K15">
            <v>0</v>
          </cell>
        </row>
        <row r="16">
          <cell r="B16">
            <v>25.4375</v>
          </cell>
          <cell r="C16">
            <v>32.200000000000003</v>
          </cell>
          <cell r="D16">
            <v>21.4</v>
          </cell>
          <cell r="E16">
            <v>78.666666666666671</v>
          </cell>
          <cell r="F16">
            <v>100</v>
          </cell>
          <cell r="G16">
            <v>54</v>
          </cell>
          <cell r="H16">
            <v>21.240000000000002</v>
          </cell>
          <cell r="J16">
            <v>46.800000000000004</v>
          </cell>
          <cell r="K16">
            <v>0</v>
          </cell>
        </row>
        <row r="17">
          <cell r="B17">
            <v>22.904166666666665</v>
          </cell>
          <cell r="C17">
            <v>28.5</v>
          </cell>
          <cell r="D17">
            <v>19.7</v>
          </cell>
          <cell r="E17">
            <v>86.875</v>
          </cell>
          <cell r="F17">
            <v>100</v>
          </cell>
          <cell r="G17">
            <v>71</v>
          </cell>
          <cell r="H17">
            <v>13.68</v>
          </cell>
          <cell r="J17">
            <v>23.040000000000003</v>
          </cell>
          <cell r="K17">
            <v>8.5999999999999979</v>
          </cell>
        </row>
        <row r="18">
          <cell r="B18">
            <v>22.874999999999996</v>
          </cell>
          <cell r="C18">
            <v>28</v>
          </cell>
          <cell r="D18">
            <v>20.3</v>
          </cell>
          <cell r="E18">
            <v>84.5</v>
          </cell>
          <cell r="F18">
            <v>100</v>
          </cell>
          <cell r="G18">
            <v>62</v>
          </cell>
          <cell r="H18">
            <v>10.8</v>
          </cell>
          <cell r="J18">
            <v>37.080000000000005</v>
          </cell>
          <cell r="K18">
            <v>46.199999999999996</v>
          </cell>
        </row>
        <row r="19">
          <cell r="B19">
            <v>23.612500000000008</v>
          </cell>
          <cell r="C19">
            <v>30.9</v>
          </cell>
          <cell r="D19">
            <v>17.600000000000001</v>
          </cell>
          <cell r="E19">
            <v>71.416666666666671</v>
          </cell>
          <cell r="F19">
            <v>100</v>
          </cell>
          <cell r="G19">
            <v>36</v>
          </cell>
          <cell r="H19">
            <v>12.24</v>
          </cell>
          <cell r="J19">
            <v>33.480000000000004</v>
          </cell>
          <cell r="K19">
            <v>0</v>
          </cell>
        </row>
        <row r="20">
          <cell r="B20">
            <v>22.520833333333329</v>
          </cell>
          <cell r="C20">
            <v>31</v>
          </cell>
          <cell r="D20">
            <v>14.6</v>
          </cell>
          <cell r="E20">
            <v>64.708333333333329</v>
          </cell>
          <cell r="F20">
            <v>90</v>
          </cell>
          <cell r="G20">
            <v>29</v>
          </cell>
          <cell r="H20">
            <v>8.64</v>
          </cell>
          <cell r="J20">
            <v>20.16</v>
          </cell>
          <cell r="K20">
            <v>0</v>
          </cell>
        </row>
        <row r="21">
          <cell r="B21">
            <v>22.645833333333339</v>
          </cell>
          <cell r="C21">
            <v>31.7</v>
          </cell>
          <cell r="D21">
            <v>14.6</v>
          </cell>
          <cell r="E21">
            <v>63.125</v>
          </cell>
          <cell r="F21">
            <v>89</v>
          </cell>
          <cell r="G21">
            <v>30</v>
          </cell>
          <cell r="H21">
            <v>8.2799999999999994</v>
          </cell>
          <cell r="J21">
            <v>19.079999999999998</v>
          </cell>
          <cell r="K21">
            <v>0</v>
          </cell>
        </row>
        <row r="22">
          <cell r="B22">
            <v>24.204166666666666</v>
          </cell>
          <cell r="C22">
            <v>33.6</v>
          </cell>
          <cell r="D22">
            <v>15.5</v>
          </cell>
          <cell r="E22">
            <v>64.416666666666671</v>
          </cell>
          <cell r="F22">
            <v>90</v>
          </cell>
          <cell r="G22">
            <v>34</v>
          </cell>
          <cell r="H22">
            <v>11.879999999999999</v>
          </cell>
          <cell r="J22">
            <v>25.92</v>
          </cell>
          <cell r="K22">
            <v>0</v>
          </cell>
        </row>
        <row r="23">
          <cell r="B23">
            <v>24.449999999999992</v>
          </cell>
          <cell r="C23">
            <v>30.3</v>
          </cell>
          <cell r="D23">
            <v>21.1</v>
          </cell>
          <cell r="E23">
            <v>81.25</v>
          </cell>
          <cell r="F23">
            <v>90</v>
          </cell>
          <cell r="G23">
            <v>65</v>
          </cell>
          <cell r="H23">
            <v>9</v>
          </cell>
          <cell r="J23">
            <v>25.2</v>
          </cell>
          <cell r="K23">
            <v>1.5999999999999999</v>
          </cell>
        </row>
        <row r="24">
          <cell r="B24">
            <v>25.758333333333336</v>
          </cell>
          <cell r="C24">
            <v>32.200000000000003</v>
          </cell>
          <cell r="D24">
            <v>22.1</v>
          </cell>
          <cell r="E24">
            <v>82.913043478260875</v>
          </cell>
          <cell r="F24">
            <v>100</v>
          </cell>
          <cell r="G24">
            <v>58</v>
          </cell>
          <cell r="H24">
            <v>10.44</v>
          </cell>
          <cell r="J24">
            <v>33.480000000000004</v>
          </cell>
          <cell r="K24">
            <v>2.8000000000000003</v>
          </cell>
        </row>
        <row r="25">
          <cell r="B25">
            <v>26.812500000000004</v>
          </cell>
          <cell r="C25">
            <v>34.700000000000003</v>
          </cell>
          <cell r="D25">
            <v>22</v>
          </cell>
          <cell r="E25">
            <v>71.833333333333329</v>
          </cell>
          <cell r="F25">
            <v>100</v>
          </cell>
          <cell r="G25">
            <v>37</v>
          </cell>
          <cell r="H25">
            <v>11.879999999999999</v>
          </cell>
          <cell r="J25">
            <v>24.840000000000003</v>
          </cell>
          <cell r="K25">
            <v>0</v>
          </cell>
        </row>
        <row r="26">
          <cell r="B26">
            <v>26.341666666666665</v>
          </cell>
          <cell r="C26">
            <v>32.700000000000003</v>
          </cell>
          <cell r="D26">
            <v>21.8</v>
          </cell>
          <cell r="E26">
            <v>78.208333333333329</v>
          </cell>
          <cell r="F26">
            <v>100</v>
          </cell>
          <cell r="G26">
            <v>50</v>
          </cell>
          <cell r="H26">
            <v>8.2799999999999994</v>
          </cell>
          <cell r="J26">
            <v>21.96</v>
          </cell>
          <cell r="K26">
            <v>0</v>
          </cell>
        </row>
        <row r="27">
          <cell r="B27">
            <v>26.224999999999998</v>
          </cell>
          <cell r="C27">
            <v>34.5</v>
          </cell>
          <cell r="D27">
            <v>19.2</v>
          </cell>
          <cell r="E27">
            <v>68.166666666666671</v>
          </cell>
          <cell r="F27">
            <v>98</v>
          </cell>
          <cell r="G27">
            <v>30</v>
          </cell>
          <cell r="H27">
            <v>7.2</v>
          </cell>
          <cell r="J27">
            <v>20.88</v>
          </cell>
          <cell r="K27">
            <v>0</v>
          </cell>
        </row>
        <row r="28">
          <cell r="B28">
            <v>24.462500000000002</v>
          </cell>
          <cell r="C28">
            <v>32.6</v>
          </cell>
          <cell r="D28">
            <v>18.5</v>
          </cell>
          <cell r="E28">
            <v>74.375</v>
          </cell>
          <cell r="F28">
            <v>91</v>
          </cell>
          <cell r="G28">
            <v>48</v>
          </cell>
          <cell r="H28">
            <v>16.559999999999999</v>
          </cell>
          <cell r="J28">
            <v>35.28</v>
          </cell>
          <cell r="K28">
            <v>0</v>
          </cell>
        </row>
        <row r="29">
          <cell r="B29">
            <v>23.133333333333336</v>
          </cell>
          <cell r="C29">
            <v>27</v>
          </cell>
          <cell r="D29">
            <v>21.1</v>
          </cell>
          <cell r="E29">
            <v>83.125</v>
          </cell>
          <cell r="F29">
            <v>100</v>
          </cell>
          <cell r="G29">
            <v>61</v>
          </cell>
          <cell r="H29">
            <v>8.2799999999999994</v>
          </cell>
          <cell r="J29">
            <v>22.32</v>
          </cell>
          <cell r="K29">
            <v>1.6</v>
          </cell>
        </row>
        <row r="30">
          <cell r="B30">
            <v>22.329166666666669</v>
          </cell>
          <cell r="C30">
            <v>31.9</v>
          </cell>
          <cell r="D30">
            <v>13.3</v>
          </cell>
          <cell r="E30">
            <v>60.625</v>
          </cell>
          <cell r="F30">
            <v>89</v>
          </cell>
          <cell r="G30">
            <v>26</v>
          </cell>
          <cell r="H30">
            <v>9.3600000000000012</v>
          </cell>
          <cell r="J30">
            <v>26.64</v>
          </cell>
          <cell r="K30">
            <v>0</v>
          </cell>
        </row>
        <row r="31">
          <cell r="B31">
            <v>21.958333333333332</v>
          </cell>
          <cell r="C31">
            <v>32.5</v>
          </cell>
          <cell r="D31">
            <v>12.9</v>
          </cell>
          <cell r="E31">
            <v>60.5</v>
          </cell>
          <cell r="F31">
            <v>89</v>
          </cell>
          <cell r="G31">
            <v>24</v>
          </cell>
          <cell r="H31">
            <v>7.2</v>
          </cell>
          <cell r="J31">
            <v>18.36</v>
          </cell>
          <cell r="K31">
            <v>0</v>
          </cell>
        </row>
        <row r="32">
          <cell r="B32">
            <v>23.325000000000003</v>
          </cell>
          <cell r="C32">
            <v>33.5</v>
          </cell>
          <cell r="D32">
            <v>14.2</v>
          </cell>
          <cell r="E32">
            <v>59.125</v>
          </cell>
          <cell r="F32">
            <v>88</v>
          </cell>
          <cell r="G32">
            <v>25</v>
          </cell>
          <cell r="H32">
            <v>8.64</v>
          </cell>
          <cell r="J32">
            <v>32.4</v>
          </cell>
          <cell r="K32">
            <v>0</v>
          </cell>
        </row>
        <row r="33">
          <cell r="B33">
            <v>24.029166666666669</v>
          </cell>
          <cell r="C33">
            <v>34</v>
          </cell>
          <cell r="D33">
            <v>15.3</v>
          </cell>
          <cell r="E33">
            <v>57.458333333333336</v>
          </cell>
          <cell r="F33">
            <v>87</v>
          </cell>
          <cell r="G33">
            <v>18</v>
          </cell>
          <cell r="H33">
            <v>9</v>
          </cell>
          <cell r="J33">
            <v>25.2</v>
          </cell>
          <cell r="K33">
            <v>0</v>
          </cell>
        </row>
        <row r="34">
          <cell r="B34">
            <v>25.045833333333331</v>
          </cell>
          <cell r="C34">
            <v>35.700000000000003</v>
          </cell>
          <cell r="D34">
            <v>16.2</v>
          </cell>
          <cell r="E34">
            <v>57.25</v>
          </cell>
          <cell r="F34">
            <v>87</v>
          </cell>
          <cell r="G34">
            <v>24</v>
          </cell>
          <cell r="H34">
            <v>9.3600000000000012</v>
          </cell>
          <cell r="J34">
            <v>23.040000000000003</v>
          </cell>
          <cell r="K34">
            <v>0</v>
          </cell>
        </row>
        <row r="35">
          <cell r="B35">
            <v>25.883333333333336</v>
          </cell>
          <cell r="C35">
            <v>36.9</v>
          </cell>
          <cell r="D35">
            <v>16.3</v>
          </cell>
          <cell r="E35">
            <v>55.375</v>
          </cell>
          <cell r="F35">
            <v>90</v>
          </cell>
          <cell r="G35">
            <v>18</v>
          </cell>
          <cell r="H35">
            <v>9</v>
          </cell>
          <cell r="J35">
            <v>24.48</v>
          </cell>
          <cell r="K35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28.958333333333332</v>
          </cell>
          <cell r="C5">
            <v>35.200000000000003</v>
          </cell>
          <cell r="D5">
            <v>23.6</v>
          </cell>
          <cell r="E5">
            <v>75.833333333333329</v>
          </cell>
          <cell r="F5">
            <v>95</v>
          </cell>
          <cell r="G5">
            <v>51</v>
          </cell>
          <cell r="H5">
            <v>28.08</v>
          </cell>
          <cell r="K5">
            <v>0</v>
          </cell>
        </row>
        <row r="6">
          <cell r="B6">
            <v>27.516666666666669</v>
          </cell>
          <cell r="C6">
            <v>32.6</v>
          </cell>
          <cell r="D6">
            <v>23.8</v>
          </cell>
          <cell r="E6">
            <v>75.125</v>
          </cell>
          <cell r="F6">
            <v>91</v>
          </cell>
          <cell r="G6">
            <v>52</v>
          </cell>
          <cell r="H6">
            <v>23.040000000000003</v>
          </cell>
          <cell r="K6">
            <v>0</v>
          </cell>
        </row>
        <row r="7">
          <cell r="B7">
            <v>24.275000000000002</v>
          </cell>
          <cell r="C7">
            <v>26.7</v>
          </cell>
          <cell r="D7">
            <v>23</v>
          </cell>
          <cell r="E7">
            <v>92.041666666666671</v>
          </cell>
          <cell r="F7">
            <v>97</v>
          </cell>
          <cell r="G7">
            <v>77</v>
          </cell>
          <cell r="H7">
            <v>12.24</v>
          </cell>
          <cell r="K7">
            <v>46.800000000000004</v>
          </cell>
        </row>
        <row r="8">
          <cell r="B8">
            <v>24.087499999999995</v>
          </cell>
          <cell r="C8">
            <v>26.6</v>
          </cell>
          <cell r="D8">
            <v>21.8</v>
          </cell>
          <cell r="E8">
            <v>92.166666666666671</v>
          </cell>
          <cell r="F8">
            <v>96</v>
          </cell>
          <cell r="G8">
            <v>83</v>
          </cell>
          <cell r="H8">
            <v>19.440000000000001</v>
          </cell>
          <cell r="K8">
            <v>20</v>
          </cell>
        </row>
        <row r="9">
          <cell r="B9">
            <v>25.591666666666669</v>
          </cell>
          <cell r="C9">
            <v>30.1</v>
          </cell>
          <cell r="D9">
            <v>22</v>
          </cell>
          <cell r="E9">
            <v>78.75</v>
          </cell>
          <cell r="F9">
            <v>95</v>
          </cell>
          <cell r="G9">
            <v>64</v>
          </cell>
          <cell r="H9">
            <v>26.64</v>
          </cell>
          <cell r="K9">
            <v>0</v>
          </cell>
        </row>
        <row r="10">
          <cell r="B10">
            <v>28.07826086956522</v>
          </cell>
          <cell r="C10">
            <v>33.799999999999997</v>
          </cell>
          <cell r="D10">
            <v>23.6</v>
          </cell>
          <cell r="E10">
            <v>73.260869565217391</v>
          </cell>
          <cell r="F10">
            <v>93</v>
          </cell>
          <cell r="G10">
            <v>53</v>
          </cell>
          <cell r="H10">
            <v>25.92</v>
          </cell>
          <cell r="K10">
            <v>0</v>
          </cell>
        </row>
        <row r="11">
          <cell r="B11">
            <v>27.395652173913049</v>
          </cell>
          <cell r="C11">
            <v>34.5</v>
          </cell>
          <cell r="D11">
            <v>19.8</v>
          </cell>
          <cell r="E11">
            <v>77.652173913043484</v>
          </cell>
          <cell r="F11">
            <v>97</v>
          </cell>
          <cell r="G11">
            <v>49</v>
          </cell>
          <cell r="H11">
            <v>30.240000000000002</v>
          </cell>
          <cell r="K11">
            <v>31</v>
          </cell>
        </row>
        <row r="12">
          <cell r="B12">
            <v>23.42173913043478</v>
          </cell>
          <cell r="C12">
            <v>29.9</v>
          </cell>
          <cell r="D12">
            <v>19.2</v>
          </cell>
          <cell r="E12">
            <v>89.086956521739125</v>
          </cell>
          <cell r="F12">
            <v>97</v>
          </cell>
          <cell r="G12">
            <v>68</v>
          </cell>
          <cell r="H12">
            <v>34.200000000000003</v>
          </cell>
          <cell r="K12">
            <v>79.200000000000017</v>
          </cell>
        </row>
        <row r="13">
          <cell r="B13">
            <v>25.591666666666665</v>
          </cell>
          <cell r="C13">
            <v>32</v>
          </cell>
          <cell r="D13">
            <v>23.2</v>
          </cell>
          <cell r="E13">
            <v>87.625</v>
          </cell>
          <cell r="F13">
            <v>97</v>
          </cell>
          <cell r="G13">
            <v>60</v>
          </cell>
          <cell r="H13">
            <v>20.16</v>
          </cell>
          <cell r="K13">
            <v>3.4000000000000004</v>
          </cell>
        </row>
        <row r="14">
          <cell r="B14">
            <v>24.241666666666664</v>
          </cell>
          <cell r="C14">
            <v>28.1</v>
          </cell>
          <cell r="D14">
            <v>21.9</v>
          </cell>
          <cell r="E14">
            <v>86.333333333333329</v>
          </cell>
          <cell r="F14">
            <v>97</v>
          </cell>
          <cell r="G14">
            <v>65</v>
          </cell>
          <cell r="H14">
            <v>18.720000000000002</v>
          </cell>
          <cell r="K14">
            <v>1.2</v>
          </cell>
        </row>
        <row r="15">
          <cell r="B15">
            <v>24.733333333333334</v>
          </cell>
          <cell r="C15">
            <v>31.7</v>
          </cell>
          <cell r="D15">
            <v>18</v>
          </cell>
          <cell r="E15">
            <v>78.458333333333329</v>
          </cell>
          <cell r="F15">
            <v>97</v>
          </cell>
          <cell r="G15">
            <v>53</v>
          </cell>
          <cell r="H15">
            <v>21.240000000000002</v>
          </cell>
          <cell r="K15">
            <v>0</v>
          </cell>
        </row>
        <row r="16">
          <cell r="B16">
            <v>26.179166666666664</v>
          </cell>
          <cell r="C16">
            <v>31.7</v>
          </cell>
          <cell r="D16">
            <v>22.2</v>
          </cell>
          <cell r="E16">
            <v>71.875</v>
          </cell>
          <cell r="F16">
            <v>92</v>
          </cell>
          <cell r="G16">
            <v>51</v>
          </cell>
          <cell r="H16">
            <v>27</v>
          </cell>
          <cell r="K16">
            <v>0</v>
          </cell>
        </row>
        <row r="17">
          <cell r="B17">
            <v>24.30416666666666</v>
          </cell>
          <cell r="C17">
            <v>28.9</v>
          </cell>
          <cell r="D17">
            <v>20</v>
          </cell>
          <cell r="E17">
            <v>80.625</v>
          </cell>
          <cell r="F17">
            <v>96</v>
          </cell>
          <cell r="G17">
            <v>65</v>
          </cell>
          <cell r="H17">
            <v>23.400000000000002</v>
          </cell>
          <cell r="K17">
            <v>9.9999999999999982</v>
          </cell>
        </row>
        <row r="18">
          <cell r="B18">
            <v>24.212500000000002</v>
          </cell>
          <cell r="C18">
            <v>28.4</v>
          </cell>
          <cell r="D18">
            <v>21.3</v>
          </cell>
          <cell r="E18">
            <v>81.958333333333329</v>
          </cell>
          <cell r="F18">
            <v>95</v>
          </cell>
          <cell r="G18">
            <v>57</v>
          </cell>
          <cell r="H18">
            <v>26.28</v>
          </cell>
          <cell r="K18">
            <v>11.4</v>
          </cell>
        </row>
        <row r="19">
          <cell r="B19">
            <v>24.433333333333337</v>
          </cell>
          <cell r="C19">
            <v>30.1</v>
          </cell>
          <cell r="D19">
            <v>19.7</v>
          </cell>
          <cell r="E19">
            <v>69.666666666666671</v>
          </cell>
          <cell r="F19">
            <v>96</v>
          </cell>
          <cell r="G19">
            <v>39</v>
          </cell>
          <cell r="H19">
            <v>20.16</v>
          </cell>
          <cell r="K19">
            <v>0</v>
          </cell>
        </row>
        <row r="20">
          <cell r="B20">
            <v>22.808333333333334</v>
          </cell>
          <cell r="C20">
            <v>30.2</v>
          </cell>
          <cell r="D20">
            <v>15.1</v>
          </cell>
          <cell r="E20">
            <v>66.541666666666671</v>
          </cell>
          <cell r="F20">
            <v>95</v>
          </cell>
          <cell r="G20">
            <v>35</v>
          </cell>
          <cell r="H20">
            <v>15.120000000000001</v>
          </cell>
          <cell r="K20">
            <v>0</v>
          </cell>
        </row>
        <row r="21">
          <cell r="B21">
            <v>23.799999999999997</v>
          </cell>
          <cell r="C21">
            <v>32</v>
          </cell>
          <cell r="D21">
            <v>15.6</v>
          </cell>
          <cell r="E21">
            <v>63.125</v>
          </cell>
          <cell r="F21">
            <v>96</v>
          </cell>
          <cell r="G21">
            <v>32</v>
          </cell>
          <cell r="H21">
            <v>12.96</v>
          </cell>
          <cell r="K21">
            <v>0</v>
          </cell>
        </row>
        <row r="22">
          <cell r="B22">
            <v>25.145833333333332</v>
          </cell>
          <cell r="C22">
            <v>34.700000000000003</v>
          </cell>
          <cell r="D22">
            <v>14.6</v>
          </cell>
          <cell r="E22">
            <v>61.333333333333336</v>
          </cell>
          <cell r="F22">
            <v>93</v>
          </cell>
          <cell r="G22">
            <v>37</v>
          </cell>
          <cell r="H22">
            <v>21.96</v>
          </cell>
          <cell r="K22">
            <v>0</v>
          </cell>
        </row>
        <row r="23">
          <cell r="B23">
            <v>24.879166666666663</v>
          </cell>
          <cell r="C23">
            <v>29.8</v>
          </cell>
          <cell r="D23">
            <v>20.6</v>
          </cell>
          <cell r="E23">
            <v>78.833333333333329</v>
          </cell>
          <cell r="F23">
            <v>97</v>
          </cell>
          <cell r="G23">
            <v>62</v>
          </cell>
          <cell r="H23">
            <v>23.759999999999998</v>
          </cell>
          <cell r="K23">
            <v>23.200000000000003</v>
          </cell>
        </row>
        <row r="24">
          <cell r="B24">
            <v>25.3</v>
          </cell>
          <cell r="C24">
            <v>31.2</v>
          </cell>
          <cell r="D24">
            <v>22.4</v>
          </cell>
          <cell r="E24">
            <v>86.333333333333329</v>
          </cell>
          <cell r="F24">
            <v>95</v>
          </cell>
          <cell r="G24">
            <v>64</v>
          </cell>
          <cell r="H24">
            <v>17.64</v>
          </cell>
          <cell r="K24">
            <v>1</v>
          </cell>
        </row>
        <row r="25">
          <cell r="B25">
            <v>25.995833333333337</v>
          </cell>
          <cell r="C25">
            <v>32.4</v>
          </cell>
          <cell r="D25">
            <v>22.5</v>
          </cell>
          <cell r="E25">
            <v>83.375</v>
          </cell>
          <cell r="F25">
            <v>96</v>
          </cell>
          <cell r="G25">
            <v>58</v>
          </cell>
          <cell r="H25">
            <v>14.04</v>
          </cell>
          <cell r="K25">
            <v>0</v>
          </cell>
        </row>
        <row r="26">
          <cell r="B26">
            <v>26.945833333333336</v>
          </cell>
          <cell r="C26">
            <v>33.9</v>
          </cell>
          <cell r="D26">
            <v>22.1</v>
          </cell>
          <cell r="E26">
            <v>79.5</v>
          </cell>
          <cell r="F26">
            <v>97</v>
          </cell>
          <cell r="G26">
            <v>41</v>
          </cell>
          <cell r="H26">
            <v>18</v>
          </cell>
          <cell r="K26">
            <v>0</v>
          </cell>
        </row>
        <row r="27">
          <cell r="B27">
            <v>26.641666666666669</v>
          </cell>
          <cell r="C27">
            <v>33.799999999999997</v>
          </cell>
          <cell r="D27">
            <v>19.7</v>
          </cell>
          <cell r="E27">
            <v>70.25</v>
          </cell>
          <cell r="F27">
            <v>97</v>
          </cell>
          <cell r="G27">
            <v>35</v>
          </cell>
          <cell r="H27">
            <v>13.32</v>
          </cell>
          <cell r="K27">
            <v>0</v>
          </cell>
        </row>
        <row r="28">
          <cell r="B28">
            <v>26.237499999999997</v>
          </cell>
          <cell r="C28">
            <v>33.200000000000003</v>
          </cell>
          <cell r="D28">
            <v>20.399999999999999</v>
          </cell>
          <cell r="E28">
            <v>73.5</v>
          </cell>
          <cell r="F28">
            <v>94</v>
          </cell>
          <cell r="G28">
            <v>51</v>
          </cell>
          <cell r="H28">
            <v>24.12</v>
          </cell>
          <cell r="K28">
            <v>9.6</v>
          </cell>
        </row>
        <row r="29">
          <cell r="B29">
            <v>23.478260869565219</v>
          </cell>
          <cell r="C29">
            <v>27</v>
          </cell>
          <cell r="D29">
            <v>21.9</v>
          </cell>
          <cell r="E29">
            <v>84.782608695652172</v>
          </cell>
          <cell r="F29">
            <v>95</v>
          </cell>
          <cell r="G29">
            <v>63</v>
          </cell>
          <cell r="H29">
            <v>16.2</v>
          </cell>
          <cell r="K29">
            <v>2.8000000000000003</v>
          </cell>
        </row>
        <row r="30">
          <cell r="B30">
            <v>22.595833333333335</v>
          </cell>
          <cell r="C30">
            <v>29.5</v>
          </cell>
          <cell r="D30">
            <v>14.5</v>
          </cell>
          <cell r="E30">
            <v>64.666666666666671</v>
          </cell>
          <cell r="F30">
            <v>93</v>
          </cell>
          <cell r="G30">
            <v>36</v>
          </cell>
          <cell r="H30">
            <v>16.2</v>
          </cell>
          <cell r="K30">
            <v>0</v>
          </cell>
        </row>
        <row r="31">
          <cell r="B31">
            <v>22.712499999999995</v>
          </cell>
          <cell r="C31">
            <v>31.4</v>
          </cell>
          <cell r="D31">
            <v>13.5</v>
          </cell>
          <cell r="E31">
            <v>64.583333333333329</v>
          </cell>
          <cell r="F31">
            <v>96</v>
          </cell>
          <cell r="G31">
            <v>34</v>
          </cell>
          <cell r="H31">
            <v>11.520000000000001</v>
          </cell>
          <cell r="K31">
            <v>0</v>
          </cell>
        </row>
        <row r="32">
          <cell r="B32">
            <v>23.904166666666658</v>
          </cell>
          <cell r="C32">
            <v>32.200000000000003</v>
          </cell>
          <cell r="D32">
            <v>13.9</v>
          </cell>
          <cell r="E32">
            <v>63.541666666666664</v>
          </cell>
          <cell r="F32">
            <v>96</v>
          </cell>
          <cell r="G32">
            <v>32</v>
          </cell>
          <cell r="H32">
            <v>17.28</v>
          </cell>
          <cell r="K32">
            <v>0</v>
          </cell>
        </row>
        <row r="33">
          <cell r="B33">
            <v>24.945833333333329</v>
          </cell>
          <cell r="C33">
            <v>34</v>
          </cell>
          <cell r="D33">
            <v>15.6</v>
          </cell>
          <cell r="E33">
            <v>61.708333333333336</v>
          </cell>
          <cell r="F33">
            <v>94</v>
          </cell>
          <cell r="G33">
            <v>27</v>
          </cell>
          <cell r="H33">
            <v>12.24</v>
          </cell>
          <cell r="K33">
            <v>0</v>
          </cell>
        </row>
        <row r="34">
          <cell r="B34">
            <v>25.926086956521743</v>
          </cell>
          <cell r="C34">
            <v>35</v>
          </cell>
          <cell r="D34">
            <v>16.2</v>
          </cell>
          <cell r="E34">
            <v>62.782608695652172</v>
          </cell>
          <cell r="F34">
            <v>95</v>
          </cell>
          <cell r="G34">
            <v>29</v>
          </cell>
          <cell r="H34">
            <v>16.2</v>
          </cell>
          <cell r="K34">
            <v>0</v>
          </cell>
        </row>
        <row r="35">
          <cell r="B35">
            <v>27.225000000000005</v>
          </cell>
          <cell r="C35">
            <v>35.700000000000003</v>
          </cell>
          <cell r="D35">
            <v>19.5</v>
          </cell>
          <cell r="E35">
            <v>65.916666666666671</v>
          </cell>
          <cell r="F35">
            <v>93</v>
          </cell>
          <cell r="G35">
            <v>35</v>
          </cell>
          <cell r="H35">
            <v>21.240000000000002</v>
          </cell>
          <cell r="K35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28.441666666666663</v>
          </cell>
          <cell r="C5">
            <v>36.299999999999997</v>
          </cell>
          <cell r="D5">
            <v>22.8</v>
          </cell>
          <cell r="E5">
            <v>76.875</v>
          </cell>
          <cell r="F5">
            <v>100</v>
          </cell>
          <cell r="G5">
            <v>39</v>
          </cell>
          <cell r="H5">
            <v>14.4</v>
          </cell>
          <cell r="J5">
            <v>27</v>
          </cell>
          <cell r="K5">
            <v>0</v>
          </cell>
        </row>
        <row r="6">
          <cell r="B6">
            <v>26.304166666666671</v>
          </cell>
          <cell r="C6">
            <v>30.7</v>
          </cell>
          <cell r="D6">
            <v>23.5</v>
          </cell>
          <cell r="E6">
            <v>88.583333333333329</v>
          </cell>
          <cell r="F6">
            <v>100</v>
          </cell>
          <cell r="G6">
            <v>62</v>
          </cell>
          <cell r="H6">
            <v>23.040000000000003</v>
          </cell>
          <cell r="J6">
            <v>48.6</v>
          </cell>
          <cell r="K6">
            <v>18.8</v>
          </cell>
        </row>
        <row r="7">
          <cell r="B7">
            <v>24.216666666666669</v>
          </cell>
          <cell r="C7">
            <v>28.2</v>
          </cell>
          <cell r="D7">
            <v>22.7</v>
          </cell>
          <cell r="E7">
            <v>96.916666666666671</v>
          </cell>
          <cell r="F7">
            <v>100</v>
          </cell>
          <cell r="G7">
            <v>78</v>
          </cell>
          <cell r="H7">
            <v>16.920000000000002</v>
          </cell>
          <cell r="J7">
            <v>31.319999999999997</v>
          </cell>
          <cell r="K7">
            <v>14.199999999999998</v>
          </cell>
        </row>
        <row r="8">
          <cell r="B8">
            <v>24.770833333333329</v>
          </cell>
          <cell r="C8">
            <v>30.2</v>
          </cell>
          <cell r="D8">
            <v>22.5</v>
          </cell>
          <cell r="E8">
            <v>94.75</v>
          </cell>
          <cell r="F8">
            <v>100</v>
          </cell>
          <cell r="G8">
            <v>67</v>
          </cell>
          <cell r="H8">
            <v>14.76</v>
          </cell>
          <cell r="J8">
            <v>23.759999999999998</v>
          </cell>
          <cell r="K8">
            <v>5.0000000000000009</v>
          </cell>
        </row>
        <row r="9">
          <cell r="B9">
            <v>26.316666666666663</v>
          </cell>
          <cell r="C9">
            <v>31.7</v>
          </cell>
          <cell r="D9">
            <v>22.6</v>
          </cell>
          <cell r="E9">
            <v>85.458333333333329</v>
          </cell>
          <cell r="F9">
            <v>100</v>
          </cell>
          <cell r="G9">
            <v>55</v>
          </cell>
          <cell r="H9">
            <v>13.32</v>
          </cell>
          <cell r="J9">
            <v>27</v>
          </cell>
          <cell r="K9">
            <v>1</v>
          </cell>
        </row>
        <row r="10">
          <cell r="B10">
            <v>27.375000000000004</v>
          </cell>
          <cell r="C10">
            <v>33.299999999999997</v>
          </cell>
          <cell r="D10">
            <v>22.9</v>
          </cell>
          <cell r="E10">
            <v>82.5</v>
          </cell>
          <cell r="F10">
            <v>100</v>
          </cell>
          <cell r="G10">
            <v>54</v>
          </cell>
          <cell r="H10">
            <v>18.720000000000002</v>
          </cell>
          <cell r="J10">
            <v>34.92</v>
          </cell>
          <cell r="K10">
            <v>1.2</v>
          </cell>
        </row>
        <row r="11">
          <cell r="B11">
            <v>27.966666666666669</v>
          </cell>
          <cell r="C11">
            <v>33.9</v>
          </cell>
          <cell r="D11">
            <v>24.1</v>
          </cell>
          <cell r="E11">
            <v>81.416666666666671</v>
          </cell>
          <cell r="F11">
            <v>100</v>
          </cell>
          <cell r="G11">
            <v>50</v>
          </cell>
          <cell r="H11">
            <v>21.96</v>
          </cell>
          <cell r="J11">
            <v>50.04</v>
          </cell>
          <cell r="K11">
            <v>0</v>
          </cell>
        </row>
        <row r="12">
          <cell r="B12">
            <v>25.833333333333329</v>
          </cell>
          <cell r="C12">
            <v>31.7</v>
          </cell>
          <cell r="D12">
            <v>23.3</v>
          </cell>
          <cell r="E12">
            <v>92.083333333333329</v>
          </cell>
          <cell r="F12">
            <v>100</v>
          </cell>
          <cell r="G12">
            <v>61</v>
          </cell>
          <cell r="H12">
            <v>27.36</v>
          </cell>
          <cell r="J12">
            <v>49.680000000000007</v>
          </cell>
          <cell r="K12">
            <v>16</v>
          </cell>
        </row>
        <row r="13">
          <cell r="B13">
            <v>26.562500000000004</v>
          </cell>
          <cell r="C13">
            <v>33.700000000000003</v>
          </cell>
          <cell r="D13">
            <v>22.9</v>
          </cell>
          <cell r="E13">
            <v>87.916666666666671</v>
          </cell>
          <cell r="F13">
            <v>100</v>
          </cell>
          <cell r="G13">
            <v>55</v>
          </cell>
          <cell r="H13">
            <v>16.920000000000002</v>
          </cell>
          <cell r="J13">
            <v>35.64</v>
          </cell>
          <cell r="K13">
            <v>11.799999999999997</v>
          </cell>
        </row>
        <row r="14">
          <cell r="B14">
            <v>26.329166666666669</v>
          </cell>
          <cell r="C14">
            <v>32.1</v>
          </cell>
          <cell r="D14">
            <v>22.8</v>
          </cell>
          <cell r="E14">
            <v>89.25</v>
          </cell>
          <cell r="F14">
            <v>100</v>
          </cell>
          <cell r="G14">
            <v>63</v>
          </cell>
          <cell r="H14">
            <v>14.4</v>
          </cell>
          <cell r="J14">
            <v>36</v>
          </cell>
          <cell r="K14">
            <v>0.4</v>
          </cell>
        </row>
        <row r="15">
          <cell r="B15">
            <v>26.762499999999999</v>
          </cell>
          <cell r="C15">
            <v>32.799999999999997</v>
          </cell>
          <cell r="D15">
            <v>21.1</v>
          </cell>
          <cell r="E15">
            <v>79.625</v>
          </cell>
          <cell r="F15">
            <v>100</v>
          </cell>
          <cell r="G15">
            <v>52</v>
          </cell>
          <cell r="H15">
            <v>8.2799999999999994</v>
          </cell>
          <cell r="J15">
            <v>24.12</v>
          </cell>
          <cell r="K15">
            <v>0.2</v>
          </cell>
        </row>
        <row r="16">
          <cell r="B16">
            <v>26.566666666666666</v>
          </cell>
          <cell r="C16">
            <v>33.4</v>
          </cell>
          <cell r="D16">
            <v>22.8</v>
          </cell>
          <cell r="E16">
            <v>84.416666666666671</v>
          </cell>
          <cell r="F16">
            <v>100</v>
          </cell>
          <cell r="G16">
            <v>53</v>
          </cell>
          <cell r="H16">
            <v>27.36</v>
          </cell>
          <cell r="J16">
            <v>59.04</v>
          </cell>
          <cell r="K16">
            <v>0.4</v>
          </cell>
        </row>
        <row r="17">
          <cell r="B17">
            <v>25.483333333333331</v>
          </cell>
          <cell r="C17">
            <v>30.3</v>
          </cell>
          <cell r="D17">
            <v>21.9</v>
          </cell>
          <cell r="E17">
            <v>87.25</v>
          </cell>
          <cell r="F17">
            <v>100</v>
          </cell>
          <cell r="G17">
            <v>61</v>
          </cell>
          <cell r="H17">
            <v>21.96</v>
          </cell>
          <cell r="J17">
            <v>48.6</v>
          </cell>
          <cell r="K17">
            <v>1.4</v>
          </cell>
        </row>
        <row r="18">
          <cell r="B18">
            <v>23.912499999999998</v>
          </cell>
          <cell r="C18">
            <v>29.1</v>
          </cell>
          <cell r="D18">
            <v>21.4</v>
          </cell>
          <cell r="E18">
            <v>93.041666666666671</v>
          </cell>
          <cell r="F18">
            <v>100</v>
          </cell>
          <cell r="G18">
            <v>65</v>
          </cell>
          <cell r="H18">
            <v>14.76</v>
          </cell>
          <cell r="J18">
            <v>35.28</v>
          </cell>
          <cell r="K18">
            <v>14.599999999999998</v>
          </cell>
        </row>
        <row r="19">
          <cell r="B19">
            <v>24.704166666666666</v>
          </cell>
          <cell r="C19">
            <v>30.8</v>
          </cell>
          <cell r="D19">
            <v>18.399999999999999</v>
          </cell>
          <cell r="E19">
            <v>74.333333333333329</v>
          </cell>
          <cell r="F19">
            <v>100</v>
          </cell>
          <cell r="G19">
            <v>44</v>
          </cell>
          <cell r="H19">
            <v>15.120000000000001</v>
          </cell>
          <cell r="J19">
            <v>30.6</v>
          </cell>
          <cell r="K19">
            <v>0</v>
          </cell>
        </row>
        <row r="20">
          <cell r="B20">
            <v>25.224999999999998</v>
          </cell>
          <cell r="C20">
            <v>30.9</v>
          </cell>
          <cell r="D20">
            <v>17</v>
          </cell>
          <cell r="E20">
            <v>57.708333333333336</v>
          </cell>
          <cell r="F20">
            <v>100</v>
          </cell>
          <cell r="G20">
            <v>36</v>
          </cell>
          <cell r="H20">
            <v>12.96</v>
          </cell>
          <cell r="J20">
            <v>25.92</v>
          </cell>
          <cell r="K20">
            <v>0</v>
          </cell>
        </row>
        <row r="21">
          <cell r="B21">
            <v>25.566666666666666</v>
          </cell>
          <cell r="C21">
            <v>31.9</v>
          </cell>
          <cell r="D21">
            <v>17</v>
          </cell>
          <cell r="E21">
            <v>58.5</v>
          </cell>
          <cell r="F21">
            <v>100</v>
          </cell>
          <cell r="G21">
            <v>38</v>
          </cell>
          <cell r="H21">
            <v>10.44</v>
          </cell>
          <cell r="J21">
            <v>23.400000000000002</v>
          </cell>
          <cell r="K21">
            <v>0</v>
          </cell>
        </row>
        <row r="22">
          <cell r="B22">
            <v>26.795833333333331</v>
          </cell>
          <cell r="C22">
            <v>34.4</v>
          </cell>
          <cell r="D22">
            <v>18.8</v>
          </cell>
          <cell r="E22">
            <v>62.75</v>
          </cell>
          <cell r="F22">
            <v>98</v>
          </cell>
          <cell r="G22">
            <v>38</v>
          </cell>
          <cell r="H22">
            <v>12.6</v>
          </cell>
          <cell r="J22">
            <v>30.6</v>
          </cell>
          <cell r="K22">
            <v>0</v>
          </cell>
        </row>
        <row r="23">
          <cell r="B23">
            <v>27.508333333333336</v>
          </cell>
          <cell r="C23">
            <v>32.6</v>
          </cell>
          <cell r="D23">
            <v>23.3</v>
          </cell>
          <cell r="E23">
            <v>74.333333333333329</v>
          </cell>
          <cell r="F23">
            <v>100</v>
          </cell>
          <cell r="G23">
            <v>51</v>
          </cell>
          <cell r="H23">
            <v>21.96</v>
          </cell>
          <cell r="J23">
            <v>42.84</v>
          </cell>
          <cell r="K23">
            <v>1.2</v>
          </cell>
        </row>
        <row r="24">
          <cell r="B24">
            <v>27.041666666666668</v>
          </cell>
          <cell r="C24">
            <v>32.299999999999997</v>
          </cell>
          <cell r="D24">
            <v>23.4</v>
          </cell>
          <cell r="E24">
            <v>86.583333333333329</v>
          </cell>
          <cell r="F24">
            <v>100</v>
          </cell>
          <cell r="G24">
            <v>59</v>
          </cell>
          <cell r="H24">
            <v>19.440000000000001</v>
          </cell>
          <cell r="J24">
            <v>40.680000000000007</v>
          </cell>
          <cell r="K24">
            <v>0.8</v>
          </cell>
        </row>
        <row r="25">
          <cell r="B25">
            <v>28.158333333333331</v>
          </cell>
          <cell r="C25">
            <v>35.200000000000003</v>
          </cell>
          <cell r="D25">
            <v>22.2</v>
          </cell>
          <cell r="E25">
            <v>78.583333333333329</v>
          </cell>
          <cell r="F25">
            <v>100</v>
          </cell>
          <cell r="G25">
            <v>39</v>
          </cell>
          <cell r="H25">
            <v>15.48</v>
          </cell>
          <cell r="J25">
            <v>36.36</v>
          </cell>
          <cell r="K25">
            <v>1.8</v>
          </cell>
        </row>
        <row r="26">
          <cell r="B26">
            <v>26.479166666666668</v>
          </cell>
          <cell r="C26">
            <v>33.200000000000003</v>
          </cell>
          <cell r="D26">
            <v>22.5</v>
          </cell>
          <cell r="E26">
            <v>84</v>
          </cell>
          <cell r="F26">
            <v>100</v>
          </cell>
          <cell r="G26">
            <v>49</v>
          </cell>
          <cell r="H26">
            <v>14.76</v>
          </cell>
          <cell r="J26">
            <v>34.92</v>
          </cell>
          <cell r="K26">
            <v>0</v>
          </cell>
        </row>
        <row r="27">
          <cell r="B27">
            <v>27.991666666666664</v>
          </cell>
          <cell r="C27">
            <v>35</v>
          </cell>
          <cell r="D27">
            <v>21.2</v>
          </cell>
          <cell r="E27">
            <v>71.208333333333329</v>
          </cell>
          <cell r="F27">
            <v>100</v>
          </cell>
          <cell r="G27">
            <v>38</v>
          </cell>
          <cell r="H27">
            <v>10.8</v>
          </cell>
          <cell r="J27">
            <v>23.040000000000003</v>
          </cell>
          <cell r="K27">
            <v>0</v>
          </cell>
        </row>
        <row r="28">
          <cell r="B28">
            <v>27.162499999999994</v>
          </cell>
          <cell r="C28">
            <v>33.1</v>
          </cell>
          <cell r="D28">
            <v>23.2</v>
          </cell>
          <cell r="E28">
            <v>75.625</v>
          </cell>
          <cell r="F28">
            <v>100</v>
          </cell>
          <cell r="G28">
            <v>51</v>
          </cell>
          <cell r="H28">
            <v>16.559999999999999</v>
          </cell>
          <cell r="J28">
            <v>43.2</v>
          </cell>
          <cell r="K28">
            <v>0</v>
          </cell>
        </row>
        <row r="29">
          <cell r="B29">
            <v>24.641666666666669</v>
          </cell>
          <cell r="C29">
            <v>29.1</v>
          </cell>
          <cell r="D29">
            <v>22.1</v>
          </cell>
          <cell r="E29">
            <v>86.416666666666671</v>
          </cell>
          <cell r="F29">
            <v>100</v>
          </cell>
          <cell r="G29">
            <v>62</v>
          </cell>
          <cell r="H29">
            <v>15.48</v>
          </cell>
          <cell r="J29">
            <v>34.200000000000003</v>
          </cell>
          <cell r="K29">
            <v>0.4</v>
          </cell>
        </row>
        <row r="30">
          <cell r="B30">
            <v>24.904166666666669</v>
          </cell>
          <cell r="C30">
            <v>31.1</v>
          </cell>
          <cell r="D30">
            <v>19.100000000000001</v>
          </cell>
          <cell r="E30">
            <v>60.875</v>
          </cell>
          <cell r="F30">
            <v>88</v>
          </cell>
          <cell r="G30">
            <v>44</v>
          </cell>
          <cell r="H30">
            <v>12.6</v>
          </cell>
          <cell r="J30">
            <v>29.880000000000003</v>
          </cell>
          <cell r="K30">
            <v>0</v>
          </cell>
        </row>
        <row r="31">
          <cell r="B31">
            <v>25.05</v>
          </cell>
          <cell r="C31">
            <v>32.5</v>
          </cell>
          <cell r="D31">
            <v>15.4</v>
          </cell>
          <cell r="E31">
            <v>53.166666666666664</v>
          </cell>
          <cell r="F31">
            <v>100</v>
          </cell>
          <cell r="G31">
            <v>29</v>
          </cell>
          <cell r="H31">
            <v>15.840000000000002</v>
          </cell>
          <cell r="J31">
            <v>30.6</v>
          </cell>
          <cell r="K31">
            <v>0</v>
          </cell>
        </row>
        <row r="32">
          <cell r="B32">
            <v>25.770833333333325</v>
          </cell>
          <cell r="C32">
            <v>33.700000000000003</v>
          </cell>
          <cell r="D32">
            <v>16.600000000000001</v>
          </cell>
          <cell r="E32">
            <v>58.041666666666664</v>
          </cell>
          <cell r="F32">
            <v>100</v>
          </cell>
          <cell r="G32">
            <v>31</v>
          </cell>
          <cell r="H32">
            <v>12.96</v>
          </cell>
          <cell r="J32">
            <v>32.76</v>
          </cell>
          <cell r="K32">
            <v>0</v>
          </cell>
        </row>
        <row r="33">
          <cell r="B33">
            <v>27.658333333333328</v>
          </cell>
          <cell r="C33">
            <v>35.200000000000003</v>
          </cell>
          <cell r="D33">
            <v>18.600000000000001</v>
          </cell>
          <cell r="E33">
            <v>47.625</v>
          </cell>
          <cell r="F33">
            <v>84</v>
          </cell>
          <cell r="G33">
            <v>24</v>
          </cell>
          <cell r="H33">
            <v>12.96</v>
          </cell>
          <cell r="J33">
            <v>26.28</v>
          </cell>
          <cell r="K33">
            <v>0</v>
          </cell>
        </row>
        <row r="34">
          <cell r="B34">
            <v>27.170833333333334</v>
          </cell>
          <cell r="C34">
            <v>35.799999999999997</v>
          </cell>
          <cell r="D34">
            <v>18.399999999999999</v>
          </cell>
          <cell r="E34">
            <v>52.5</v>
          </cell>
          <cell r="F34">
            <v>86</v>
          </cell>
          <cell r="G34">
            <v>27</v>
          </cell>
          <cell r="H34">
            <v>13.32</v>
          </cell>
          <cell r="J34">
            <v>31.319999999999997</v>
          </cell>
          <cell r="K34">
            <v>0</v>
          </cell>
        </row>
        <row r="35">
          <cell r="B35">
            <v>28.195833333333326</v>
          </cell>
          <cell r="C35">
            <v>37.1</v>
          </cell>
          <cell r="D35">
            <v>18.899999999999999</v>
          </cell>
          <cell r="E35">
            <v>57.541666666666664</v>
          </cell>
          <cell r="F35">
            <v>100</v>
          </cell>
          <cell r="G35">
            <v>27</v>
          </cell>
          <cell r="H35">
            <v>12.6</v>
          </cell>
          <cell r="J35">
            <v>32.4</v>
          </cell>
          <cell r="K35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28.279166666666665</v>
          </cell>
          <cell r="C5">
            <v>34.5</v>
          </cell>
          <cell r="D5">
            <v>24.2</v>
          </cell>
          <cell r="E5">
            <v>74.666666666666671</v>
          </cell>
          <cell r="F5">
            <v>100</v>
          </cell>
          <cell r="G5">
            <v>51</v>
          </cell>
          <cell r="H5">
            <v>17.64</v>
          </cell>
          <cell r="J5">
            <v>35.28</v>
          </cell>
          <cell r="K5">
            <v>0</v>
          </cell>
        </row>
        <row r="6">
          <cell r="B6">
            <v>26.462500000000006</v>
          </cell>
          <cell r="C6">
            <v>33.6</v>
          </cell>
          <cell r="D6">
            <v>23.7</v>
          </cell>
          <cell r="E6">
            <v>79.3</v>
          </cell>
          <cell r="F6">
            <v>100</v>
          </cell>
          <cell r="G6">
            <v>49</v>
          </cell>
          <cell r="H6">
            <v>15.48</v>
          </cell>
          <cell r="J6">
            <v>39.96</v>
          </cell>
          <cell r="K6">
            <v>7.8</v>
          </cell>
        </row>
        <row r="7">
          <cell r="B7">
            <v>24.087500000000002</v>
          </cell>
          <cell r="C7">
            <v>26.1</v>
          </cell>
          <cell r="D7">
            <v>22.7</v>
          </cell>
          <cell r="E7">
            <v>89</v>
          </cell>
          <cell r="F7">
            <v>100</v>
          </cell>
          <cell r="G7">
            <v>84</v>
          </cell>
          <cell r="H7">
            <v>0</v>
          </cell>
          <cell r="J7">
            <v>6.84</v>
          </cell>
          <cell r="K7">
            <v>41.2</v>
          </cell>
        </row>
        <row r="8">
          <cell r="B8">
            <v>23.866666666666664</v>
          </cell>
          <cell r="C8">
            <v>26.4</v>
          </cell>
          <cell r="D8">
            <v>22.7</v>
          </cell>
          <cell r="E8">
            <v>91</v>
          </cell>
          <cell r="F8">
            <v>100</v>
          </cell>
          <cell r="G8">
            <v>86</v>
          </cell>
          <cell r="H8">
            <v>12.6</v>
          </cell>
          <cell r="J8">
            <v>34.56</v>
          </cell>
          <cell r="K8">
            <v>55.8</v>
          </cell>
        </row>
        <row r="9">
          <cell r="B9">
            <v>24.875</v>
          </cell>
          <cell r="C9">
            <v>29.4</v>
          </cell>
          <cell r="D9">
            <v>21.3</v>
          </cell>
          <cell r="E9">
            <v>78.944444444444443</v>
          </cell>
          <cell r="F9">
            <v>100</v>
          </cell>
          <cell r="G9">
            <v>65</v>
          </cell>
          <cell r="H9">
            <v>9.7200000000000006</v>
          </cell>
          <cell r="J9">
            <v>28.44</v>
          </cell>
          <cell r="K9">
            <v>0.2</v>
          </cell>
        </row>
        <row r="10">
          <cell r="B10">
            <v>26.554166666666671</v>
          </cell>
          <cell r="C10">
            <v>32.6</v>
          </cell>
          <cell r="D10">
            <v>22.4</v>
          </cell>
          <cell r="E10">
            <v>73.266666666666666</v>
          </cell>
          <cell r="F10">
            <v>100</v>
          </cell>
          <cell r="G10">
            <v>52</v>
          </cell>
          <cell r="H10">
            <v>19.079999999999998</v>
          </cell>
          <cell r="J10">
            <v>45.72</v>
          </cell>
          <cell r="K10">
            <v>11</v>
          </cell>
        </row>
        <row r="11">
          <cell r="B11">
            <v>26.462500000000002</v>
          </cell>
          <cell r="C11">
            <v>32.700000000000003</v>
          </cell>
          <cell r="D11">
            <v>21.5</v>
          </cell>
          <cell r="E11">
            <v>67.222222222222229</v>
          </cell>
          <cell r="F11">
            <v>100</v>
          </cell>
          <cell r="G11">
            <v>52</v>
          </cell>
          <cell r="H11">
            <v>23.400000000000002</v>
          </cell>
          <cell r="J11">
            <v>57.24</v>
          </cell>
          <cell r="K11">
            <v>2.6</v>
          </cell>
        </row>
        <row r="12">
          <cell r="B12">
            <v>22.937499999999996</v>
          </cell>
          <cell r="C12">
            <v>29.3</v>
          </cell>
          <cell r="D12">
            <v>19.100000000000001</v>
          </cell>
          <cell r="E12">
            <v>84.375</v>
          </cell>
          <cell r="F12">
            <v>100</v>
          </cell>
          <cell r="G12">
            <v>70</v>
          </cell>
          <cell r="H12">
            <v>31.319999999999997</v>
          </cell>
          <cell r="J12">
            <v>49.680000000000007</v>
          </cell>
          <cell r="K12">
            <v>85.600000000000009</v>
          </cell>
        </row>
        <row r="13">
          <cell r="B13">
            <v>24.433333333333334</v>
          </cell>
          <cell r="C13">
            <v>30.9</v>
          </cell>
          <cell r="D13">
            <v>22.6</v>
          </cell>
          <cell r="E13">
            <v>84.166666666666671</v>
          </cell>
          <cell r="F13">
            <v>100</v>
          </cell>
          <cell r="G13">
            <v>66</v>
          </cell>
          <cell r="H13">
            <v>11.879999999999999</v>
          </cell>
          <cell r="J13">
            <v>44.64</v>
          </cell>
          <cell r="K13">
            <v>52.2</v>
          </cell>
        </row>
        <row r="14">
          <cell r="B14">
            <v>24.625</v>
          </cell>
          <cell r="C14">
            <v>27.4</v>
          </cell>
          <cell r="D14">
            <v>22.5</v>
          </cell>
          <cell r="E14">
            <v>76.916666666666671</v>
          </cell>
          <cell r="F14">
            <v>96</v>
          </cell>
          <cell r="G14">
            <v>66</v>
          </cell>
          <cell r="H14">
            <v>15.840000000000002</v>
          </cell>
          <cell r="J14">
            <v>30.240000000000002</v>
          </cell>
          <cell r="K14">
            <v>1.9999999999999998</v>
          </cell>
        </row>
        <row r="15">
          <cell r="B15">
            <v>24.887499999999999</v>
          </cell>
          <cell r="C15">
            <v>29.9</v>
          </cell>
          <cell r="D15">
            <v>20.100000000000001</v>
          </cell>
          <cell r="E15">
            <v>76.38095238095238</v>
          </cell>
          <cell r="F15">
            <v>100</v>
          </cell>
          <cell r="G15">
            <v>58</v>
          </cell>
          <cell r="H15">
            <v>13.32</v>
          </cell>
          <cell r="J15">
            <v>35.28</v>
          </cell>
          <cell r="K15">
            <v>0.4</v>
          </cell>
        </row>
        <row r="16">
          <cell r="B16">
            <v>25.700000000000003</v>
          </cell>
          <cell r="C16">
            <v>31</v>
          </cell>
          <cell r="D16">
            <v>21.9</v>
          </cell>
          <cell r="E16">
            <v>72.166666666666671</v>
          </cell>
          <cell r="F16">
            <v>100</v>
          </cell>
          <cell r="G16">
            <v>49</v>
          </cell>
          <cell r="H16">
            <v>17.64</v>
          </cell>
          <cell r="J16">
            <v>39.6</v>
          </cell>
          <cell r="K16">
            <v>0</v>
          </cell>
        </row>
        <row r="17">
          <cell r="B17">
            <v>24.350000000000005</v>
          </cell>
          <cell r="C17">
            <v>28.2</v>
          </cell>
          <cell r="D17">
            <v>20.2</v>
          </cell>
          <cell r="E17">
            <v>80</v>
          </cell>
          <cell r="F17">
            <v>100</v>
          </cell>
          <cell r="G17">
            <v>65</v>
          </cell>
          <cell r="H17">
            <v>15.48</v>
          </cell>
          <cell r="J17">
            <v>50.4</v>
          </cell>
          <cell r="K17">
            <v>2</v>
          </cell>
        </row>
        <row r="18">
          <cell r="B18">
            <v>23.520833333333332</v>
          </cell>
          <cell r="C18">
            <v>29</v>
          </cell>
          <cell r="D18">
            <v>20.9</v>
          </cell>
          <cell r="E18">
            <v>77.916666666666671</v>
          </cell>
          <cell r="F18">
            <v>100</v>
          </cell>
          <cell r="G18">
            <v>61</v>
          </cell>
          <cell r="H18">
            <v>14.4</v>
          </cell>
          <cell r="J18">
            <v>37.440000000000005</v>
          </cell>
          <cell r="K18">
            <v>15.399999999999999</v>
          </cell>
        </row>
        <row r="19">
          <cell r="B19">
            <v>24.658333333333331</v>
          </cell>
          <cell r="C19">
            <v>30.6</v>
          </cell>
          <cell r="D19">
            <v>19.899999999999999</v>
          </cell>
          <cell r="E19">
            <v>69.416666666666671</v>
          </cell>
          <cell r="F19">
            <v>100</v>
          </cell>
          <cell r="G19">
            <v>34</v>
          </cell>
          <cell r="H19">
            <v>10.44</v>
          </cell>
          <cell r="J19">
            <v>33.480000000000004</v>
          </cell>
          <cell r="K19">
            <v>0</v>
          </cell>
        </row>
        <row r="20">
          <cell r="B20">
            <v>24.229166666666661</v>
          </cell>
          <cell r="C20">
            <v>30.4</v>
          </cell>
          <cell r="D20">
            <v>18.7</v>
          </cell>
          <cell r="E20">
            <v>59.125</v>
          </cell>
          <cell r="F20">
            <v>86</v>
          </cell>
          <cell r="G20">
            <v>33</v>
          </cell>
          <cell r="H20">
            <v>8.2799999999999994</v>
          </cell>
          <cell r="J20">
            <v>24.48</v>
          </cell>
          <cell r="K20">
            <v>0</v>
          </cell>
        </row>
        <row r="21">
          <cell r="B21">
            <v>24.724999999999998</v>
          </cell>
          <cell r="C21">
            <v>31.7</v>
          </cell>
          <cell r="D21">
            <v>18.3</v>
          </cell>
          <cell r="E21">
            <v>59.625</v>
          </cell>
          <cell r="F21">
            <v>93</v>
          </cell>
          <cell r="G21">
            <v>32</v>
          </cell>
          <cell r="H21">
            <v>6.48</v>
          </cell>
          <cell r="J21">
            <v>22.68</v>
          </cell>
          <cell r="K21">
            <v>0</v>
          </cell>
        </row>
        <row r="22">
          <cell r="B22">
            <v>25.416666666666671</v>
          </cell>
          <cell r="C22">
            <v>32.9</v>
          </cell>
          <cell r="D22">
            <v>16.8</v>
          </cell>
          <cell r="E22">
            <v>63.041666666666664</v>
          </cell>
          <cell r="F22">
            <v>99</v>
          </cell>
          <cell r="G22">
            <v>43</v>
          </cell>
          <cell r="H22">
            <v>14.76</v>
          </cell>
          <cell r="J22">
            <v>32.4</v>
          </cell>
          <cell r="K22">
            <v>0</v>
          </cell>
        </row>
        <row r="23">
          <cell r="B23">
            <v>24.812499999999996</v>
          </cell>
          <cell r="C23">
            <v>29.7</v>
          </cell>
          <cell r="D23">
            <v>21.4</v>
          </cell>
          <cell r="E23">
            <v>78.916666666666671</v>
          </cell>
          <cell r="F23">
            <v>100</v>
          </cell>
          <cell r="G23">
            <v>65</v>
          </cell>
          <cell r="H23">
            <v>11.879999999999999</v>
          </cell>
          <cell r="J23">
            <v>44.28</v>
          </cell>
          <cell r="K23">
            <v>1.7999999999999998</v>
          </cell>
        </row>
        <row r="24">
          <cell r="B24">
            <v>23.933333333333334</v>
          </cell>
          <cell r="C24">
            <v>30.8</v>
          </cell>
          <cell r="D24">
            <v>20.7</v>
          </cell>
          <cell r="E24">
            <v>79</v>
          </cell>
          <cell r="F24">
            <v>100</v>
          </cell>
          <cell r="G24">
            <v>65</v>
          </cell>
          <cell r="H24">
            <v>13.68</v>
          </cell>
          <cell r="J24">
            <v>63.360000000000007</v>
          </cell>
          <cell r="K24">
            <v>45.400000000000006</v>
          </cell>
        </row>
        <row r="25">
          <cell r="B25">
            <v>25.3</v>
          </cell>
          <cell r="C25">
            <v>31.7</v>
          </cell>
          <cell r="D25">
            <v>22.2</v>
          </cell>
          <cell r="E25">
            <v>74.63636363636364</v>
          </cell>
          <cell r="F25">
            <v>92</v>
          </cell>
          <cell r="G25">
            <v>57</v>
          </cell>
          <cell r="H25">
            <v>17.28</v>
          </cell>
          <cell r="J25">
            <v>26.28</v>
          </cell>
          <cell r="K25">
            <v>0</v>
          </cell>
        </row>
        <row r="26">
          <cell r="B26">
            <v>26.824999999999999</v>
          </cell>
          <cell r="C26">
            <v>32.9</v>
          </cell>
          <cell r="D26">
            <v>23.4</v>
          </cell>
          <cell r="E26">
            <v>78.294117647058826</v>
          </cell>
          <cell r="F26">
            <v>100</v>
          </cell>
          <cell r="G26">
            <v>54</v>
          </cell>
          <cell r="H26">
            <v>7.5600000000000005</v>
          </cell>
          <cell r="J26">
            <v>33.119999999999997</v>
          </cell>
          <cell r="K26">
            <v>0</v>
          </cell>
        </row>
        <row r="27">
          <cell r="B27">
            <v>27.124999999999996</v>
          </cell>
          <cell r="C27">
            <v>33.799999999999997</v>
          </cell>
          <cell r="D27">
            <v>21.5</v>
          </cell>
          <cell r="E27">
            <v>67.142857142857139</v>
          </cell>
          <cell r="F27">
            <v>92</v>
          </cell>
          <cell r="G27">
            <v>28</v>
          </cell>
          <cell r="H27">
            <v>12.6</v>
          </cell>
          <cell r="J27">
            <v>23.759999999999998</v>
          </cell>
          <cell r="K27">
            <v>0</v>
          </cell>
        </row>
        <row r="28">
          <cell r="B28">
            <v>26.779166666666669</v>
          </cell>
          <cell r="C28">
            <v>32</v>
          </cell>
          <cell r="D28">
            <v>22.3</v>
          </cell>
          <cell r="E28">
            <v>73.625</v>
          </cell>
          <cell r="F28">
            <v>100</v>
          </cell>
          <cell r="G28">
            <v>54</v>
          </cell>
          <cell r="H28">
            <v>11.16</v>
          </cell>
          <cell r="J28">
            <v>38.159999999999997</v>
          </cell>
          <cell r="K28">
            <v>0</v>
          </cell>
        </row>
        <row r="29">
          <cell r="B29">
            <v>23.6875</v>
          </cell>
          <cell r="C29">
            <v>27.9</v>
          </cell>
          <cell r="D29">
            <v>22</v>
          </cell>
          <cell r="E29">
            <v>86.5</v>
          </cell>
          <cell r="F29">
            <v>100</v>
          </cell>
          <cell r="G29">
            <v>68</v>
          </cell>
          <cell r="H29">
            <v>9.3600000000000012</v>
          </cell>
          <cell r="J29">
            <v>28.44</v>
          </cell>
          <cell r="K29">
            <v>4.6000000000000005</v>
          </cell>
        </row>
        <row r="30">
          <cell r="B30">
            <v>23.766666666666666</v>
          </cell>
          <cell r="C30">
            <v>30.3</v>
          </cell>
          <cell r="D30">
            <v>17.899999999999999</v>
          </cell>
          <cell r="E30">
            <v>60.25</v>
          </cell>
          <cell r="F30">
            <v>83</v>
          </cell>
          <cell r="G30">
            <v>37</v>
          </cell>
          <cell r="H30">
            <v>11.520000000000001</v>
          </cell>
          <cell r="J30">
            <v>30.240000000000002</v>
          </cell>
          <cell r="K30">
            <v>0</v>
          </cell>
        </row>
        <row r="31">
          <cell r="B31">
            <v>23.945833333333336</v>
          </cell>
          <cell r="C31">
            <v>32.1</v>
          </cell>
          <cell r="D31">
            <v>15.8</v>
          </cell>
          <cell r="E31">
            <v>59.291666666666664</v>
          </cell>
          <cell r="F31">
            <v>95</v>
          </cell>
          <cell r="G31">
            <v>30</v>
          </cell>
          <cell r="H31">
            <v>12.96</v>
          </cell>
          <cell r="J31">
            <v>23.040000000000003</v>
          </cell>
          <cell r="K31">
            <v>0</v>
          </cell>
        </row>
        <row r="32">
          <cell r="B32">
            <v>25.533333333333331</v>
          </cell>
          <cell r="C32">
            <v>32.299999999999997</v>
          </cell>
          <cell r="D32">
            <v>17.7</v>
          </cell>
          <cell r="E32">
            <v>54.958333333333336</v>
          </cell>
          <cell r="F32">
            <v>87</v>
          </cell>
          <cell r="G32">
            <v>30</v>
          </cell>
          <cell r="H32">
            <v>4.6800000000000006</v>
          </cell>
          <cell r="J32">
            <v>25.2</v>
          </cell>
          <cell r="K32">
            <v>0</v>
          </cell>
        </row>
        <row r="33">
          <cell r="B33">
            <v>26.116666666666664</v>
          </cell>
          <cell r="C33">
            <v>33.5</v>
          </cell>
          <cell r="D33">
            <v>18.3</v>
          </cell>
          <cell r="E33">
            <v>53.708333333333336</v>
          </cell>
          <cell r="F33">
            <v>84</v>
          </cell>
          <cell r="G33">
            <v>30</v>
          </cell>
          <cell r="H33">
            <v>11.520000000000001</v>
          </cell>
          <cell r="J33">
            <v>24.12</v>
          </cell>
          <cell r="K33">
            <v>0</v>
          </cell>
        </row>
        <row r="34">
          <cell r="B34">
            <v>26.120833333333334</v>
          </cell>
          <cell r="C34">
            <v>34.1</v>
          </cell>
          <cell r="D34">
            <v>17.8</v>
          </cell>
          <cell r="E34">
            <v>61.916666666666664</v>
          </cell>
          <cell r="F34">
            <v>98</v>
          </cell>
          <cell r="G34">
            <v>31</v>
          </cell>
          <cell r="H34">
            <v>2.8800000000000003</v>
          </cell>
          <cell r="J34">
            <v>32.04</v>
          </cell>
          <cell r="K34">
            <v>0</v>
          </cell>
        </row>
        <row r="35">
          <cell r="B35">
            <v>27.379166666666666</v>
          </cell>
          <cell r="C35">
            <v>33.200000000000003</v>
          </cell>
          <cell r="D35">
            <v>21.9</v>
          </cell>
          <cell r="E35">
            <v>65.458333333333329</v>
          </cell>
          <cell r="F35">
            <v>88</v>
          </cell>
          <cell r="G35">
            <v>44</v>
          </cell>
          <cell r="H35">
            <v>9.7200000000000006</v>
          </cell>
          <cell r="J35">
            <v>40.32</v>
          </cell>
          <cell r="K35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29.962500000000002</v>
          </cell>
          <cell r="D5">
            <v>24.9</v>
          </cell>
          <cell r="E5">
            <v>65</v>
          </cell>
          <cell r="F5">
            <v>89</v>
          </cell>
          <cell r="G5">
            <v>33</v>
          </cell>
          <cell r="H5">
            <v>18</v>
          </cell>
          <cell r="J5">
            <v>38.880000000000003</v>
          </cell>
          <cell r="K5">
            <v>0</v>
          </cell>
        </row>
        <row r="6">
          <cell r="B6">
            <v>26.945833333333329</v>
          </cell>
          <cell r="D6">
            <v>23.6</v>
          </cell>
          <cell r="E6">
            <v>73.125</v>
          </cell>
          <cell r="F6">
            <v>92</v>
          </cell>
          <cell r="G6">
            <v>52</v>
          </cell>
          <cell r="H6">
            <v>24.48</v>
          </cell>
          <cell r="J6">
            <v>55.440000000000005</v>
          </cell>
          <cell r="K6">
            <v>6</v>
          </cell>
        </row>
        <row r="7">
          <cell r="B7">
            <v>24.991666666666664</v>
          </cell>
          <cell r="D7">
            <v>22.8</v>
          </cell>
          <cell r="E7">
            <v>84.625</v>
          </cell>
          <cell r="F7">
            <v>95</v>
          </cell>
          <cell r="G7">
            <v>61</v>
          </cell>
          <cell r="H7">
            <v>16.559999999999999</v>
          </cell>
          <cell r="J7">
            <v>33.480000000000004</v>
          </cell>
          <cell r="K7">
            <v>22.6</v>
          </cell>
        </row>
        <row r="8">
          <cell r="B8">
            <v>24.558333333333334</v>
          </cell>
          <cell r="D8">
            <v>22.6</v>
          </cell>
          <cell r="E8">
            <v>88.208333333333329</v>
          </cell>
          <cell r="F8">
            <v>96</v>
          </cell>
          <cell r="G8">
            <v>67</v>
          </cell>
          <cell r="H8">
            <v>16.920000000000002</v>
          </cell>
          <cell r="J8">
            <v>30.96</v>
          </cell>
          <cell r="K8">
            <v>35</v>
          </cell>
        </row>
        <row r="9">
          <cell r="B9">
            <v>25.016666666666666</v>
          </cell>
          <cell r="D9">
            <v>21.3</v>
          </cell>
          <cell r="E9">
            <v>80.5</v>
          </cell>
          <cell r="F9">
            <v>96</v>
          </cell>
          <cell r="G9">
            <v>54</v>
          </cell>
          <cell r="H9">
            <v>12.24</v>
          </cell>
          <cell r="J9">
            <v>30.96</v>
          </cell>
          <cell r="K9">
            <v>22.799999999999997</v>
          </cell>
        </row>
        <row r="10">
          <cell r="B10">
            <v>26.237500000000001</v>
          </cell>
          <cell r="D10">
            <v>23.7</v>
          </cell>
          <cell r="E10">
            <v>79.666666666666671</v>
          </cell>
          <cell r="F10">
            <v>91</v>
          </cell>
          <cell r="G10">
            <v>54</v>
          </cell>
          <cell r="H10">
            <v>19.079999999999998</v>
          </cell>
          <cell r="J10">
            <v>42.84</v>
          </cell>
          <cell r="K10">
            <v>7.2</v>
          </cell>
        </row>
        <row r="11">
          <cell r="B11">
            <v>26.825000000000003</v>
          </cell>
          <cell r="D11">
            <v>24.4</v>
          </cell>
          <cell r="E11">
            <v>78.708333333333329</v>
          </cell>
          <cell r="F11">
            <v>91</v>
          </cell>
          <cell r="G11">
            <v>49</v>
          </cell>
          <cell r="H11">
            <v>31.319999999999997</v>
          </cell>
          <cell r="J11">
            <v>72</v>
          </cell>
          <cell r="K11">
            <v>0</v>
          </cell>
        </row>
        <row r="12">
          <cell r="B12">
            <v>24.775000000000006</v>
          </cell>
          <cell r="D12">
            <v>21.6</v>
          </cell>
          <cell r="E12">
            <v>86.416666666666671</v>
          </cell>
          <cell r="F12">
            <v>96</v>
          </cell>
          <cell r="G12">
            <v>69</v>
          </cell>
          <cell r="H12">
            <v>19.440000000000001</v>
          </cell>
          <cell r="J12">
            <v>42.480000000000004</v>
          </cell>
          <cell r="K12">
            <v>29.599999999999998</v>
          </cell>
        </row>
        <row r="13">
          <cell r="B13">
            <v>26.283333333333331</v>
          </cell>
          <cell r="D13">
            <v>22.6</v>
          </cell>
          <cell r="E13">
            <v>79.75</v>
          </cell>
          <cell r="F13">
            <v>96</v>
          </cell>
          <cell r="G13">
            <v>50</v>
          </cell>
          <cell r="H13">
            <v>17.28</v>
          </cell>
          <cell r="J13">
            <v>35.64</v>
          </cell>
          <cell r="K13">
            <v>10.199999999999999</v>
          </cell>
        </row>
        <row r="14">
          <cell r="B14">
            <v>25.666666666666671</v>
          </cell>
          <cell r="D14">
            <v>23.2</v>
          </cell>
          <cell r="E14">
            <v>81.833333333333329</v>
          </cell>
          <cell r="F14">
            <v>96</v>
          </cell>
          <cell r="G14">
            <v>54</v>
          </cell>
          <cell r="H14">
            <v>18.36</v>
          </cell>
          <cell r="J14">
            <v>34.56</v>
          </cell>
          <cell r="K14">
            <v>8.2000000000000011</v>
          </cell>
        </row>
        <row r="15">
          <cell r="B15">
            <v>26.095833333333331</v>
          </cell>
          <cell r="D15">
            <v>22.1</v>
          </cell>
          <cell r="E15">
            <v>73.125</v>
          </cell>
          <cell r="F15">
            <v>87</v>
          </cell>
          <cell r="G15">
            <v>55</v>
          </cell>
          <cell r="H15">
            <v>10.8</v>
          </cell>
          <cell r="J15">
            <v>26.64</v>
          </cell>
          <cell r="K15">
            <v>0</v>
          </cell>
        </row>
        <row r="16">
          <cell r="B16">
            <v>26.816666666666666</v>
          </cell>
          <cell r="D16">
            <v>22.2</v>
          </cell>
          <cell r="E16">
            <v>64.875</v>
          </cell>
          <cell r="F16">
            <v>80</v>
          </cell>
          <cell r="G16">
            <v>44</v>
          </cell>
          <cell r="H16">
            <v>13.32</v>
          </cell>
          <cell r="J16">
            <v>32.76</v>
          </cell>
          <cell r="K16">
            <v>0</v>
          </cell>
        </row>
        <row r="17">
          <cell r="B17">
            <v>25.437500000000011</v>
          </cell>
          <cell r="D17">
            <v>22.2</v>
          </cell>
          <cell r="E17">
            <v>77.458333333333329</v>
          </cell>
          <cell r="F17">
            <v>90</v>
          </cell>
          <cell r="G17">
            <v>64</v>
          </cell>
          <cell r="H17">
            <v>13.32</v>
          </cell>
          <cell r="J17">
            <v>31.319999999999997</v>
          </cell>
          <cell r="K17">
            <v>8.8000000000000007</v>
          </cell>
        </row>
        <row r="18">
          <cell r="B18">
            <v>23.45</v>
          </cell>
          <cell r="D18">
            <v>20.6</v>
          </cell>
          <cell r="E18">
            <v>85.125</v>
          </cell>
          <cell r="F18">
            <v>96</v>
          </cell>
          <cell r="G18">
            <v>60</v>
          </cell>
          <cell r="H18">
            <v>20.88</v>
          </cell>
          <cell r="J18">
            <v>71.28</v>
          </cell>
          <cell r="K18">
            <v>30.199999999999996</v>
          </cell>
        </row>
        <row r="19">
          <cell r="B19">
            <v>25.558333333333326</v>
          </cell>
          <cell r="D19">
            <v>20.2</v>
          </cell>
          <cell r="E19">
            <v>63.75</v>
          </cell>
          <cell r="F19">
            <v>88</v>
          </cell>
          <cell r="G19">
            <v>33</v>
          </cell>
          <cell r="H19">
            <v>15.120000000000001</v>
          </cell>
          <cell r="J19">
            <v>32.4</v>
          </cell>
          <cell r="K19">
            <v>0</v>
          </cell>
        </row>
        <row r="20">
          <cell r="B20">
            <v>25.833333333333339</v>
          </cell>
          <cell r="D20">
            <v>19.5</v>
          </cell>
          <cell r="E20">
            <v>51.5</v>
          </cell>
          <cell r="F20">
            <v>77</v>
          </cell>
          <cell r="G20">
            <v>23</v>
          </cell>
          <cell r="H20">
            <v>14.04</v>
          </cell>
          <cell r="J20">
            <v>29.52</v>
          </cell>
          <cell r="K20">
            <v>0</v>
          </cell>
        </row>
        <row r="21">
          <cell r="B21">
            <v>26.091666666666665</v>
          </cell>
          <cell r="D21">
            <v>20.7</v>
          </cell>
          <cell r="E21">
            <v>51.625</v>
          </cell>
          <cell r="F21">
            <v>70</v>
          </cell>
          <cell r="G21">
            <v>29</v>
          </cell>
          <cell r="H21">
            <v>11.520000000000001</v>
          </cell>
          <cell r="J21">
            <v>36.72</v>
          </cell>
          <cell r="K21">
            <v>0</v>
          </cell>
        </row>
        <row r="22">
          <cell r="B22">
            <v>27.916666666666671</v>
          </cell>
          <cell r="D22">
            <v>21.2</v>
          </cell>
          <cell r="E22">
            <v>50.625</v>
          </cell>
          <cell r="F22">
            <v>73</v>
          </cell>
          <cell r="G22">
            <v>29</v>
          </cell>
          <cell r="H22">
            <v>14.4</v>
          </cell>
          <cell r="J22">
            <v>34.92</v>
          </cell>
          <cell r="K22">
            <v>0</v>
          </cell>
        </row>
        <row r="23">
          <cell r="B23">
            <v>27.558333333333334</v>
          </cell>
          <cell r="D23">
            <v>24.2</v>
          </cell>
          <cell r="E23">
            <v>64.916666666666671</v>
          </cell>
          <cell r="F23">
            <v>80</v>
          </cell>
          <cell r="G23">
            <v>42</v>
          </cell>
          <cell r="H23">
            <v>20.16</v>
          </cell>
          <cell r="J23">
            <v>44.64</v>
          </cell>
          <cell r="K23">
            <v>0</v>
          </cell>
        </row>
        <row r="24">
          <cell r="B24">
            <v>25.779166666666665</v>
          </cell>
          <cell r="D24">
            <v>22.5</v>
          </cell>
          <cell r="E24">
            <v>77.791666666666671</v>
          </cell>
          <cell r="F24">
            <v>91</v>
          </cell>
          <cell r="G24">
            <v>53</v>
          </cell>
          <cell r="H24">
            <v>19.8</v>
          </cell>
          <cell r="J24">
            <v>51.12</v>
          </cell>
          <cell r="K24">
            <v>2.8</v>
          </cell>
        </row>
        <row r="25">
          <cell r="B25">
            <v>26.50833333333334</v>
          </cell>
          <cell r="D25">
            <v>22.4</v>
          </cell>
          <cell r="E25">
            <v>79.541666666666671</v>
          </cell>
          <cell r="F25">
            <v>96</v>
          </cell>
          <cell r="G25">
            <v>46</v>
          </cell>
          <cell r="H25">
            <v>14.4</v>
          </cell>
          <cell r="J25">
            <v>33.480000000000004</v>
          </cell>
          <cell r="K25">
            <v>20.399999999999999</v>
          </cell>
        </row>
        <row r="26">
          <cell r="B26">
            <v>27.429166666666664</v>
          </cell>
          <cell r="D26">
            <v>23.8</v>
          </cell>
          <cell r="E26">
            <v>75.041666666666671</v>
          </cell>
          <cell r="F26">
            <v>93</v>
          </cell>
          <cell r="G26">
            <v>52</v>
          </cell>
          <cell r="H26">
            <v>11.16</v>
          </cell>
          <cell r="J26">
            <v>30.240000000000002</v>
          </cell>
          <cell r="K26">
            <v>0</v>
          </cell>
        </row>
        <row r="27">
          <cell r="B27">
            <v>28.299999999999997</v>
          </cell>
          <cell r="D27">
            <v>23.5</v>
          </cell>
          <cell r="E27">
            <v>66.458333333333329</v>
          </cell>
          <cell r="F27">
            <v>86</v>
          </cell>
          <cell r="G27">
            <v>35</v>
          </cell>
          <cell r="H27">
            <v>10.44</v>
          </cell>
          <cell r="J27">
            <v>22.32</v>
          </cell>
          <cell r="K27">
            <v>0</v>
          </cell>
        </row>
        <row r="28">
          <cell r="B28">
            <v>27.016666666666669</v>
          </cell>
          <cell r="D28">
            <v>19.8</v>
          </cell>
          <cell r="E28">
            <v>66.590909090909093</v>
          </cell>
          <cell r="F28">
            <v>94</v>
          </cell>
          <cell r="G28">
            <v>46</v>
          </cell>
          <cell r="H28">
            <v>39.6</v>
          </cell>
          <cell r="J28">
            <v>65.88000000000001</v>
          </cell>
          <cell r="K28">
            <v>35</v>
          </cell>
        </row>
        <row r="29">
          <cell r="B29">
            <v>24.433333333333334</v>
          </cell>
          <cell r="D29">
            <v>21.4</v>
          </cell>
          <cell r="E29">
            <v>80</v>
          </cell>
          <cell r="F29">
            <v>94</v>
          </cell>
          <cell r="G29">
            <v>64</v>
          </cell>
          <cell r="H29">
            <v>21.240000000000002</v>
          </cell>
          <cell r="J29">
            <v>33.840000000000003</v>
          </cell>
          <cell r="K29">
            <v>4.4000000000000004</v>
          </cell>
        </row>
        <row r="30">
          <cell r="B30">
            <v>25.120833333333334</v>
          </cell>
          <cell r="D30">
            <v>19.600000000000001</v>
          </cell>
          <cell r="E30">
            <v>63.125</v>
          </cell>
          <cell r="F30">
            <v>83</v>
          </cell>
          <cell r="G30">
            <v>42</v>
          </cell>
          <cell r="H30">
            <v>17.28</v>
          </cell>
          <cell r="J30">
            <v>30.6</v>
          </cell>
          <cell r="K30">
            <v>0</v>
          </cell>
        </row>
        <row r="31">
          <cell r="B31">
            <v>25.275000000000002</v>
          </cell>
          <cell r="D31">
            <v>19.5</v>
          </cell>
          <cell r="E31">
            <v>49.208333333333336</v>
          </cell>
          <cell r="F31">
            <v>67</v>
          </cell>
          <cell r="G31">
            <v>22</v>
          </cell>
          <cell r="H31">
            <v>17.28</v>
          </cell>
          <cell r="J31">
            <v>33.840000000000003</v>
          </cell>
          <cell r="K31">
            <v>0</v>
          </cell>
        </row>
        <row r="32">
          <cell r="B32">
            <v>26.875</v>
          </cell>
          <cell r="D32">
            <v>21.3</v>
          </cell>
          <cell r="E32">
            <v>45.875</v>
          </cell>
          <cell r="F32">
            <v>70</v>
          </cell>
          <cell r="G32">
            <v>22</v>
          </cell>
          <cell r="H32">
            <v>15.48</v>
          </cell>
          <cell r="J32">
            <v>28.08</v>
          </cell>
          <cell r="K32">
            <v>0</v>
          </cell>
        </row>
        <row r="33">
          <cell r="B33">
            <v>27.579166666666666</v>
          </cell>
          <cell r="D33">
            <v>21.7</v>
          </cell>
          <cell r="E33">
            <v>45.291666666666664</v>
          </cell>
          <cell r="F33">
            <v>65</v>
          </cell>
          <cell r="G33">
            <v>24</v>
          </cell>
          <cell r="H33">
            <v>15.48</v>
          </cell>
          <cell r="J33">
            <v>29.880000000000003</v>
          </cell>
          <cell r="K33">
            <v>0</v>
          </cell>
        </row>
        <row r="34">
          <cell r="B34">
            <v>28.145833333333329</v>
          </cell>
          <cell r="D34">
            <v>21.9</v>
          </cell>
          <cell r="E34">
            <v>48.166666666666664</v>
          </cell>
          <cell r="F34">
            <v>71</v>
          </cell>
          <cell r="G34">
            <v>27</v>
          </cell>
          <cell r="H34">
            <v>14.76</v>
          </cell>
          <cell r="J34">
            <v>25.92</v>
          </cell>
          <cell r="K34">
            <v>0</v>
          </cell>
        </row>
        <row r="35">
          <cell r="B35">
            <v>27.729166666666657</v>
          </cell>
          <cell r="D35">
            <v>23.4</v>
          </cell>
          <cell r="E35">
            <v>63.333333333333336</v>
          </cell>
          <cell r="F35">
            <v>87</v>
          </cell>
          <cell r="G35">
            <v>37</v>
          </cell>
          <cell r="H35">
            <v>15.120000000000001</v>
          </cell>
          <cell r="J35">
            <v>81</v>
          </cell>
          <cell r="K35">
            <v>18.2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29.654166666666669</v>
          </cell>
          <cell r="C5">
            <v>36</v>
          </cell>
          <cell r="D5">
            <v>24.5</v>
          </cell>
          <cell r="E5">
            <v>60.291666666666664</v>
          </cell>
          <cell r="F5">
            <v>83</v>
          </cell>
          <cell r="G5">
            <v>31</v>
          </cell>
          <cell r="H5">
            <v>14.04</v>
          </cell>
          <cell r="J5">
            <v>32.04</v>
          </cell>
          <cell r="K5">
            <v>0</v>
          </cell>
        </row>
        <row r="6">
          <cell r="B6">
            <v>27.05</v>
          </cell>
          <cell r="C6">
            <v>33.6</v>
          </cell>
          <cell r="D6">
            <v>23.4</v>
          </cell>
          <cell r="E6">
            <v>71.80952380952381</v>
          </cell>
          <cell r="F6">
            <v>94</v>
          </cell>
          <cell r="G6">
            <v>47</v>
          </cell>
          <cell r="H6">
            <v>21.96</v>
          </cell>
          <cell r="J6">
            <v>46.800000000000004</v>
          </cell>
          <cell r="K6">
            <v>20.2</v>
          </cell>
        </row>
        <row r="7">
          <cell r="B7">
            <v>24.704166666666666</v>
          </cell>
          <cell r="C7">
            <v>27.4</v>
          </cell>
          <cell r="D7">
            <v>23.1</v>
          </cell>
          <cell r="E7">
            <v>76.875</v>
          </cell>
          <cell r="F7">
            <v>97</v>
          </cell>
          <cell r="G7">
            <v>70</v>
          </cell>
          <cell r="H7">
            <v>12.24</v>
          </cell>
          <cell r="J7">
            <v>27</v>
          </cell>
          <cell r="K7">
            <v>37</v>
          </cell>
        </row>
        <row r="8">
          <cell r="B8">
            <v>24.566666666666663</v>
          </cell>
          <cell r="C8">
            <v>27.6</v>
          </cell>
          <cell r="D8">
            <v>22.4</v>
          </cell>
          <cell r="E8">
            <v>79.45</v>
          </cell>
          <cell r="F8">
            <v>93</v>
          </cell>
          <cell r="G8">
            <v>65</v>
          </cell>
          <cell r="H8">
            <v>8.2799999999999994</v>
          </cell>
          <cell r="J8">
            <v>15.120000000000001</v>
          </cell>
          <cell r="K8">
            <v>0</v>
          </cell>
        </row>
        <row r="9">
          <cell r="B9">
            <v>26.166666666666661</v>
          </cell>
          <cell r="C9">
            <v>31.9</v>
          </cell>
          <cell r="D9">
            <v>21.7</v>
          </cell>
          <cell r="E9">
            <v>62</v>
          </cell>
          <cell r="F9">
            <v>88</v>
          </cell>
          <cell r="G9">
            <v>47</v>
          </cell>
          <cell r="H9">
            <v>11.16</v>
          </cell>
          <cell r="J9">
            <v>25.2</v>
          </cell>
          <cell r="K9">
            <v>0.2</v>
          </cell>
        </row>
        <row r="10">
          <cell r="B10">
            <v>27.379166666666674</v>
          </cell>
          <cell r="C10">
            <v>31.9</v>
          </cell>
          <cell r="D10">
            <v>24.1</v>
          </cell>
          <cell r="E10">
            <v>71.583333333333329</v>
          </cell>
          <cell r="F10">
            <v>93</v>
          </cell>
          <cell r="G10">
            <v>51</v>
          </cell>
          <cell r="H10">
            <v>17.64</v>
          </cell>
          <cell r="J10">
            <v>38.159999999999997</v>
          </cell>
          <cell r="K10">
            <v>0</v>
          </cell>
        </row>
        <row r="11">
          <cell r="B11">
            <v>28.008333333333336</v>
          </cell>
          <cell r="C11">
            <v>33.4</v>
          </cell>
          <cell r="D11">
            <v>24.8</v>
          </cell>
          <cell r="E11">
            <v>74.5</v>
          </cell>
          <cell r="F11">
            <v>95</v>
          </cell>
          <cell r="G11">
            <v>46</v>
          </cell>
          <cell r="H11">
            <v>14.76</v>
          </cell>
          <cell r="J11">
            <v>40.680000000000007</v>
          </cell>
          <cell r="K11">
            <v>0</v>
          </cell>
        </row>
        <row r="12">
          <cell r="B12">
            <v>27.879166666666666</v>
          </cell>
          <cell r="C12">
            <v>33.1</v>
          </cell>
          <cell r="D12">
            <v>24.5</v>
          </cell>
          <cell r="E12">
            <v>65.111111111111114</v>
          </cell>
          <cell r="F12">
            <v>79</v>
          </cell>
          <cell r="G12">
            <v>47</v>
          </cell>
          <cell r="H12">
            <v>12.24</v>
          </cell>
          <cell r="J12">
            <v>29.16</v>
          </cell>
          <cell r="K12">
            <v>6.6</v>
          </cell>
        </row>
        <row r="13">
          <cell r="B13">
            <v>27.470833333333335</v>
          </cell>
          <cell r="C13">
            <v>33.1</v>
          </cell>
          <cell r="D13">
            <v>24</v>
          </cell>
          <cell r="E13">
            <v>69.13333333333334</v>
          </cell>
          <cell r="F13">
            <v>83</v>
          </cell>
          <cell r="G13">
            <v>51</v>
          </cell>
          <cell r="H13">
            <v>12.24</v>
          </cell>
          <cell r="J13">
            <v>41.04</v>
          </cell>
          <cell r="K13">
            <v>4.8</v>
          </cell>
        </row>
        <row r="14">
          <cell r="B14">
            <v>27.0625</v>
          </cell>
          <cell r="C14">
            <v>33.299999999999997</v>
          </cell>
          <cell r="D14">
            <v>22.9</v>
          </cell>
          <cell r="E14">
            <v>70.352941176470594</v>
          </cell>
          <cell r="F14">
            <v>88</v>
          </cell>
          <cell r="G14">
            <v>47</v>
          </cell>
          <cell r="H14">
            <v>12.24</v>
          </cell>
          <cell r="J14">
            <v>31.319999999999997</v>
          </cell>
          <cell r="K14">
            <v>11.600000000000001</v>
          </cell>
        </row>
        <row r="15">
          <cell r="B15">
            <v>28.308333333333326</v>
          </cell>
          <cell r="C15">
            <v>33.5</v>
          </cell>
          <cell r="D15">
            <v>24</v>
          </cell>
          <cell r="E15">
            <v>62.789473684210527</v>
          </cell>
          <cell r="F15">
            <v>96</v>
          </cell>
          <cell r="G15">
            <v>44</v>
          </cell>
          <cell r="H15">
            <v>7.2</v>
          </cell>
          <cell r="J15">
            <v>17.28</v>
          </cell>
          <cell r="K15">
            <v>0</v>
          </cell>
        </row>
        <row r="16">
          <cell r="B16">
            <v>27.445833333333336</v>
          </cell>
          <cell r="C16">
            <v>33.299999999999997</v>
          </cell>
          <cell r="D16">
            <v>22.8</v>
          </cell>
          <cell r="E16">
            <v>74.75</v>
          </cell>
          <cell r="F16">
            <v>100</v>
          </cell>
          <cell r="G16">
            <v>51</v>
          </cell>
          <cell r="H16">
            <v>21.6</v>
          </cell>
          <cell r="J16">
            <v>51.84</v>
          </cell>
          <cell r="K16">
            <v>0.2</v>
          </cell>
        </row>
        <row r="17">
          <cell r="B17">
            <v>26.066666666666663</v>
          </cell>
          <cell r="C17">
            <v>32.299999999999997</v>
          </cell>
          <cell r="D17">
            <v>20.5</v>
          </cell>
          <cell r="E17">
            <v>69.533333333333331</v>
          </cell>
          <cell r="F17">
            <v>92</v>
          </cell>
          <cell r="G17">
            <v>48</v>
          </cell>
          <cell r="H17">
            <v>33.119999999999997</v>
          </cell>
          <cell r="J17">
            <v>30.6</v>
          </cell>
          <cell r="K17">
            <v>7</v>
          </cell>
        </row>
        <row r="18">
          <cell r="B18">
            <v>24.708333333333329</v>
          </cell>
          <cell r="C18">
            <v>30.4</v>
          </cell>
          <cell r="D18">
            <v>21.4</v>
          </cell>
          <cell r="E18">
            <v>65.900000000000006</v>
          </cell>
          <cell r="F18">
            <v>88</v>
          </cell>
          <cell r="G18">
            <v>49</v>
          </cell>
          <cell r="H18">
            <v>11.520000000000001</v>
          </cell>
          <cell r="J18">
            <v>33.480000000000004</v>
          </cell>
          <cell r="K18">
            <v>26.199999999999996</v>
          </cell>
        </row>
        <row r="19">
          <cell r="B19">
            <v>25.779166666666669</v>
          </cell>
          <cell r="C19">
            <v>32.5</v>
          </cell>
          <cell r="D19">
            <v>19.600000000000001</v>
          </cell>
          <cell r="E19">
            <v>54.529411764705884</v>
          </cell>
          <cell r="F19">
            <v>87</v>
          </cell>
          <cell r="G19">
            <v>31</v>
          </cell>
          <cell r="H19">
            <v>10.44</v>
          </cell>
          <cell r="J19">
            <v>26.28</v>
          </cell>
          <cell r="K19">
            <v>0</v>
          </cell>
        </row>
        <row r="20">
          <cell r="B20">
            <v>25.783333333333331</v>
          </cell>
          <cell r="C20">
            <v>32.700000000000003</v>
          </cell>
          <cell r="D20">
            <v>18.2</v>
          </cell>
          <cell r="E20">
            <v>53</v>
          </cell>
          <cell r="F20">
            <v>86</v>
          </cell>
          <cell r="G20">
            <v>23</v>
          </cell>
          <cell r="H20">
            <v>9.7200000000000006</v>
          </cell>
          <cell r="J20">
            <v>23.400000000000002</v>
          </cell>
          <cell r="K20">
            <v>0</v>
          </cell>
        </row>
        <row r="21">
          <cell r="B21">
            <v>26.054166666666664</v>
          </cell>
          <cell r="C21">
            <v>33.5</v>
          </cell>
          <cell r="D21">
            <v>18.399999999999999</v>
          </cell>
          <cell r="E21">
            <v>52.75</v>
          </cell>
          <cell r="F21">
            <v>83</v>
          </cell>
          <cell r="G21">
            <v>24</v>
          </cell>
          <cell r="H21">
            <v>9</v>
          </cell>
          <cell r="J21">
            <v>20.88</v>
          </cell>
          <cell r="K21">
            <v>0</v>
          </cell>
        </row>
        <row r="22">
          <cell r="B22">
            <v>27.170833333333338</v>
          </cell>
          <cell r="C22">
            <v>34.1</v>
          </cell>
          <cell r="D22">
            <v>19.5</v>
          </cell>
          <cell r="E22">
            <v>58.476190476190474</v>
          </cell>
          <cell r="F22">
            <v>89</v>
          </cell>
          <cell r="G22">
            <v>40</v>
          </cell>
          <cell r="H22">
            <v>14.4</v>
          </cell>
          <cell r="J22">
            <v>32.4</v>
          </cell>
          <cell r="K22">
            <v>0</v>
          </cell>
        </row>
        <row r="23">
          <cell r="B23">
            <v>28.308333333333326</v>
          </cell>
          <cell r="C23">
            <v>33</v>
          </cell>
          <cell r="D23">
            <v>24.9</v>
          </cell>
          <cell r="E23">
            <v>66.916666666666671</v>
          </cell>
          <cell r="F23">
            <v>88</v>
          </cell>
          <cell r="G23">
            <v>46</v>
          </cell>
          <cell r="H23">
            <v>24.48</v>
          </cell>
          <cell r="J23">
            <v>43.92</v>
          </cell>
          <cell r="K23">
            <v>0</v>
          </cell>
        </row>
        <row r="24">
          <cell r="B24">
            <v>27.512500000000003</v>
          </cell>
          <cell r="C24">
            <v>32.6</v>
          </cell>
          <cell r="D24">
            <v>23.7</v>
          </cell>
          <cell r="E24">
            <v>72.166666666666671</v>
          </cell>
          <cell r="F24">
            <v>87</v>
          </cell>
          <cell r="G24">
            <v>48</v>
          </cell>
          <cell r="H24">
            <v>15.120000000000001</v>
          </cell>
          <cell r="J24">
            <v>35.64</v>
          </cell>
          <cell r="K24">
            <v>5</v>
          </cell>
        </row>
        <row r="25">
          <cell r="B25">
            <v>28.904166666666669</v>
          </cell>
          <cell r="C25">
            <v>34.799999999999997</v>
          </cell>
          <cell r="D25">
            <v>23.5</v>
          </cell>
          <cell r="E25">
            <v>65.3</v>
          </cell>
          <cell r="F25">
            <v>97</v>
          </cell>
          <cell r="G25">
            <v>39</v>
          </cell>
          <cell r="H25">
            <v>12.24</v>
          </cell>
          <cell r="J25">
            <v>37.800000000000004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18.36</v>
          </cell>
          <cell r="J26">
            <v>40.32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>
            <v>59.263157894736842</v>
          </cell>
          <cell r="F27">
            <v>100</v>
          </cell>
          <cell r="G27">
            <v>30</v>
          </cell>
          <cell r="H27">
            <v>7.2</v>
          </cell>
          <cell r="J27">
            <v>16.920000000000002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>
            <v>66.083333333333329</v>
          </cell>
          <cell r="F28">
            <v>86</v>
          </cell>
          <cell r="G28">
            <v>40</v>
          </cell>
          <cell r="H28">
            <v>10.44</v>
          </cell>
          <cell r="J28">
            <v>19.079999999999998</v>
          </cell>
          <cell r="K28">
            <v>0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>
            <v>71.692307692307693</v>
          </cell>
          <cell r="F29">
            <v>86</v>
          </cell>
          <cell r="G29">
            <v>59</v>
          </cell>
          <cell r="H29">
            <v>13.68</v>
          </cell>
          <cell r="J29">
            <v>37.800000000000004</v>
          </cell>
          <cell r="K29">
            <v>49.6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>
            <v>54.375</v>
          </cell>
          <cell r="F30">
            <v>81</v>
          </cell>
          <cell r="G30">
            <v>28</v>
          </cell>
          <cell r="H30">
            <v>13.32</v>
          </cell>
          <cell r="J30">
            <v>25.2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>
            <v>50.68181818181818</v>
          </cell>
          <cell r="F31">
            <v>91</v>
          </cell>
          <cell r="G31">
            <v>20</v>
          </cell>
          <cell r="H31">
            <v>9.3600000000000012</v>
          </cell>
          <cell r="J31">
            <v>27.36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>
            <v>53.391304347826086</v>
          </cell>
          <cell r="F32">
            <v>93</v>
          </cell>
          <cell r="G32">
            <v>22</v>
          </cell>
          <cell r="H32">
            <v>10.8</v>
          </cell>
          <cell r="J32">
            <v>22.32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>
            <v>51.826086956521742</v>
          </cell>
          <cell r="F33">
            <v>95</v>
          </cell>
          <cell r="G33">
            <v>25</v>
          </cell>
          <cell r="H33">
            <v>8.2799999999999994</v>
          </cell>
          <cell r="J33">
            <v>19.440000000000001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>
            <v>47.952380952380949</v>
          </cell>
          <cell r="F34">
            <v>84</v>
          </cell>
          <cell r="G34">
            <v>20</v>
          </cell>
          <cell r="H34">
            <v>9</v>
          </cell>
          <cell r="J34">
            <v>20.16</v>
          </cell>
          <cell r="K34">
            <v>0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>
            <v>52.791666666666664</v>
          </cell>
          <cell r="F35">
            <v>95</v>
          </cell>
          <cell r="G35">
            <v>23</v>
          </cell>
          <cell r="H35">
            <v>12.24</v>
          </cell>
          <cell r="J35">
            <v>25.2</v>
          </cell>
          <cell r="K35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29.116666666666671</v>
          </cell>
          <cell r="C5">
            <v>35.5</v>
          </cell>
          <cell r="D5">
            <v>24</v>
          </cell>
          <cell r="E5">
            <v>70.916666666666671</v>
          </cell>
          <cell r="F5">
            <v>97</v>
          </cell>
          <cell r="G5">
            <v>39</v>
          </cell>
          <cell r="H5">
            <v>11.16</v>
          </cell>
          <cell r="J5">
            <v>38.519999999999996</v>
          </cell>
          <cell r="K5">
            <v>0</v>
          </cell>
        </row>
        <row r="6">
          <cell r="B6">
            <v>26.395833333333329</v>
          </cell>
          <cell r="C6">
            <v>32</v>
          </cell>
          <cell r="D6">
            <v>23.4</v>
          </cell>
          <cell r="E6">
            <v>79.958333333333329</v>
          </cell>
          <cell r="F6">
            <v>97</v>
          </cell>
          <cell r="G6">
            <v>57</v>
          </cell>
          <cell r="H6">
            <v>7.5600000000000005</v>
          </cell>
          <cell r="J6">
            <v>41.4</v>
          </cell>
          <cell r="K6">
            <v>10.6</v>
          </cell>
        </row>
        <row r="7">
          <cell r="B7">
            <v>24.316666666666666</v>
          </cell>
          <cell r="C7">
            <v>27.8</v>
          </cell>
          <cell r="D7">
            <v>22.5</v>
          </cell>
          <cell r="E7">
            <v>93.791666666666671</v>
          </cell>
          <cell r="F7">
            <v>100</v>
          </cell>
          <cell r="G7">
            <v>76</v>
          </cell>
          <cell r="H7">
            <v>0.72000000000000008</v>
          </cell>
          <cell r="J7">
            <v>28.8</v>
          </cell>
          <cell r="K7">
            <v>104.4</v>
          </cell>
        </row>
        <row r="8">
          <cell r="B8">
            <v>24.458333333333332</v>
          </cell>
          <cell r="C8">
            <v>29.9</v>
          </cell>
          <cell r="D8">
            <v>22.1</v>
          </cell>
          <cell r="E8">
            <v>91.458333333333329</v>
          </cell>
          <cell r="F8">
            <v>100</v>
          </cell>
          <cell r="G8">
            <v>65</v>
          </cell>
          <cell r="H8">
            <v>0</v>
          </cell>
          <cell r="J8">
            <v>20.88</v>
          </cell>
          <cell r="K8">
            <v>5.4</v>
          </cell>
        </row>
        <row r="9">
          <cell r="B9">
            <v>25.3</v>
          </cell>
          <cell r="C9">
            <v>29.8</v>
          </cell>
          <cell r="D9">
            <v>21.6</v>
          </cell>
          <cell r="E9">
            <v>81.666666666666671</v>
          </cell>
          <cell r="F9">
            <v>95</v>
          </cell>
          <cell r="G9">
            <v>63</v>
          </cell>
          <cell r="H9">
            <v>15.48</v>
          </cell>
          <cell r="J9">
            <v>37.080000000000005</v>
          </cell>
          <cell r="K9">
            <v>0</v>
          </cell>
        </row>
        <row r="10">
          <cell r="B10">
            <v>27.037499999999998</v>
          </cell>
          <cell r="C10">
            <v>33.200000000000003</v>
          </cell>
          <cell r="D10">
            <v>23.2</v>
          </cell>
          <cell r="E10">
            <v>78.666666666666671</v>
          </cell>
          <cell r="F10">
            <v>99</v>
          </cell>
          <cell r="G10">
            <v>53</v>
          </cell>
          <cell r="H10">
            <v>20.88</v>
          </cell>
          <cell r="J10">
            <v>44.28</v>
          </cell>
          <cell r="K10">
            <v>9.2000000000000011</v>
          </cell>
        </row>
        <row r="11">
          <cell r="B11">
            <v>27.725000000000005</v>
          </cell>
          <cell r="C11">
            <v>33.1</v>
          </cell>
          <cell r="D11">
            <v>24.7</v>
          </cell>
          <cell r="E11">
            <v>77.875</v>
          </cell>
          <cell r="F11">
            <v>93</v>
          </cell>
          <cell r="G11">
            <v>50</v>
          </cell>
          <cell r="H11">
            <v>11.520000000000001</v>
          </cell>
          <cell r="J11">
            <v>46.080000000000005</v>
          </cell>
          <cell r="K11">
            <v>0.2</v>
          </cell>
        </row>
        <row r="12">
          <cell r="B12">
            <v>24.616666666666671</v>
          </cell>
          <cell r="C12">
            <v>30.8</v>
          </cell>
          <cell r="D12">
            <v>20.2</v>
          </cell>
          <cell r="E12">
            <v>87.791666666666671</v>
          </cell>
          <cell r="F12">
            <v>100</v>
          </cell>
          <cell r="G12">
            <v>65</v>
          </cell>
          <cell r="H12">
            <v>8.64</v>
          </cell>
          <cell r="J12">
            <v>32.04</v>
          </cell>
          <cell r="K12">
            <v>33</v>
          </cell>
        </row>
        <row r="13">
          <cell r="B13">
            <v>25.658333333333328</v>
          </cell>
          <cell r="C13">
            <v>32.4</v>
          </cell>
          <cell r="D13">
            <v>23</v>
          </cell>
          <cell r="E13">
            <v>88.333333333333329</v>
          </cell>
          <cell r="F13">
            <v>99</v>
          </cell>
          <cell r="G13">
            <v>60</v>
          </cell>
          <cell r="H13">
            <v>4.6800000000000006</v>
          </cell>
          <cell r="J13">
            <v>43.56</v>
          </cell>
          <cell r="K13">
            <v>28</v>
          </cell>
        </row>
        <row r="14">
          <cell r="B14">
            <v>25.466666666666665</v>
          </cell>
          <cell r="C14">
            <v>30.2</v>
          </cell>
          <cell r="D14">
            <v>22.8</v>
          </cell>
          <cell r="E14">
            <v>84.625</v>
          </cell>
          <cell r="F14">
            <v>100</v>
          </cell>
          <cell r="G14">
            <v>63</v>
          </cell>
          <cell r="H14">
            <v>2.8800000000000003</v>
          </cell>
          <cell r="J14">
            <v>30.6</v>
          </cell>
          <cell r="K14">
            <v>3.4</v>
          </cell>
        </row>
        <row r="15">
          <cell r="B15">
            <v>25.545833333333338</v>
          </cell>
          <cell r="C15">
            <v>31.5</v>
          </cell>
          <cell r="D15">
            <v>20.9</v>
          </cell>
          <cell r="E15">
            <v>77.333333333333329</v>
          </cell>
          <cell r="F15">
            <v>95</v>
          </cell>
          <cell r="G15">
            <v>51</v>
          </cell>
          <cell r="H15">
            <v>1.08</v>
          </cell>
          <cell r="J15">
            <v>24.12</v>
          </cell>
          <cell r="K15">
            <v>0.2</v>
          </cell>
        </row>
        <row r="16">
          <cell r="B16">
            <v>27.016666666666666</v>
          </cell>
          <cell r="C16">
            <v>32.799999999999997</v>
          </cell>
          <cell r="D16">
            <v>22.8</v>
          </cell>
          <cell r="E16">
            <v>70</v>
          </cell>
          <cell r="F16">
            <v>94</v>
          </cell>
          <cell r="G16">
            <v>48</v>
          </cell>
          <cell r="H16">
            <v>14.04</v>
          </cell>
          <cell r="J16">
            <v>50.76</v>
          </cell>
          <cell r="K16">
            <v>0</v>
          </cell>
        </row>
        <row r="17">
          <cell r="B17">
            <v>27.016666666666666</v>
          </cell>
          <cell r="C17">
            <v>32.799999999999997</v>
          </cell>
          <cell r="D17">
            <v>22.8</v>
          </cell>
          <cell r="E17">
            <v>70</v>
          </cell>
          <cell r="F17">
            <v>94</v>
          </cell>
          <cell r="G17">
            <v>48</v>
          </cell>
          <cell r="H17">
            <v>14.04</v>
          </cell>
          <cell r="J17">
            <v>50.76</v>
          </cell>
          <cell r="K17">
            <v>0</v>
          </cell>
        </row>
        <row r="18">
          <cell r="B18">
            <v>25.175000000000001</v>
          </cell>
          <cell r="C18">
            <v>30.5</v>
          </cell>
          <cell r="D18">
            <v>20.8</v>
          </cell>
          <cell r="E18">
            <v>79.708333333333329</v>
          </cell>
          <cell r="F18">
            <v>99</v>
          </cell>
          <cell r="G18">
            <v>55</v>
          </cell>
          <cell r="H18">
            <v>6.84</v>
          </cell>
          <cell r="J18">
            <v>38.880000000000003</v>
          </cell>
          <cell r="K18">
            <v>2.2000000000000002</v>
          </cell>
        </row>
        <row r="19">
          <cell r="B19">
            <v>23.912500000000005</v>
          </cell>
          <cell r="C19">
            <v>28.3</v>
          </cell>
          <cell r="D19">
            <v>21.1</v>
          </cell>
          <cell r="E19">
            <v>84.375</v>
          </cell>
          <cell r="F19">
            <v>100</v>
          </cell>
          <cell r="G19">
            <v>63</v>
          </cell>
          <cell r="H19">
            <v>5.4</v>
          </cell>
          <cell r="J19">
            <v>34.56</v>
          </cell>
          <cell r="K19">
            <v>25.4</v>
          </cell>
        </row>
        <row r="20">
          <cell r="B20">
            <v>25.016666666666666</v>
          </cell>
          <cell r="C20">
            <v>31</v>
          </cell>
          <cell r="D20">
            <v>20.399999999999999</v>
          </cell>
          <cell r="E20">
            <v>68.708333333333329</v>
          </cell>
          <cell r="F20">
            <v>94</v>
          </cell>
          <cell r="G20">
            <v>35</v>
          </cell>
          <cell r="H20">
            <v>7.5600000000000005</v>
          </cell>
          <cell r="J20">
            <v>32.04</v>
          </cell>
          <cell r="K20">
            <v>0</v>
          </cell>
        </row>
        <row r="21">
          <cell r="B21">
            <v>24.645833333333332</v>
          </cell>
          <cell r="C21">
            <v>32</v>
          </cell>
          <cell r="D21">
            <v>17.100000000000001</v>
          </cell>
          <cell r="E21">
            <v>60.458333333333336</v>
          </cell>
          <cell r="F21">
            <v>93</v>
          </cell>
          <cell r="G21">
            <v>31</v>
          </cell>
          <cell r="H21">
            <v>5.4</v>
          </cell>
          <cell r="J21">
            <v>20.16</v>
          </cell>
          <cell r="K21">
            <v>0</v>
          </cell>
        </row>
        <row r="22">
          <cell r="B22">
            <v>26.845833333333335</v>
          </cell>
          <cell r="C22">
            <v>34.200000000000003</v>
          </cell>
          <cell r="D22">
            <v>19.100000000000001</v>
          </cell>
          <cell r="E22">
            <v>58.166666666666664</v>
          </cell>
          <cell r="F22">
            <v>87</v>
          </cell>
          <cell r="G22">
            <v>36</v>
          </cell>
          <cell r="H22">
            <v>5.4</v>
          </cell>
          <cell r="J22">
            <v>29.52</v>
          </cell>
          <cell r="K22">
            <v>0</v>
          </cell>
        </row>
        <row r="23">
          <cell r="B23">
            <v>26.804166666666664</v>
          </cell>
          <cell r="C23">
            <v>31.2</v>
          </cell>
          <cell r="D23">
            <v>23.4</v>
          </cell>
          <cell r="E23">
            <v>71.75</v>
          </cell>
          <cell r="F23">
            <v>85</v>
          </cell>
          <cell r="G23">
            <v>54</v>
          </cell>
          <cell r="H23">
            <v>8.2799999999999994</v>
          </cell>
          <cell r="J23">
            <v>39.24</v>
          </cell>
          <cell r="K23">
            <v>0</v>
          </cell>
        </row>
        <row r="24">
          <cell r="B24">
            <v>25.454166666666666</v>
          </cell>
          <cell r="C24">
            <v>30.5</v>
          </cell>
          <cell r="D24">
            <v>22.3</v>
          </cell>
          <cell r="E24">
            <v>84.666666666666671</v>
          </cell>
          <cell r="F24">
            <v>99</v>
          </cell>
          <cell r="G24">
            <v>66</v>
          </cell>
          <cell r="H24">
            <v>15.120000000000001</v>
          </cell>
          <cell r="J24">
            <v>54.36</v>
          </cell>
          <cell r="K24">
            <v>43.8</v>
          </cell>
        </row>
        <row r="25">
          <cell r="B25">
            <v>26.066666666666659</v>
          </cell>
          <cell r="C25">
            <v>32.6</v>
          </cell>
          <cell r="D25">
            <v>22.3</v>
          </cell>
          <cell r="E25">
            <v>83.708333333333329</v>
          </cell>
          <cell r="F25">
            <v>100</v>
          </cell>
          <cell r="G25">
            <v>57</v>
          </cell>
          <cell r="H25">
            <v>2.52</v>
          </cell>
          <cell r="J25">
            <v>26.64</v>
          </cell>
          <cell r="K25">
            <v>0</v>
          </cell>
        </row>
        <row r="26">
          <cell r="B26">
            <v>27.087499999999995</v>
          </cell>
          <cell r="C26">
            <v>33.1</v>
          </cell>
          <cell r="D26">
            <v>22.8</v>
          </cell>
          <cell r="E26">
            <v>78.875</v>
          </cell>
          <cell r="F26">
            <v>99</v>
          </cell>
          <cell r="G26">
            <v>53</v>
          </cell>
          <cell r="H26">
            <v>0</v>
          </cell>
          <cell r="J26">
            <v>13.32</v>
          </cell>
          <cell r="K26">
            <v>0</v>
          </cell>
        </row>
        <row r="27">
          <cell r="B27">
            <v>27.749999999999989</v>
          </cell>
          <cell r="C27">
            <v>34.6</v>
          </cell>
          <cell r="D27">
            <v>22.1</v>
          </cell>
          <cell r="E27">
            <v>68.083333333333329</v>
          </cell>
          <cell r="F27">
            <v>95</v>
          </cell>
          <cell r="G27">
            <v>28</v>
          </cell>
          <cell r="H27">
            <v>1.08</v>
          </cell>
          <cell r="J27">
            <v>19.8</v>
          </cell>
          <cell r="K27">
            <v>0</v>
          </cell>
        </row>
        <row r="28">
          <cell r="B28">
            <v>26.666666666666661</v>
          </cell>
          <cell r="C28">
            <v>32.6</v>
          </cell>
          <cell r="D28">
            <v>22.7</v>
          </cell>
          <cell r="E28">
            <v>71.208333333333329</v>
          </cell>
          <cell r="F28">
            <v>90</v>
          </cell>
          <cell r="G28">
            <v>49</v>
          </cell>
          <cell r="H28">
            <v>15.840000000000002</v>
          </cell>
          <cell r="J28">
            <v>35.28</v>
          </cell>
          <cell r="K28">
            <v>0</v>
          </cell>
        </row>
        <row r="29">
          <cell r="B29">
            <v>23.045833333333334</v>
          </cell>
          <cell r="C29">
            <v>26.1</v>
          </cell>
          <cell r="D29">
            <v>21</v>
          </cell>
          <cell r="E29">
            <v>91.583333333333329</v>
          </cell>
          <cell r="F29">
            <v>100</v>
          </cell>
          <cell r="G29">
            <v>74</v>
          </cell>
          <cell r="H29">
            <v>2.16</v>
          </cell>
          <cell r="J29">
            <v>34.56</v>
          </cell>
          <cell r="K29">
            <v>57</v>
          </cell>
        </row>
        <row r="30">
          <cell r="B30">
            <v>24.125</v>
          </cell>
          <cell r="C30">
            <v>31.3</v>
          </cell>
          <cell r="D30">
            <v>17.3</v>
          </cell>
          <cell r="E30">
            <v>61.291666666666664</v>
          </cell>
          <cell r="F30">
            <v>83</v>
          </cell>
          <cell r="G30">
            <v>32</v>
          </cell>
          <cell r="H30">
            <v>2.52</v>
          </cell>
          <cell r="J30">
            <v>25.2</v>
          </cell>
          <cell r="K30">
            <v>0</v>
          </cell>
        </row>
        <row r="31">
          <cell r="B31">
            <v>23.679166666666664</v>
          </cell>
          <cell r="C31">
            <v>32.299999999999997</v>
          </cell>
          <cell r="D31">
            <v>15.2</v>
          </cell>
          <cell r="E31">
            <v>60.041666666666664</v>
          </cell>
          <cell r="F31">
            <v>95</v>
          </cell>
          <cell r="G31">
            <v>29</v>
          </cell>
          <cell r="H31">
            <v>3.9600000000000004</v>
          </cell>
          <cell r="J31">
            <v>28.08</v>
          </cell>
          <cell r="K31">
            <v>0</v>
          </cell>
        </row>
        <row r="32">
          <cell r="B32">
            <v>25.329166666666669</v>
          </cell>
          <cell r="C32">
            <v>33.299999999999997</v>
          </cell>
          <cell r="D32">
            <v>17.399999999999999</v>
          </cell>
          <cell r="E32">
            <v>58.208333333333336</v>
          </cell>
          <cell r="F32">
            <v>89</v>
          </cell>
          <cell r="G32">
            <v>26</v>
          </cell>
          <cell r="H32">
            <v>4.6800000000000006</v>
          </cell>
          <cell r="J32">
            <v>24.12</v>
          </cell>
          <cell r="K32">
            <v>0</v>
          </cell>
        </row>
        <row r="33">
          <cell r="B33">
            <v>25.670833333333334</v>
          </cell>
          <cell r="C33">
            <v>33</v>
          </cell>
          <cell r="D33">
            <v>17.3</v>
          </cell>
          <cell r="E33">
            <v>56</v>
          </cell>
          <cell r="F33">
            <v>92</v>
          </cell>
          <cell r="G33">
            <v>26</v>
          </cell>
          <cell r="H33">
            <v>5.04</v>
          </cell>
          <cell r="J33">
            <v>21.96</v>
          </cell>
          <cell r="K33">
            <v>0</v>
          </cell>
        </row>
        <row r="34">
          <cell r="B34">
            <v>26.933333333333334</v>
          </cell>
          <cell r="C34">
            <v>34</v>
          </cell>
          <cell r="D34">
            <v>19.3</v>
          </cell>
          <cell r="E34">
            <v>56.291666666666664</v>
          </cell>
          <cell r="F34">
            <v>88</v>
          </cell>
          <cell r="G34">
            <v>29</v>
          </cell>
          <cell r="H34">
            <v>0.36000000000000004</v>
          </cell>
          <cell r="J34">
            <v>18.720000000000002</v>
          </cell>
          <cell r="K34">
            <v>0</v>
          </cell>
        </row>
        <row r="35">
          <cell r="B35">
            <v>28.529166666666665</v>
          </cell>
          <cell r="C35">
            <v>35.6</v>
          </cell>
          <cell r="D35">
            <v>21.9</v>
          </cell>
          <cell r="E35">
            <v>56.958333333333336</v>
          </cell>
          <cell r="F35">
            <v>83</v>
          </cell>
          <cell r="G35">
            <v>25</v>
          </cell>
          <cell r="H35">
            <v>11.520000000000001</v>
          </cell>
          <cell r="J35">
            <v>27</v>
          </cell>
          <cell r="K35">
            <v>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27.762500000000003</v>
          </cell>
          <cell r="C5">
            <v>35.9</v>
          </cell>
          <cell r="D5">
            <v>20.9</v>
          </cell>
          <cell r="E5">
            <v>74.125</v>
          </cell>
          <cell r="F5">
            <v>98</v>
          </cell>
          <cell r="G5">
            <v>42</v>
          </cell>
          <cell r="H5">
            <v>24.840000000000003</v>
          </cell>
          <cell r="J5">
            <v>42.84</v>
          </cell>
          <cell r="K5">
            <v>0</v>
          </cell>
        </row>
        <row r="6">
          <cell r="B6">
            <v>25.404166666666665</v>
          </cell>
          <cell r="C6">
            <v>30.6</v>
          </cell>
          <cell r="D6">
            <v>22.2</v>
          </cell>
          <cell r="E6">
            <v>82.916666666666671</v>
          </cell>
          <cell r="F6">
            <v>98</v>
          </cell>
          <cell r="G6">
            <v>59</v>
          </cell>
          <cell r="H6">
            <v>25.56</v>
          </cell>
          <cell r="J6">
            <v>46.800000000000004</v>
          </cell>
          <cell r="K6">
            <v>8</v>
          </cell>
        </row>
        <row r="7">
          <cell r="B7">
            <v>23.254166666666666</v>
          </cell>
          <cell r="C7">
            <v>26.3</v>
          </cell>
          <cell r="D7">
            <v>22.1</v>
          </cell>
          <cell r="E7">
            <v>95.5</v>
          </cell>
          <cell r="F7">
            <v>98</v>
          </cell>
          <cell r="G7">
            <v>84</v>
          </cell>
          <cell r="H7">
            <v>32.4</v>
          </cell>
          <cell r="J7">
            <v>45</v>
          </cell>
          <cell r="K7">
            <v>18.999999999999996</v>
          </cell>
        </row>
        <row r="8">
          <cell r="B8">
            <v>23.808333333333337</v>
          </cell>
          <cell r="C8">
            <v>28.2</v>
          </cell>
          <cell r="D8">
            <v>21</v>
          </cell>
          <cell r="E8">
            <v>88.458333333333329</v>
          </cell>
          <cell r="F8">
            <v>98</v>
          </cell>
          <cell r="G8">
            <v>68</v>
          </cell>
          <cell r="H8">
            <v>12.96</v>
          </cell>
          <cell r="J8">
            <v>22.32</v>
          </cell>
          <cell r="K8">
            <v>0.2</v>
          </cell>
        </row>
        <row r="9">
          <cell r="B9">
            <v>24.595833333333331</v>
          </cell>
          <cell r="C9">
            <v>29.5</v>
          </cell>
          <cell r="D9">
            <v>21.9</v>
          </cell>
          <cell r="E9">
            <v>87.5</v>
          </cell>
          <cell r="F9">
            <v>99</v>
          </cell>
          <cell r="G9">
            <v>60</v>
          </cell>
          <cell r="H9">
            <v>16.559999999999999</v>
          </cell>
          <cell r="J9">
            <v>28.44</v>
          </cell>
          <cell r="K9">
            <v>5.0000000000000009</v>
          </cell>
        </row>
        <row r="10">
          <cell r="B10">
            <v>25.758333333333329</v>
          </cell>
          <cell r="C10">
            <v>30.9</v>
          </cell>
          <cell r="D10">
            <v>22.4</v>
          </cell>
          <cell r="E10">
            <v>83.375</v>
          </cell>
          <cell r="F10">
            <v>98</v>
          </cell>
          <cell r="G10">
            <v>62</v>
          </cell>
          <cell r="H10">
            <v>25.92</v>
          </cell>
          <cell r="J10">
            <v>42.480000000000004</v>
          </cell>
          <cell r="K10">
            <v>0</v>
          </cell>
        </row>
        <row r="11">
          <cell r="B11">
            <v>26.445833333333329</v>
          </cell>
          <cell r="C11">
            <v>31.7</v>
          </cell>
          <cell r="D11">
            <v>23.1</v>
          </cell>
          <cell r="E11">
            <v>81.583333333333329</v>
          </cell>
          <cell r="F11">
            <v>97</v>
          </cell>
          <cell r="G11">
            <v>54</v>
          </cell>
          <cell r="H11">
            <v>38.159999999999997</v>
          </cell>
          <cell r="J11">
            <v>55.440000000000005</v>
          </cell>
          <cell r="K11">
            <v>0</v>
          </cell>
        </row>
        <row r="12">
          <cell r="B12">
            <v>24.708333333333332</v>
          </cell>
          <cell r="C12">
            <v>29.4</v>
          </cell>
          <cell r="D12">
            <v>20.5</v>
          </cell>
          <cell r="E12">
            <v>87.166666666666671</v>
          </cell>
          <cell r="F12">
            <v>99</v>
          </cell>
          <cell r="G12">
            <v>68</v>
          </cell>
          <cell r="H12">
            <v>23.759999999999998</v>
          </cell>
          <cell r="J12">
            <v>42.84</v>
          </cell>
          <cell r="K12">
            <v>5.3999999999999995</v>
          </cell>
        </row>
        <row r="13">
          <cell r="B13">
            <v>24.774999999999995</v>
          </cell>
          <cell r="C13">
            <v>31.8</v>
          </cell>
          <cell r="D13">
            <v>22.1</v>
          </cell>
          <cell r="E13">
            <v>89.75</v>
          </cell>
          <cell r="F13">
            <v>99</v>
          </cell>
          <cell r="G13">
            <v>59</v>
          </cell>
          <cell r="H13">
            <v>21.240000000000002</v>
          </cell>
          <cell r="J13">
            <v>62.639999999999993</v>
          </cell>
          <cell r="K13">
            <v>36.399999999999991</v>
          </cell>
        </row>
        <row r="14">
          <cell r="B14">
            <v>24.625</v>
          </cell>
          <cell r="C14">
            <v>28.9</v>
          </cell>
          <cell r="D14">
            <v>21.3</v>
          </cell>
          <cell r="E14">
            <v>87.875</v>
          </cell>
          <cell r="F14">
            <v>99</v>
          </cell>
          <cell r="G14">
            <v>69</v>
          </cell>
          <cell r="H14">
            <v>25.2</v>
          </cell>
          <cell r="J14">
            <v>34.200000000000003</v>
          </cell>
          <cell r="K14">
            <v>17.799999999999997</v>
          </cell>
        </row>
        <row r="15">
          <cell r="B15">
            <v>25.424999999999997</v>
          </cell>
          <cell r="C15">
            <v>30.9</v>
          </cell>
          <cell r="D15">
            <v>21.3</v>
          </cell>
          <cell r="E15">
            <v>79.208333333333329</v>
          </cell>
          <cell r="F15">
            <v>94</v>
          </cell>
          <cell r="G15">
            <v>58</v>
          </cell>
          <cell r="H15">
            <v>12.6</v>
          </cell>
          <cell r="J15">
            <v>26.28</v>
          </cell>
          <cell r="K15">
            <v>0</v>
          </cell>
        </row>
        <row r="16">
          <cell r="B16">
            <v>25.262499999999999</v>
          </cell>
          <cell r="C16">
            <v>31.3</v>
          </cell>
          <cell r="D16">
            <v>21.9</v>
          </cell>
          <cell r="E16">
            <v>82.291666666666671</v>
          </cell>
          <cell r="F16">
            <v>94</v>
          </cell>
          <cell r="G16">
            <v>60</v>
          </cell>
          <cell r="H16">
            <v>21.96</v>
          </cell>
          <cell r="J16">
            <v>72</v>
          </cell>
          <cell r="K16">
            <v>0</v>
          </cell>
        </row>
        <row r="17">
          <cell r="B17">
            <v>23.525000000000002</v>
          </cell>
          <cell r="C17">
            <v>28.2</v>
          </cell>
          <cell r="D17">
            <v>20.6</v>
          </cell>
          <cell r="E17">
            <v>89.583333333333329</v>
          </cell>
          <cell r="F17">
            <v>98</v>
          </cell>
          <cell r="G17">
            <v>72</v>
          </cell>
          <cell r="H17">
            <v>18.36</v>
          </cell>
          <cell r="J17">
            <v>42.480000000000004</v>
          </cell>
          <cell r="K17">
            <v>13.2</v>
          </cell>
        </row>
        <row r="18">
          <cell r="B18">
            <v>22.9375</v>
          </cell>
          <cell r="C18">
            <v>27.3</v>
          </cell>
          <cell r="D18">
            <v>20.100000000000001</v>
          </cell>
          <cell r="E18">
            <v>86.041666666666671</v>
          </cell>
          <cell r="F18">
            <v>98</v>
          </cell>
          <cell r="G18">
            <v>63</v>
          </cell>
          <cell r="H18">
            <v>21.6</v>
          </cell>
          <cell r="J18">
            <v>48.6</v>
          </cell>
          <cell r="K18">
            <v>21.4</v>
          </cell>
        </row>
        <row r="19">
          <cell r="B19">
            <v>23.633333333333336</v>
          </cell>
          <cell r="C19">
            <v>28.8</v>
          </cell>
          <cell r="D19">
            <v>19.7</v>
          </cell>
          <cell r="E19">
            <v>73.791666666666671</v>
          </cell>
          <cell r="F19">
            <v>93</v>
          </cell>
          <cell r="G19">
            <v>46</v>
          </cell>
          <cell r="H19">
            <v>21.96</v>
          </cell>
          <cell r="J19">
            <v>41.76</v>
          </cell>
          <cell r="K19">
            <v>0</v>
          </cell>
        </row>
        <row r="20">
          <cell r="B20">
            <v>22.854166666666661</v>
          </cell>
          <cell r="C20">
            <v>29.2</v>
          </cell>
          <cell r="D20">
            <v>16.899999999999999</v>
          </cell>
          <cell r="E20">
            <v>64.666666666666671</v>
          </cell>
          <cell r="F20">
            <v>82</v>
          </cell>
          <cell r="G20">
            <v>39</v>
          </cell>
          <cell r="H20">
            <v>12.6</v>
          </cell>
          <cell r="J20">
            <v>23.759999999999998</v>
          </cell>
          <cell r="K20">
            <v>0</v>
          </cell>
        </row>
        <row r="21">
          <cell r="B21">
            <v>23.054166666666664</v>
          </cell>
          <cell r="C21">
            <v>30.2</v>
          </cell>
          <cell r="D21">
            <v>16</v>
          </cell>
          <cell r="E21">
            <v>66.791666666666671</v>
          </cell>
          <cell r="F21">
            <v>92</v>
          </cell>
          <cell r="G21">
            <v>41</v>
          </cell>
          <cell r="H21">
            <v>11.16</v>
          </cell>
          <cell r="J21">
            <v>21.240000000000002</v>
          </cell>
          <cell r="K21">
            <v>0</v>
          </cell>
        </row>
        <row r="22">
          <cell r="B22">
            <v>24.462499999999995</v>
          </cell>
          <cell r="C22">
            <v>32.1</v>
          </cell>
          <cell r="D22">
            <v>16.600000000000001</v>
          </cell>
          <cell r="E22">
            <v>68.541666666666671</v>
          </cell>
          <cell r="F22">
            <v>90</v>
          </cell>
          <cell r="G22">
            <v>46</v>
          </cell>
          <cell r="H22">
            <v>19.440000000000001</v>
          </cell>
          <cell r="J22">
            <v>33.119999999999997</v>
          </cell>
          <cell r="K22">
            <v>0</v>
          </cell>
        </row>
        <row r="23">
          <cell r="B23">
            <v>25.520833333333329</v>
          </cell>
          <cell r="C23">
            <v>30.4</v>
          </cell>
          <cell r="D23">
            <v>21.9</v>
          </cell>
          <cell r="E23">
            <v>79.458333333333329</v>
          </cell>
          <cell r="F23">
            <v>93</v>
          </cell>
          <cell r="G23">
            <v>59</v>
          </cell>
          <cell r="H23">
            <v>19.440000000000001</v>
          </cell>
          <cell r="J23">
            <v>41.76</v>
          </cell>
          <cell r="K23">
            <v>0</v>
          </cell>
        </row>
        <row r="24">
          <cell r="B24">
            <v>25.708333333333325</v>
          </cell>
          <cell r="C24">
            <v>30.8</v>
          </cell>
          <cell r="D24">
            <v>22.1</v>
          </cell>
          <cell r="E24">
            <v>84.916666666666671</v>
          </cell>
          <cell r="F24">
            <v>98</v>
          </cell>
          <cell r="G24">
            <v>64</v>
          </cell>
          <cell r="H24">
            <v>25.92</v>
          </cell>
          <cell r="J24">
            <v>44.64</v>
          </cell>
          <cell r="K24">
            <v>1.9999999999999998</v>
          </cell>
        </row>
        <row r="25">
          <cell r="B25">
            <v>26.920833333333334</v>
          </cell>
          <cell r="C25">
            <v>33.700000000000003</v>
          </cell>
          <cell r="D25">
            <v>21.7</v>
          </cell>
          <cell r="E25">
            <v>79.5</v>
          </cell>
          <cell r="F25">
            <v>99</v>
          </cell>
          <cell r="G25">
            <v>44</v>
          </cell>
          <cell r="H25">
            <v>16.920000000000002</v>
          </cell>
          <cell r="J25">
            <v>29.16</v>
          </cell>
          <cell r="K25">
            <v>0</v>
          </cell>
        </row>
        <row r="26">
          <cell r="B26">
            <v>25.616666666666671</v>
          </cell>
          <cell r="C26">
            <v>31.4</v>
          </cell>
          <cell r="D26">
            <v>22.7</v>
          </cell>
          <cell r="E26">
            <v>83.083333333333329</v>
          </cell>
          <cell r="F26">
            <v>95</v>
          </cell>
          <cell r="G26">
            <v>60</v>
          </cell>
          <cell r="H26">
            <v>16.920000000000002</v>
          </cell>
          <cell r="J26">
            <v>33.119999999999997</v>
          </cell>
          <cell r="K26">
            <v>0</v>
          </cell>
        </row>
        <row r="27">
          <cell r="B27">
            <v>26.574999999999999</v>
          </cell>
          <cell r="C27">
            <v>33.4</v>
          </cell>
          <cell r="D27">
            <v>21.1</v>
          </cell>
          <cell r="E27">
            <v>70.625</v>
          </cell>
          <cell r="F27">
            <v>94</v>
          </cell>
          <cell r="G27">
            <v>36</v>
          </cell>
          <cell r="H27">
            <v>10.8</v>
          </cell>
          <cell r="J27">
            <v>20.16</v>
          </cell>
          <cell r="K27">
            <v>0</v>
          </cell>
        </row>
        <row r="28">
          <cell r="B28">
            <v>25.016666666666666</v>
          </cell>
          <cell r="C28">
            <v>30.6</v>
          </cell>
          <cell r="D28">
            <v>21.1</v>
          </cell>
          <cell r="E28">
            <v>78.625</v>
          </cell>
          <cell r="F28">
            <v>94</v>
          </cell>
          <cell r="G28">
            <v>62</v>
          </cell>
          <cell r="H28">
            <v>19.079999999999998</v>
          </cell>
          <cell r="J28">
            <v>30.6</v>
          </cell>
          <cell r="K28">
            <v>0</v>
          </cell>
        </row>
        <row r="29">
          <cell r="B29">
            <v>23.358333333333334</v>
          </cell>
          <cell r="C29">
            <v>27.9</v>
          </cell>
          <cell r="D29">
            <v>21.3</v>
          </cell>
          <cell r="E29">
            <v>84.583333333333329</v>
          </cell>
          <cell r="F29">
            <v>97</v>
          </cell>
          <cell r="G29">
            <v>65</v>
          </cell>
          <cell r="H29">
            <v>27</v>
          </cell>
          <cell r="J29">
            <v>41.04</v>
          </cell>
          <cell r="K29">
            <v>0</v>
          </cell>
        </row>
        <row r="30">
          <cell r="B30">
            <v>22.691666666666666</v>
          </cell>
          <cell r="C30">
            <v>29.8</v>
          </cell>
          <cell r="D30">
            <v>16.5</v>
          </cell>
          <cell r="E30">
            <v>62.666666666666664</v>
          </cell>
          <cell r="F30">
            <v>84</v>
          </cell>
          <cell r="G30">
            <v>37</v>
          </cell>
          <cell r="H30">
            <v>15.48</v>
          </cell>
          <cell r="J30">
            <v>31.319999999999997</v>
          </cell>
          <cell r="K30">
            <v>0</v>
          </cell>
        </row>
        <row r="31">
          <cell r="B31">
            <v>22.287500000000005</v>
          </cell>
          <cell r="C31">
            <v>30.8</v>
          </cell>
          <cell r="D31">
            <v>13.8</v>
          </cell>
          <cell r="E31">
            <v>61.583333333333336</v>
          </cell>
          <cell r="F31">
            <v>88</v>
          </cell>
          <cell r="G31">
            <v>36</v>
          </cell>
          <cell r="H31">
            <v>13.68</v>
          </cell>
          <cell r="J31">
            <v>24.48</v>
          </cell>
          <cell r="K31">
            <v>0</v>
          </cell>
        </row>
        <row r="32">
          <cell r="B32">
            <v>23.754166666666666</v>
          </cell>
          <cell r="C32">
            <v>31.8</v>
          </cell>
          <cell r="D32">
            <v>16.5</v>
          </cell>
          <cell r="E32">
            <v>59.041666666666664</v>
          </cell>
          <cell r="F32">
            <v>84</v>
          </cell>
          <cell r="G32">
            <v>34</v>
          </cell>
          <cell r="H32">
            <v>18</v>
          </cell>
          <cell r="J32">
            <v>38.519999999999996</v>
          </cell>
          <cell r="K32">
            <v>0</v>
          </cell>
        </row>
        <row r="33">
          <cell r="B33">
            <v>24.7</v>
          </cell>
          <cell r="C33">
            <v>32.5</v>
          </cell>
          <cell r="D33">
            <v>16.600000000000001</v>
          </cell>
          <cell r="E33">
            <v>55.458333333333336</v>
          </cell>
          <cell r="F33">
            <v>85</v>
          </cell>
          <cell r="G33">
            <v>29</v>
          </cell>
          <cell r="H33">
            <v>19.440000000000001</v>
          </cell>
          <cell r="J33">
            <v>30.6</v>
          </cell>
          <cell r="K33">
            <v>0</v>
          </cell>
        </row>
        <row r="34">
          <cell r="B34">
            <v>25.720833333333335</v>
          </cell>
          <cell r="C34">
            <v>34.4</v>
          </cell>
          <cell r="D34">
            <v>16.7</v>
          </cell>
          <cell r="E34">
            <v>55.958333333333336</v>
          </cell>
          <cell r="F34">
            <v>88</v>
          </cell>
          <cell r="G34">
            <v>25</v>
          </cell>
          <cell r="H34">
            <v>16.2</v>
          </cell>
          <cell r="J34">
            <v>30.240000000000002</v>
          </cell>
          <cell r="K34">
            <v>0</v>
          </cell>
        </row>
        <row r="35">
          <cell r="B35">
            <v>26.737500000000008</v>
          </cell>
          <cell r="C35">
            <v>35.5</v>
          </cell>
          <cell r="D35">
            <v>18.899999999999999</v>
          </cell>
          <cell r="E35">
            <v>58.625</v>
          </cell>
          <cell r="F35">
            <v>86</v>
          </cell>
          <cell r="G35">
            <v>25</v>
          </cell>
          <cell r="H35">
            <v>13.32</v>
          </cell>
          <cell r="J35">
            <v>27.36</v>
          </cell>
          <cell r="K35">
            <v>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28.329166666666666</v>
          </cell>
          <cell r="C5">
            <v>36.9</v>
          </cell>
          <cell r="D5">
            <v>22.1</v>
          </cell>
          <cell r="E5">
            <v>70.041666666666671</v>
          </cell>
          <cell r="F5">
            <v>93</v>
          </cell>
          <cell r="G5">
            <v>39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25.25833333333334</v>
          </cell>
          <cell r="C6">
            <v>31</v>
          </cell>
          <cell r="D6">
            <v>21.7</v>
          </cell>
          <cell r="E6">
            <v>83.25</v>
          </cell>
          <cell r="F6">
            <v>96</v>
          </cell>
          <cell r="G6">
            <v>65</v>
          </cell>
          <cell r="H6" t="str">
            <v>*</v>
          </cell>
          <cell r="J6" t="str">
            <v>*</v>
          </cell>
          <cell r="K6">
            <v>44.800000000000004</v>
          </cell>
        </row>
        <row r="7">
          <cell r="B7">
            <v>23.729166666666657</v>
          </cell>
          <cell r="C7">
            <v>27.5</v>
          </cell>
          <cell r="D7">
            <v>22</v>
          </cell>
          <cell r="E7">
            <v>90.291666666666671</v>
          </cell>
          <cell r="F7">
            <v>96</v>
          </cell>
          <cell r="G7">
            <v>75</v>
          </cell>
          <cell r="H7" t="str">
            <v>*</v>
          </cell>
          <cell r="J7" t="str">
            <v>*</v>
          </cell>
          <cell r="K7">
            <v>8.7999999999999989</v>
          </cell>
        </row>
        <row r="8">
          <cell r="B8">
            <v>24.679166666666664</v>
          </cell>
          <cell r="C8">
            <v>29.9</v>
          </cell>
          <cell r="D8">
            <v>22.2</v>
          </cell>
          <cell r="E8">
            <v>85.458333333333329</v>
          </cell>
          <cell r="F8">
            <v>95</v>
          </cell>
          <cell r="G8">
            <v>62</v>
          </cell>
          <cell r="H8" t="str">
            <v>*</v>
          </cell>
          <cell r="J8" t="str">
            <v>*</v>
          </cell>
          <cell r="K8">
            <v>2.6</v>
          </cell>
        </row>
        <row r="9">
          <cell r="B9">
            <v>25.062500000000004</v>
          </cell>
          <cell r="C9">
            <v>32</v>
          </cell>
          <cell r="D9">
            <v>19.7</v>
          </cell>
          <cell r="E9">
            <v>80.041666666666671</v>
          </cell>
          <cell r="F9">
            <v>96</v>
          </cell>
          <cell r="G9">
            <v>52</v>
          </cell>
          <cell r="H9" t="str">
            <v>*</v>
          </cell>
          <cell r="J9" t="str">
            <v>*</v>
          </cell>
          <cell r="K9">
            <v>1.5999999999999999</v>
          </cell>
        </row>
        <row r="10">
          <cell r="B10">
            <v>26.916666666666668</v>
          </cell>
          <cell r="C10">
            <v>33.5</v>
          </cell>
          <cell r="D10">
            <v>22.2</v>
          </cell>
          <cell r="E10">
            <v>76.041666666666671</v>
          </cell>
          <cell r="F10">
            <v>94</v>
          </cell>
          <cell r="G10">
            <v>48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27.208333333333332</v>
          </cell>
          <cell r="C11">
            <v>33.4</v>
          </cell>
          <cell r="D11">
            <v>23.7</v>
          </cell>
          <cell r="E11">
            <v>76.291666666666671</v>
          </cell>
          <cell r="F11">
            <v>93</v>
          </cell>
          <cell r="G11">
            <v>50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26.046180555555562</v>
          </cell>
          <cell r="C12">
            <v>33.4</v>
          </cell>
          <cell r="D12">
            <v>23</v>
          </cell>
          <cell r="E12">
            <v>80.428819444444443</v>
          </cell>
          <cell r="F12">
            <v>93</v>
          </cell>
          <cell r="G12">
            <v>50</v>
          </cell>
          <cell r="H12" t="str">
            <v>*</v>
          </cell>
          <cell r="J12" t="str">
            <v>*</v>
          </cell>
          <cell r="K12">
            <v>0.2</v>
          </cell>
        </row>
        <row r="13">
          <cell r="B13">
            <v>26.583333333333329</v>
          </cell>
          <cell r="C13">
            <v>33.700000000000003</v>
          </cell>
          <cell r="D13">
            <v>23</v>
          </cell>
          <cell r="E13">
            <v>81.458333333333329</v>
          </cell>
          <cell r="F13">
            <v>95</v>
          </cell>
          <cell r="G13">
            <v>51</v>
          </cell>
          <cell r="H13" t="str">
            <v>*</v>
          </cell>
          <cell r="J13" t="str">
            <v>*</v>
          </cell>
          <cell r="K13">
            <v>0.2</v>
          </cell>
        </row>
        <row r="14">
          <cell r="B14">
            <v>26.241666666666671</v>
          </cell>
          <cell r="C14">
            <v>32.6</v>
          </cell>
          <cell r="D14">
            <v>21.8</v>
          </cell>
          <cell r="E14">
            <v>81.25</v>
          </cell>
          <cell r="F14">
            <v>96</v>
          </cell>
          <cell r="G14">
            <v>52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>
            <v>27.091666666666665</v>
          </cell>
          <cell r="C15">
            <v>33.4</v>
          </cell>
          <cell r="D15">
            <v>21.9</v>
          </cell>
          <cell r="E15">
            <v>72.708333333333329</v>
          </cell>
          <cell r="F15">
            <v>93</v>
          </cell>
          <cell r="G15">
            <v>48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26.754166666666666</v>
          </cell>
          <cell r="C16">
            <v>34</v>
          </cell>
          <cell r="D16">
            <v>23</v>
          </cell>
          <cell r="E16">
            <v>76</v>
          </cell>
          <cell r="F16">
            <v>90</v>
          </cell>
          <cell r="G16">
            <v>52</v>
          </cell>
          <cell r="H16" t="str">
            <v>*</v>
          </cell>
          <cell r="J16" t="str">
            <v>*</v>
          </cell>
          <cell r="K16">
            <v>0.2</v>
          </cell>
        </row>
        <row r="17">
          <cell r="B17">
            <v>25.662499999999998</v>
          </cell>
          <cell r="C17">
            <v>32.799999999999997</v>
          </cell>
          <cell r="D17">
            <v>21.7</v>
          </cell>
          <cell r="E17">
            <v>78.125</v>
          </cell>
          <cell r="F17">
            <v>95</v>
          </cell>
          <cell r="G17">
            <v>51</v>
          </cell>
          <cell r="H17" t="str">
            <v>*</v>
          </cell>
          <cell r="J17" t="str">
            <v>*</v>
          </cell>
          <cell r="K17">
            <v>0</v>
          </cell>
        </row>
        <row r="18">
          <cell r="B18">
            <v>24.037499999999994</v>
          </cell>
          <cell r="C18">
            <v>29.1</v>
          </cell>
          <cell r="D18">
            <v>20.9</v>
          </cell>
          <cell r="E18">
            <v>84.458333333333329</v>
          </cell>
          <cell r="F18">
            <v>95</v>
          </cell>
          <cell r="G18">
            <v>59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24.237499999999997</v>
          </cell>
          <cell r="C19">
            <v>31.5</v>
          </cell>
          <cell r="D19">
            <v>17.100000000000001</v>
          </cell>
          <cell r="E19">
            <v>71.583333333333329</v>
          </cell>
          <cell r="F19">
            <v>95</v>
          </cell>
          <cell r="G19">
            <v>37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23.895833333333329</v>
          </cell>
          <cell r="C20">
            <v>31.7</v>
          </cell>
          <cell r="D20">
            <v>15.9</v>
          </cell>
          <cell r="E20">
            <v>65.416666666666671</v>
          </cell>
          <cell r="F20">
            <v>91</v>
          </cell>
          <cell r="G20">
            <v>37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23.849999999999998</v>
          </cell>
          <cell r="C21">
            <v>32.1</v>
          </cell>
          <cell r="D21">
            <v>15.1</v>
          </cell>
          <cell r="E21">
            <v>65.791666666666671</v>
          </cell>
          <cell r="F21">
            <v>92</v>
          </cell>
          <cell r="G21">
            <v>34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25.095833333333335</v>
          </cell>
          <cell r="C22">
            <v>35.200000000000003</v>
          </cell>
          <cell r="D22">
            <v>16.5</v>
          </cell>
          <cell r="E22">
            <v>70.291666666666671</v>
          </cell>
          <cell r="F22">
            <v>93</v>
          </cell>
          <cell r="G22">
            <v>36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26.49166666666666</v>
          </cell>
          <cell r="C23">
            <v>31.7</v>
          </cell>
          <cell r="D23">
            <v>21.3</v>
          </cell>
          <cell r="E23">
            <v>76.875</v>
          </cell>
          <cell r="F23">
            <v>93</v>
          </cell>
          <cell r="G23">
            <v>54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>
            <v>26.333333333333329</v>
          </cell>
          <cell r="C24">
            <v>32.5</v>
          </cell>
          <cell r="D24">
            <v>22.1</v>
          </cell>
          <cell r="E24">
            <v>79.5</v>
          </cell>
          <cell r="F24">
            <v>93</v>
          </cell>
          <cell r="G24">
            <v>56</v>
          </cell>
          <cell r="H24" t="str">
            <v>*</v>
          </cell>
          <cell r="J24" t="str">
            <v>*</v>
          </cell>
          <cell r="K24">
            <v>0</v>
          </cell>
        </row>
        <row r="25">
          <cell r="B25">
            <v>28.033333333333328</v>
          </cell>
          <cell r="C25">
            <v>34.4</v>
          </cell>
          <cell r="D25">
            <v>22.7</v>
          </cell>
          <cell r="E25">
            <v>75.458333333333329</v>
          </cell>
          <cell r="F25">
            <v>94</v>
          </cell>
          <cell r="G25">
            <v>45</v>
          </cell>
          <cell r="H25" t="str">
            <v>*</v>
          </cell>
          <cell r="J25" t="str">
            <v>*</v>
          </cell>
          <cell r="K25">
            <v>0</v>
          </cell>
        </row>
        <row r="26">
          <cell r="B26">
            <v>24.3125</v>
          </cell>
          <cell r="C26">
            <v>32.200000000000003</v>
          </cell>
          <cell r="D26">
            <v>17</v>
          </cell>
          <cell r="E26">
            <v>82.041666666666671</v>
          </cell>
          <cell r="F26">
            <v>96</v>
          </cell>
          <cell r="G26">
            <v>62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26.962500000000002</v>
          </cell>
          <cell r="C27">
            <v>33.6</v>
          </cell>
          <cell r="D27">
            <v>20.8</v>
          </cell>
          <cell r="E27">
            <v>71</v>
          </cell>
          <cell r="F27">
            <v>94</v>
          </cell>
          <cell r="G27">
            <v>40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25.316666666666666</v>
          </cell>
          <cell r="C28">
            <v>31.7</v>
          </cell>
          <cell r="D28">
            <v>20.9</v>
          </cell>
          <cell r="E28">
            <v>80.416666666666671</v>
          </cell>
          <cell r="F28">
            <v>94</v>
          </cell>
          <cell r="G28">
            <v>54</v>
          </cell>
          <cell r="H28" t="str">
            <v>*</v>
          </cell>
          <cell r="J28" t="str">
            <v>*</v>
          </cell>
          <cell r="K28">
            <v>0.2</v>
          </cell>
        </row>
        <row r="29">
          <cell r="B29">
            <v>24.320833333333336</v>
          </cell>
          <cell r="C29">
            <v>28.2</v>
          </cell>
          <cell r="D29">
            <v>21.5</v>
          </cell>
          <cell r="E29">
            <v>81.916666666666671</v>
          </cell>
          <cell r="F29">
            <v>95</v>
          </cell>
          <cell r="G29">
            <v>64</v>
          </cell>
          <cell r="H29" t="str">
            <v>*</v>
          </cell>
          <cell r="J29" t="str">
            <v>*</v>
          </cell>
          <cell r="K29">
            <v>0.2</v>
          </cell>
        </row>
        <row r="30">
          <cell r="B30">
            <v>24.320833333333336</v>
          </cell>
          <cell r="C30">
            <v>30.3</v>
          </cell>
          <cell r="D30">
            <v>18.3</v>
          </cell>
          <cell r="E30">
            <v>65.25</v>
          </cell>
          <cell r="F30">
            <v>85</v>
          </cell>
          <cell r="G30">
            <v>45</v>
          </cell>
          <cell r="H30" t="str">
            <v>*</v>
          </cell>
          <cell r="J30" t="str">
            <v>*</v>
          </cell>
          <cell r="K30">
            <v>0.4</v>
          </cell>
        </row>
        <row r="31">
          <cell r="B31">
            <v>23.095833333333331</v>
          </cell>
          <cell r="C31">
            <v>31.2</v>
          </cell>
          <cell r="D31">
            <v>14.3</v>
          </cell>
          <cell r="E31">
            <v>64.375</v>
          </cell>
          <cell r="F31">
            <v>92</v>
          </cell>
          <cell r="G31">
            <v>37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24.145833333333332</v>
          </cell>
          <cell r="C32">
            <v>32.299999999999997</v>
          </cell>
          <cell r="D32">
            <v>15.4</v>
          </cell>
          <cell r="E32">
            <v>65.375</v>
          </cell>
          <cell r="F32">
            <v>91</v>
          </cell>
          <cell r="G32">
            <v>35</v>
          </cell>
          <cell r="H32" t="str">
            <v>*</v>
          </cell>
          <cell r="J32" t="str">
            <v>*</v>
          </cell>
          <cell r="K32">
            <v>0.4</v>
          </cell>
        </row>
        <row r="33">
          <cell r="B33">
            <v>24.899999999999991</v>
          </cell>
          <cell r="C33">
            <v>32.299999999999997</v>
          </cell>
          <cell r="D33">
            <v>16.8</v>
          </cell>
          <cell r="E33">
            <v>61.541666666666664</v>
          </cell>
          <cell r="F33">
            <v>88</v>
          </cell>
          <cell r="G33">
            <v>34</v>
          </cell>
          <cell r="H33" t="str">
            <v>*</v>
          </cell>
          <cell r="J33" t="str">
            <v>*</v>
          </cell>
          <cell r="K33">
            <v>0</v>
          </cell>
        </row>
        <row r="34">
          <cell r="B34">
            <v>25.112500000000008</v>
          </cell>
          <cell r="C34">
            <v>33.9</v>
          </cell>
          <cell r="D34">
            <v>16.600000000000001</v>
          </cell>
          <cell r="E34">
            <v>66.333333333333329</v>
          </cell>
          <cell r="F34">
            <v>90</v>
          </cell>
          <cell r="G34">
            <v>35</v>
          </cell>
          <cell r="H34" t="str">
            <v>*</v>
          </cell>
          <cell r="J34" t="str">
            <v>*</v>
          </cell>
          <cell r="K34">
            <v>0</v>
          </cell>
        </row>
        <row r="35">
          <cell r="B35">
            <v>25.929166666666664</v>
          </cell>
          <cell r="C35">
            <v>34.9</v>
          </cell>
          <cell r="D35">
            <v>17.399999999999999</v>
          </cell>
          <cell r="E35">
            <v>65.75</v>
          </cell>
          <cell r="F35">
            <v>92</v>
          </cell>
          <cell r="G35">
            <v>29</v>
          </cell>
          <cell r="H35" t="str">
            <v>*</v>
          </cell>
          <cell r="J35" t="str">
            <v>*</v>
          </cell>
          <cell r="K35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29.568181818181827</v>
          </cell>
          <cell r="C5">
            <v>36.299999999999997</v>
          </cell>
          <cell r="D5">
            <v>24.8</v>
          </cell>
          <cell r="E5">
            <v>64.454545454545453</v>
          </cell>
          <cell r="F5">
            <v>89</v>
          </cell>
          <cell r="G5">
            <v>33</v>
          </cell>
          <cell r="H5">
            <v>14.4</v>
          </cell>
          <cell r="J5">
            <v>35.28</v>
          </cell>
          <cell r="K5">
            <v>0</v>
          </cell>
        </row>
        <row r="6">
          <cell r="B6">
            <v>27.645</v>
          </cell>
          <cell r="C6">
            <v>34.5</v>
          </cell>
          <cell r="D6">
            <v>24.4</v>
          </cell>
          <cell r="E6">
            <v>74.099999999999994</v>
          </cell>
          <cell r="F6">
            <v>86</v>
          </cell>
          <cell r="G6">
            <v>48</v>
          </cell>
          <cell r="H6">
            <v>12.6</v>
          </cell>
          <cell r="J6">
            <v>49.680000000000007</v>
          </cell>
          <cell r="K6">
            <v>1.7999999999999998</v>
          </cell>
        </row>
        <row r="7">
          <cell r="B7">
            <v>24.391304347826093</v>
          </cell>
          <cell r="C7">
            <v>26.8</v>
          </cell>
          <cell r="D7">
            <v>23.4</v>
          </cell>
          <cell r="E7">
            <v>87.782608695652172</v>
          </cell>
          <cell r="F7">
            <v>93</v>
          </cell>
          <cell r="G7">
            <v>77</v>
          </cell>
          <cell r="H7">
            <v>10.8</v>
          </cell>
          <cell r="J7">
            <v>27</v>
          </cell>
          <cell r="K7">
            <v>54.000000000000014</v>
          </cell>
        </row>
        <row r="8">
          <cell r="B8">
            <v>25.514285714285705</v>
          </cell>
          <cell r="C8">
            <v>29.5</v>
          </cell>
          <cell r="D8">
            <v>22.1</v>
          </cell>
          <cell r="E8">
            <v>74.61904761904762</v>
          </cell>
          <cell r="F8">
            <v>90</v>
          </cell>
          <cell r="G8">
            <v>57</v>
          </cell>
          <cell r="H8">
            <v>10.44</v>
          </cell>
          <cell r="J8">
            <v>24.840000000000003</v>
          </cell>
          <cell r="K8">
            <v>0</v>
          </cell>
        </row>
        <row r="9">
          <cell r="B9">
            <v>26.859090909090909</v>
          </cell>
          <cell r="C9">
            <v>32.200000000000003</v>
          </cell>
          <cell r="D9">
            <v>22.6</v>
          </cell>
          <cell r="E9">
            <v>72.772727272727266</v>
          </cell>
          <cell r="F9">
            <v>90</v>
          </cell>
          <cell r="G9">
            <v>52</v>
          </cell>
          <cell r="H9">
            <v>12.96</v>
          </cell>
          <cell r="J9">
            <v>25.56</v>
          </cell>
          <cell r="K9">
            <v>0</v>
          </cell>
        </row>
        <row r="10">
          <cell r="B10">
            <v>26.80952380952381</v>
          </cell>
          <cell r="C10">
            <v>32.1</v>
          </cell>
          <cell r="D10">
            <v>24.6</v>
          </cell>
          <cell r="E10">
            <v>78.523809523809518</v>
          </cell>
          <cell r="F10">
            <v>89</v>
          </cell>
          <cell r="G10">
            <v>57</v>
          </cell>
          <cell r="H10">
            <v>15.120000000000001</v>
          </cell>
          <cell r="J10">
            <v>33.119999999999997</v>
          </cell>
          <cell r="K10">
            <v>1.4</v>
          </cell>
        </row>
        <row r="11">
          <cell r="B11">
            <v>27.004347826086953</v>
          </cell>
          <cell r="C11">
            <v>33.6</v>
          </cell>
          <cell r="D11">
            <v>24.5</v>
          </cell>
          <cell r="E11">
            <v>82.217391304347828</v>
          </cell>
          <cell r="F11">
            <v>92</v>
          </cell>
          <cell r="G11">
            <v>53</v>
          </cell>
          <cell r="H11">
            <v>12.96</v>
          </cell>
          <cell r="J11">
            <v>46.440000000000005</v>
          </cell>
          <cell r="K11">
            <v>3.4000000000000004</v>
          </cell>
        </row>
        <row r="12">
          <cell r="B12">
            <v>28.105000000000008</v>
          </cell>
          <cell r="C12">
            <v>33.6</v>
          </cell>
          <cell r="D12">
            <v>24.1</v>
          </cell>
          <cell r="E12">
            <v>74.599999999999994</v>
          </cell>
          <cell r="F12">
            <v>91</v>
          </cell>
          <cell r="G12">
            <v>51</v>
          </cell>
          <cell r="H12">
            <v>14.04</v>
          </cell>
          <cell r="J12">
            <v>32.4</v>
          </cell>
          <cell r="K12">
            <v>1.4</v>
          </cell>
        </row>
        <row r="13">
          <cell r="B13">
            <v>27.059090909090909</v>
          </cell>
          <cell r="C13">
            <v>33.1</v>
          </cell>
          <cell r="D13">
            <v>23.7</v>
          </cell>
          <cell r="E13">
            <v>79.090909090909093</v>
          </cell>
          <cell r="F13">
            <v>91</v>
          </cell>
          <cell r="G13">
            <v>54</v>
          </cell>
          <cell r="H13">
            <v>19.8</v>
          </cell>
          <cell r="J13">
            <v>53.64</v>
          </cell>
          <cell r="K13">
            <v>7.2</v>
          </cell>
        </row>
        <row r="14">
          <cell r="B14">
            <v>25.768181818181816</v>
          </cell>
          <cell r="C14">
            <v>29.7</v>
          </cell>
          <cell r="D14">
            <v>23.1</v>
          </cell>
          <cell r="E14">
            <v>85.454545454545453</v>
          </cell>
          <cell r="F14">
            <v>92</v>
          </cell>
          <cell r="G14">
            <v>69</v>
          </cell>
          <cell r="H14">
            <v>15.840000000000002</v>
          </cell>
          <cell r="J14">
            <v>38.519999999999996</v>
          </cell>
          <cell r="K14">
            <v>12</v>
          </cell>
        </row>
        <row r="15">
          <cell r="B15">
            <v>28.957142857142863</v>
          </cell>
          <cell r="C15">
            <v>34.9</v>
          </cell>
          <cell r="D15">
            <v>24.8</v>
          </cell>
          <cell r="E15">
            <v>71.61904761904762</v>
          </cell>
          <cell r="F15">
            <v>90</v>
          </cell>
          <cell r="G15">
            <v>43</v>
          </cell>
          <cell r="H15">
            <v>6.48</v>
          </cell>
          <cell r="J15">
            <v>18.36</v>
          </cell>
          <cell r="K15">
            <v>0</v>
          </cell>
        </row>
        <row r="16">
          <cell r="B16">
            <v>27.380000000000003</v>
          </cell>
          <cell r="C16">
            <v>34.299999999999997</v>
          </cell>
          <cell r="D16">
            <v>23.2</v>
          </cell>
          <cell r="E16">
            <v>80.2</v>
          </cell>
          <cell r="F16">
            <v>93</v>
          </cell>
          <cell r="G16">
            <v>51</v>
          </cell>
          <cell r="H16">
            <v>21.240000000000002</v>
          </cell>
          <cell r="J16">
            <v>57.24</v>
          </cell>
          <cell r="K16">
            <v>24.2</v>
          </cell>
        </row>
        <row r="17">
          <cell r="B17">
            <v>27.999999999999996</v>
          </cell>
          <cell r="C17">
            <v>33.700000000000003</v>
          </cell>
          <cell r="D17">
            <v>23.2</v>
          </cell>
          <cell r="E17">
            <v>71.833333333333329</v>
          </cell>
          <cell r="F17">
            <v>91</v>
          </cell>
          <cell r="G17">
            <v>51</v>
          </cell>
          <cell r="H17">
            <v>20.16</v>
          </cell>
          <cell r="J17">
            <v>48.96</v>
          </cell>
          <cell r="K17">
            <v>0</v>
          </cell>
        </row>
        <row r="18">
          <cell r="B18">
            <v>24.799999999999997</v>
          </cell>
          <cell r="C18">
            <v>28.1</v>
          </cell>
          <cell r="D18">
            <v>22.1</v>
          </cell>
          <cell r="E18">
            <v>83.9</v>
          </cell>
          <cell r="F18">
            <v>93</v>
          </cell>
          <cell r="G18">
            <v>71</v>
          </cell>
          <cell r="H18">
            <v>9.7200000000000006</v>
          </cell>
          <cell r="J18">
            <v>24.12</v>
          </cell>
          <cell r="K18">
            <v>17</v>
          </cell>
        </row>
        <row r="19">
          <cell r="B19">
            <v>27.471428571428575</v>
          </cell>
          <cell r="C19">
            <v>33</v>
          </cell>
          <cell r="D19">
            <v>23.2</v>
          </cell>
          <cell r="E19">
            <v>71.142857142857139</v>
          </cell>
          <cell r="F19">
            <v>92</v>
          </cell>
          <cell r="G19">
            <v>42</v>
          </cell>
          <cell r="H19">
            <v>4.32</v>
          </cell>
          <cell r="J19">
            <v>13.68</v>
          </cell>
          <cell r="K19">
            <v>0.2</v>
          </cell>
        </row>
        <row r="20">
          <cell r="B20">
            <v>27.729999999999997</v>
          </cell>
          <cell r="C20">
            <v>33.6</v>
          </cell>
          <cell r="D20">
            <v>21.6</v>
          </cell>
          <cell r="E20">
            <v>55.7</v>
          </cell>
          <cell r="F20">
            <v>85</v>
          </cell>
          <cell r="G20">
            <v>32</v>
          </cell>
          <cell r="H20">
            <v>9.7200000000000006</v>
          </cell>
          <cell r="J20">
            <v>21.240000000000002</v>
          </cell>
          <cell r="K20">
            <v>0</v>
          </cell>
        </row>
        <row r="21">
          <cell r="B21">
            <v>27.3</v>
          </cell>
          <cell r="C21">
            <v>33.799999999999997</v>
          </cell>
          <cell r="D21">
            <v>21.1</v>
          </cell>
          <cell r="E21">
            <v>55.35</v>
          </cell>
          <cell r="F21">
            <v>79</v>
          </cell>
          <cell r="G21">
            <v>35</v>
          </cell>
          <cell r="H21">
            <v>6.84</v>
          </cell>
          <cell r="J21">
            <v>19.079999999999998</v>
          </cell>
          <cell r="K21">
            <v>0</v>
          </cell>
        </row>
        <row r="22">
          <cell r="B22">
            <v>27.481818181818177</v>
          </cell>
          <cell r="C22">
            <v>34.1</v>
          </cell>
          <cell r="D22">
            <v>20.5</v>
          </cell>
          <cell r="E22">
            <v>71.227272727272734</v>
          </cell>
          <cell r="F22">
            <v>90</v>
          </cell>
          <cell r="G22">
            <v>51</v>
          </cell>
          <cell r="H22">
            <v>9.3600000000000012</v>
          </cell>
          <cell r="J22">
            <v>25.2</v>
          </cell>
          <cell r="K22">
            <v>0</v>
          </cell>
        </row>
        <row r="23">
          <cell r="B23">
            <v>28.274999999999995</v>
          </cell>
          <cell r="C23">
            <v>33.299999999999997</v>
          </cell>
          <cell r="D23">
            <v>23.9</v>
          </cell>
          <cell r="E23">
            <v>71.2</v>
          </cell>
          <cell r="F23">
            <v>90</v>
          </cell>
          <cell r="G23">
            <v>48</v>
          </cell>
          <cell r="H23">
            <v>11.16</v>
          </cell>
          <cell r="J23">
            <v>28.8</v>
          </cell>
          <cell r="K23">
            <v>0</v>
          </cell>
        </row>
        <row r="24">
          <cell r="B24">
            <v>27.673913043478265</v>
          </cell>
          <cell r="C24">
            <v>32.700000000000003</v>
          </cell>
          <cell r="D24">
            <v>23.6</v>
          </cell>
          <cell r="E24">
            <v>78.695652173913047</v>
          </cell>
          <cell r="F24">
            <v>91</v>
          </cell>
          <cell r="G24">
            <v>57</v>
          </cell>
          <cell r="H24">
            <v>12.6</v>
          </cell>
          <cell r="J24">
            <v>32.76</v>
          </cell>
          <cell r="K24">
            <v>13.8</v>
          </cell>
        </row>
        <row r="25">
          <cell r="B25">
            <v>28.909090909090903</v>
          </cell>
          <cell r="C25">
            <v>35.1</v>
          </cell>
          <cell r="D25">
            <v>24.7</v>
          </cell>
          <cell r="E25">
            <v>75.36363636363636</v>
          </cell>
          <cell r="F25">
            <v>91</v>
          </cell>
          <cell r="G25">
            <v>48</v>
          </cell>
          <cell r="H25">
            <v>9</v>
          </cell>
          <cell r="J25">
            <v>24.840000000000003</v>
          </cell>
          <cell r="K25">
            <v>0</v>
          </cell>
        </row>
        <row r="26">
          <cell r="B26">
            <v>27.391304347826086</v>
          </cell>
          <cell r="C26">
            <v>31.2</v>
          </cell>
          <cell r="D26">
            <v>24.9</v>
          </cell>
          <cell r="E26">
            <v>78.260869565217391</v>
          </cell>
          <cell r="F26">
            <v>90</v>
          </cell>
          <cell r="G26">
            <v>59</v>
          </cell>
          <cell r="H26">
            <v>9</v>
          </cell>
          <cell r="J26">
            <v>26.28</v>
          </cell>
          <cell r="K26">
            <v>0</v>
          </cell>
        </row>
        <row r="27">
          <cell r="B27">
            <v>28.627272727272725</v>
          </cell>
          <cell r="C27">
            <v>34.6</v>
          </cell>
          <cell r="D27">
            <v>23.7</v>
          </cell>
          <cell r="E27">
            <v>70.090909090909093</v>
          </cell>
          <cell r="F27">
            <v>90</v>
          </cell>
          <cell r="G27">
            <v>46</v>
          </cell>
          <cell r="H27">
            <v>6.12</v>
          </cell>
          <cell r="J27">
            <v>19.079999999999998</v>
          </cell>
          <cell r="K27">
            <v>0</v>
          </cell>
        </row>
        <row r="28">
          <cell r="B28">
            <v>27.775000000000006</v>
          </cell>
          <cell r="C28">
            <v>33.799999999999997</v>
          </cell>
          <cell r="D28">
            <v>23.5</v>
          </cell>
          <cell r="E28">
            <v>71.875</v>
          </cell>
          <cell r="F28">
            <v>90</v>
          </cell>
          <cell r="G28">
            <v>47</v>
          </cell>
          <cell r="H28">
            <v>10.08</v>
          </cell>
          <cell r="J28">
            <v>29.880000000000003</v>
          </cell>
          <cell r="K28">
            <v>0</v>
          </cell>
        </row>
        <row r="29">
          <cell r="B29">
            <v>25.230000000000004</v>
          </cell>
          <cell r="C29">
            <v>29.1</v>
          </cell>
          <cell r="D29">
            <v>22.7</v>
          </cell>
          <cell r="E29">
            <v>79.75</v>
          </cell>
          <cell r="F29">
            <v>92</v>
          </cell>
          <cell r="G29">
            <v>61</v>
          </cell>
          <cell r="H29">
            <v>13.32</v>
          </cell>
          <cell r="J29">
            <v>31.319999999999997</v>
          </cell>
          <cell r="K29">
            <v>8.3999999999999986</v>
          </cell>
        </row>
        <row r="30">
          <cell r="B30">
            <v>26.386363636363637</v>
          </cell>
          <cell r="C30">
            <v>31.7</v>
          </cell>
          <cell r="D30">
            <v>22</v>
          </cell>
          <cell r="E30">
            <v>56.909090909090907</v>
          </cell>
          <cell r="F30">
            <v>75</v>
          </cell>
          <cell r="G30">
            <v>38</v>
          </cell>
          <cell r="H30">
            <v>8.2799999999999994</v>
          </cell>
          <cell r="J30">
            <v>21.96</v>
          </cell>
          <cell r="K30">
            <v>0</v>
          </cell>
        </row>
        <row r="31">
          <cell r="B31">
            <v>25.855</v>
          </cell>
          <cell r="C31">
            <v>33</v>
          </cell>
          <cell r="D31">
            <v>18.899999999999999</v>
          </cell>
          <cell r="E31">
            <v>57.45</v>
          </cell>
          <cell r="F31">
            <v>86</v>
          </cell>
          <cell r="G31">
            <v>31</v>
          </cell>
          <cell r="H31">
            <v>7.2</v>
          </cell>
          <cell r="J31">
            <v>16.920000000000002</v>
          </cell>
          <cell r="K31">
            <v>0</v>
          </cell>
        </row>
        <row r="32">
          <cell r="B32">
            <v>26.668181818181814</v>
          </cell>
          <cell r="C32">
            <v>34.4</v>
          </cell>
          <cell r="D32">
            <v>18.399999999999999</v>
          </cell>
          <cell r="E32">
            <v>58</v>
          </cell>
          <cell r="F32">
            <v>88</v>
          </cell>
          <cell r="G32">
            <v>26</v>
          </cell>
          <cell r="H32">
            <v>4.32</v>
          </cell>
          <cell r="J32">
            <v>15.120000000000001</v>
          </cell>
          <cell r="K32">
            <v>0</v>
          </cell>
        </row>
        <row r="33">
          <cell r="B33">
            <v>27.870000000000005</v>
          </cell>
          <cell r="C33">
            <v>34.200000000000003</v>
          </cell>
          <cell r="D33">
            <v>19.5</v>
          </cell>
          <cell r="E33">
            <v>53.95</v>
          </cell>
          <cell r="F33">
            <v>89</v>
          </cell>
          <cell r="G33">
            <v>31</v>
          </cell>
          <cell r="H33">
            <v>7.2</v>
          </cell>
          <cell r="J33">
            <v>15.840000000000002</v>
          </cell>
          <cell r="K33">
            <v>0</v>
          </cell>
        </row>
        <row r="34">
          <cell r="B34">
            <v>28.168181818181822</v>
          </cell>
          <cell r="C34">
            <v>35.6</v>
          </cell>
          <cell r="D34">
            <v>20.7</v>
          </cell>
          <cell r="E34">
            <v>57</v>
          </cell>
          <cell r="F34">
            <v>86</v>
          </cell>
          <cell r="G34">
            <v>29</v>
          </cell>
          <cell r="H34">
            <v>7.9200000000000008</v>
          </cell>
          <cell r="J34">
            <v>21.240000000000002</v>
          </cell>
          <cell r="K34">
            <v>0</v>
          </cell>
        </row>
        <row r="35">
          <cell r="B35">
            <v>28.395238095238092</v>
          </cell>
          <cell r="C35">
            <v>35.700000000000003</v>
          </cell>
          <cell r="D35">
            <v>20.3</v>
          </cell>
          <cell r="E35">
            <v>61.428571428571431</v>
          </cell>
          <cell r="F35">
            <v>91</v>
          </cell>
          <cell r="G35">
            <v>32</v>
          </cell>
          <cell r="H35">
            <v>10.8</v>
          </cell>
          <cell r="J35">
            <v>25.92</v>
          </cell>
          <cell r="K35">
            <v>0</v>
          </cell>
        </row>
      </sheetData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25.945833333333336</v>
          </cell>
          <cell r="C5">
            <v>28.8</v>
          </cell>
          <cell r="D5">
            <v>22.4</v>
          </cell>
          <cell r="E5">
            <v>83.5</v>
          </cell>
          <cell r="F5">
            <v>98</v>
          </cell>
          <cell r="G5">
            <v>68</v>
          </cell>
          <cell r="H5">
            <v>24.48</v>
          </cell>
          <cell r="J5">
            <v>50.76</v>
          </cell>
          <cell r="K5">
            <v>23.2</v>
          </cell>
        </row>
        <row r="6">
          <cell r="B6">
            <v>28.037499999999998</v>
          </cell>
          <cell r="C6">
            <v>32.6</v>
          </cell>
          <cell r="D6">
            <v>24.7</v>
          </cell>
          <cell r="E6">
            <v>75.583333333333329</v>
          </cell>
          <cell r="F6">
            <v>91</v>
          </cell>
          <cell r="G6">
            <v>58</v>
          </cell>
          <cell r="H6">
            <v>24.48</v>
          </cell>
          <cell r="J6">
            <v>45</v>
          </cell>
          <cell r="K6">
            <v>0</v>
          </cell>
        </row>
        <row r="7">
          <cell r="B7">
            <v>24.900000000000002</v>
          </cell>
          <cell r="C7">
            <v>27.2</v>
          </cell>
          <cell r="D7">
            <v>23</v>
          </cell>
          <cell r="E7">
            <v>89.041666666666671</v>
          </cell>
          <cell r="F7">
            <v>98</v>
          </cell>
          <cell r="G7">
            <v>70</v>
          </cell>
          <cell r="H7">
            <v>18.720000000000002</v>
          </cell>
          <cell r="J7">
            <v>33.480000000000004</v>
          </cell>
          <cell r="K7">
            <v>26.8</v>
          </cell>
        </row>
        <row r="8">
          <cell r="B8">
            <v>24.649999999999995</v>
          </cell>
          <cell r="C8">
            <v>29.3</v>
          </cell>
          <cell r="D8">
            <v>21.5</v>
          </cell>
          <cell r="E8">
            <v>80.416666666666671</v>
          </cell>
          <cell r="F8">
            <v>92</v>
          </cell>
          <cell r="G8">
            <v>60</v>
          </cell>
          <cell r="H8">
            <v>10.44</v>
          </cell>
          <cell r="J8">
            <v>22.68</v>
          </cell>
          <cell r="K8">
            <v>0</v>
          </cell>
        </row>
        <row r="9">
          <cell r="B9">
            <v>27.233333333333324</v>
          </cell>
          <cell r="C9">
            <v>32.5</v>
          </cell>
          <cell r="D9">
            <v>22.9</v>
          </cell>
          <cell r="E9">
            <v>76.25</v>
          </cell>
          <cell r="F9">
            <v>93</v>
          </cell>
          <cell r="G9">
            <v>52</v>
          </cell>
          <cell r="H9">
            <v>17.64</v>
          </cell>
          <cell r="J9">
            <v>32.04</v>
          </cell>
          <cell r="K9">
            <v>0</v>
          </cell>
        </row>
        <row r="10">
          <cell r="B10">
            <v>27.308333333333326</v>
          </cell>
          <cell r="C10">
            <v>34.1</v>
          </cell>
          <cell r="D10">
            <v>24.4</v>
          </cell>
          <cell r="E10">
            <v>78.625</v>
          </cell>
          <cell r="F10">
            <v>91</v>
          </cell>
          <cell r="G10">
            <v>50</v>
          </cell>
          <cell r="H10">
            <v>22.68</v>
          </cell>
          <cell r="J10">
            <v>42.12</v>
          </cell>
          <cell r="K10">
            <v>0.2</v>
          </cell>
        </row>
        <row r="11">
          <cell r="B11">
            <v>29.091666666666669</v>
          </cell>
          <cell r="C11">
            <v>35.299999999999997</v>
          </cell>
          <cell r="D11">
            <v>25.2</v>
          </cell>
          <cell r="E11">
            <v>71.791666666666671</v>
          </cell>
          <cell r="F11">
            <v>91</v>
          </cell>
          <cell r="G11">
            <v>44</v>
          </cell>
          <cell r="H11">
            <v>23.400000000000002</v>
          </cell>
          <cell r="J11">
            <v>46.800000000000004</v>
          </cell>
          <cell r="K11">
            <v>0.2</v>
          </cell>
        </row>
        <row r="12">
          <cell r="B12">
            <v>29.620833333333334</v>
          </cell>
          <cell r="C12">
            <v>35.4</v>
          </cell>
          <cell r="D12">
            <v>25.2</v>
          </cell>
          <cell r="E12">
            <v>67.208333333333329</v>
          </cell>
          <cell r="F12">
            <v>89</v>
          </cell>
          <cell r="G12">
            <v>41</v>
          </cell>
          <cell r="H12">
            <v>19.079999999999998</v>
          </cell>
          <cell r="J12">
            <v>32.4</v>
          </cell>
          <cell r="K12">
            <v>0</v>
          </cell>
        </row>
        <row r="13">
          <cell r="B13">
            <v>27.783333333333331</v>
          </cell>
          <cell r="C13">
            <v>32.200000000000003</v>
          </cell>
          <cell r="D13">
            <v>23</v>
          </cell>
          <cell r="E13">
            <v>78.666666666666671</v>
          </cell>
          <cell r="F13">
            <v>98</v>
          </cell>
          <cell r="G13">
            <v>61</v>
          </cell>
          <cell r="H13">
            <v>10.08</v>
          </cell>
          <cell r="J13">
            <v>41.04</v>
          </cell>
          <cell r="K13">
            <v>29.2</v>
          </cell>
        </row>
        <row r="14">
          <cell r="B14">
            <v>28.033333333333331</v>
          </cell>
          <cell r="C14">
            <v>34.5</v>
          </cell>
          <cell r="D14">
            <v>24.1</v>
          </cell>
          <cell r="E14">
            <v>79.25</v>
          </cell>
          <cell r="F14">
            <v>93</v>
          </cell>
          <cell r="G14">
            <v>51</v>
          </cell>
          <cell r="H14">
            <v>16.2</v>
          </cell>
          <cell r="J14">
            <v>30.6</v>
          </cell>
          <cell r="K14">
            <v>0</v>
          </cell>
        </row>
        <row r="15">
          <cell r="B15">
            <v>29.487500000000001</v>
          </cell>
          <cell r="C15">
            <v>36.4</v>
          </cell>
          <cell r="D15">
            <v>24.3</v>
          </cell>
          <cell r="E15">
            <v>73.291666666666671</v>
          </cell>
          <cell r="F15">
            <v>98</v>
          </cell>
          <cell r="G15">
            <v>41</v>
          </cell>
          <cell r="H15">
            <v>7.9200000000000008</v>
          </cell>
          <cell r="J15">
            <v>17.64</v>
          </cell>
          <cell r="K15">
            <v>0</v>
          </cell>
        </row>
        <row r="16">
          <cell r="B16">
            <v>27.037500000000005</v>
          </cell>
          <cell r="C16">
            <v>34.299999999999997</v>
          </cell>
          <cell r="D16">
            <v>23.3</v>
          </cell>
          <cell r="E16">
            <v>80.666666666666671</v>
          </cell>
          <cell r="F16">
            <v>98</v>
          </cell>
          <cell r="G16">
            <v>55</v>
          </cell>
          <cell r="H16">
            <v>32.4</v>
          </cell>
          <cell r="J16">
            <v>66.239999999999995</v>
          </cell>
          <cell r="K16">
            <v>22.8</v>
          </cell>
        </row>
        <row r="17">
          <cell r="B17">
            <v>26.908333333333331</v>
          </cell>
          <cell r="C17">
            <v>33.9</v>
          </cell>
          <cell r="D17">
            <v>22.4</v>
          </cell>
          <cell r="E17">
            <v>75.916666666666671</v>
          </cell>
          <cell r="F17">
            <v>93</v>
          </cell>
          <cell r="G17">
            <v>52</v>
          </cell>
          <cell r="H17">
            <v>19.440000000000001</v>
          </cell>
          <cell r="J17">
            <v>48.96</v>
          </cell>
          <cell r="K17">
            <v>0</v>
          </cell>
        </row>
        <row r="18">
          <cell r="B18">
            <v>23.833333333333332</v>
          </cell>
          <cell r="C18">
            <v>25.9</v>
          </cell>
          <cell r="D18">
            <v>20.8</v>
          </cell>
          <cell r="E18">
            <v>89.541666666666671</v>
          </cell>
          <cell r="F18">
            <v>98</v>
          </cell>
          <cell r="G18">
            <v>74</v>
          </cell>
          <cell r="H18">
            <v>23.759999999999998</v>
          </cell>
          <cell r="J18">
            <v>42.12</v>
          </cell>
          <cell r="K18">
            <v>78.599999999999994</v>
          </cell>
        </row>
        <row r="19">
          <cell r="B19">
            <v>26.445833333333336</v>
          </cell>
          <cell r="C19">
            <v>31.8</v>
          </cell>
          <cell r="D19">
            <v>22.6</v>
          </cell>
          <cell r="E19">
            <v>78.375</v>
          </cell>
          <cell r="F19">
            <v>96</v>
          </cell>
          <cell r="G19">
            <v>49</v>
          </cell>
          <cell r="H19">
            <v>13.68</v>
          </cell>
          <cell r="J19">
            <v>23.759999999999998</v>
          </cell>
          <cell r="K19">
            <v>9</v>
          </cell>
        </row>
        <row r="20">
          <cell r="B20">
            <v>27.908333333333335</v>
          </cell>
          <cell r="C20">
            <v>34.6</v>
          </cell>
          <cell r="D20">
            <v>22.6</v>
          </cell>
          <cell r="E20">
            <v>68.916666666666671</v>
          </cell>
          <cell r="F20">
            <v>93</v>
          </cell>
          <cell r="G20">
            <v>38</v>
          </cell>
          <cell r="H20">
            <v>11.520000000000001</v>
          </cell>
          <cell r="J20">
            <v>22.68</v>
          </cell>
          <cell r="K20">
            <v>0</v>
          </cell>
        </row>
        <row r="21">
          <cell r="B21">
            <v>27.591666666666669</v>
          </cell>
          <cell r="C21">
            <v>35.5</v>
          </cell>
          <cell r="D21">
            <v>20.2</v>
          </cell>
          <cell r="E21">
            <v>66.625</v>
          </cell>
          <cell r="F21">
            <v>94</v>
          </cell>
          <cell r="G21">
            <v>30</v>
          </cell>
          <cell r="H21">
            <v>7.9200000000000008</v>
          </cell>
          <cell r="J21">
            <v>18</v>
          </cell>
          <cell r="K21">
            <v>0</v>
          </cell>
        </row>
        <row r="22">
          <cell r="B22">
            <v>28.870833333333334</v>
          </cell>
          <cell r="C22">
            <v>35.1</v>
          </cell>
          <cell r="D22">
            <v>23.1</v>
          </cell>
          <cell r="E22">
            <v>70.708333333333329</v>
          </cell>
          <cell r="F22">
            <v>93</v>
          </cell>
          <cell r="G22">
            <v>43</v>
          </cell>
          <cell r="H22">
            <v>18.36</v>
          </cell>
          <cell r="J22">
            <v>37.080000000000005</v>
          </cell>
          <cell r="K22">
            <v>0</v>
          </cell>
        </row>
        <row r="23">
          <cell r="B23">
            <v>28.654166666666672</v>
          </cell>
          <cell r="C23">
            <v>34.1</v>
          </cell>
          <cell r="D23">
            <v>24.6</v>
          </cell>
          <cell r="E23">
            <v>69.708333333333329</v>
          </cell>
          <cell r="F23">
            <v>85</v>
          </cell>
          <cell r="G23">
            <v>45</v>
          </cell>
          <cell r="H23">
            <v>18</v>
          </cell>
          <cell r="J23">
            <v>30.6</v>
          </cell>
          <cell r="K23">
            <v>0</v>
          </cell>
        </row>
        <row r="24">
          <cell r="B24">
            <v>29.229166666666668</v>
          </cell>
          <cell r="C24">
            <v>34</v>
          </cell>
          <cell r="D24">
            <v>24.8</v>
          </cell>
          <cell r="E24">
            <v>69.041666666666671</v>
          </cell>
          <cell r="F24">
            <v>87</v>
          </cell>
          <cell r="G24">
            <v>51</v>
          </cell>
          <cell r="H24">
            <v>20.88</v>
          </cell>
          <cell r="J24">
            <v>41.4</v>
          </cell>
          <cell r="K24">
            <v>0</v>
          </cell>
        </row>
        <row r="25">
          <cell r="B25">
            <v>27.066666666666663</v>
          </cell>
          <cell r="C25">
            <v>32.1</v>
          </cell>
          <cell r="D25">
            <v>24.1</v>
          </cell>
          <cell r="E25">
            <v>81.75</v>
          </cell>
          <cell r="F25">
            <v>90</v>
          </cell>
          <cell r="G25">
            <v>66</v>
          </cell>
          <cell r="H25">
            <v>26.64</v>
          </cell>
          <cell r="J25">
            <v>46.440000000000005</v>
          </cell>
          <cell r="K25">
            <v>9.1999999999999993</v>
          </cell>
        </row>
        <row r="26">
          <cell r="B26">
            <v>25.783333333333335</v>
          </cell>
          <cell r="C26">
            <v>29.6</v>
          </cell>
          <cell r="D26">
            <v>24</v>
          </cell>
          <cell r="E26">
            <v>84.291666666666671</v>
          </cell>
          <cell r="F26">
            <v>92</v>
          </cell>
          <cell r="G26">
            <v>67</v>
          </cell>
          <cell r="H26">
            <v>12.24</v>
          </cell>
          <cell r="J26">
            <v>34.56</v>
          </cell>
          <cell r="K26">
            <v>0.60000000000000009</v>
          </cell>
        </row>
        <row r="27">
          <cell r="B27">
            <v>27.254166666666666</v>
          </cell>
          <cell r="C27">
            <v>33.5</v>
          </cell>
          <cell r="D27">
            <v>23.5</v>
          </cell>
          <cell r="E27">
            <v>78.916666666666671</v>
          </cell>
          <cell r="F27">
            <v>92</v>
          </cell>
          <cell r="G27">
            <v>52</v>
          </cell>
          <cell r="H27">
            <v>14.04</v>
          </cell>
          <cell r="J27">
            <v>22.68</v>
          </cell>
          <cell r="K27">
            <v>0</v>
          </cell>
        </row>
        <row r="28">
          <cell r="B28">
            <v>27.054166666666664</v>
          </cell>
          <cell r="C28">
            <v>33.5</v>
          </cell>
          <cell r="D28">
            <v>23.9</v>
          </cell>
          <cell r="E28">
            <v>78.291666666666671</v>
          </cell>
          <cell r="F28">
            <v>93</v>
          </cell>
          <cell r="G28">
            <v>50</v>
          </cell>
          <cell r="H28">
            <v>19.440000000000001</v>
          </cell>
          <cell r="J28">
            <v>35.28</v>
          </cell>
          <cell r="K28">
            <v>0</v>
          </cell>
        </row>
        <row r="29">
          <cell r="B29">
            <v>24.662500000000005</v>
          </cell>
          <cell r="C29">
            <v>27.3</v>
          </cell>
          <cell r="D29">
            <v>22.2</v>
          </cell>
          <cell r="E29">
            <v>89.458333333333329</v>
          </cell>
          <cell r="F29">
            <v>98</v>
          </cell>
          <cell r="G29">
            <v>72</v>
          </cell>
          <cell r="H29">
            <v>20.52</v>
          </cell>
          <cell r="J29">
            <v>46.080000000000005</v>
          </cell>
          <cell r="K29">
            <v>47.800000000000011</v>
          </cell>
        </row>
        <row r="30">
          <cell r="B30">
            <v>25.583333333333339</v>
          </cell>
          <cell r="C30">
            <v>31.1</v>
          </cell>
          <cell r="D30">
            <v>21.8</v>
          </cell>
          <cell r="E30">
            <v>73.083333333333329</v>
          </cell>
          <cell r="F30">
            <v>92</v>
          </cell>
          <cell r="G30">
            <v>47</v>
          </cell>
          <cell r="H30">
            <v>18</v>
          </cell>
          <cell r="J30">
            <v>33.119999999999997</v>
          </cell>
          <cell r="K30">
            <v>0.2</v>
          </cell>
        </row>
        <row r="31">
          <cell r="B31">
            <v>26.512500000000003</v>
          </cell>
          <cell r="C31">
            <v>33.700000000000003</v>
          </cell>
          <cell r="D31">
            <v>20.7</v>
          </cell>
          <cell r="E31">
            <v>63.916666666666664</v>
          </cell>
          <cell r="F31">
            <v>89</v>
          </cell>
          <cell r="G31">
            <v>33</v>
          </cell>
          <cell r="H31">
            <v>10.8</v>
          </cell>
          <cell r="J31">
            <v>20.16</v>
          </cell>
          <cell r="K31">
            <v>0</v>
          </cell>
        </row>
        <row r="32">
          <cell r="B32">
            <v>26.691666666666666</v>
          </cell>
          <cell r="C32">
            <v>34.4</v>
          </cell>
          <cell r="D32">
            <v>19.8</v>
          </cell>
          <cell r="E32">
            <v>65.708333333333329</v>
          </cell>
          <cell r="F32">
            <v>93</v>
          </cell>
          <cell r="G32">
            <v>33</v>
          </cell>
          <cell r="H32">
            <v>14.4</v>
          </cell>
          <cell r="J32">
            <v>48.24</v>
          </cell>
          <cell r="K32">
            <v>0</v>
          </cell>
        </row>
        <row r="33">
          <cell r="B33">
            <v>27.0625</v>
          </cell>
          <cell r="C33">
            <v>35.6</v>
          </cell>
          <cell r="D33">
            <v>19</v>
          </cell>
          <cell r="E33">
            <v>62.791666666666664</v>
          </cell>
          <cell r="F33">
            <v>92</v>
          </cell>
          <cell r="G33">
            <v>25</v>
          </cell>
          <cell r="H33">
            <v>11.16</v>
          </cell>
          <cell r="J33">
            <v>22.68</v>
          </cell>
          <cell r="K33">
            <v>0</v>
          </cell>
        </row>
        <row r="34">
          <cell r="B34">
            <v>27.304166666666671</v>
          </cell>
          <cell r="C34">
            <v>36.1</v>
          </cell>
          <cell r="D34">
            <v>18.600000000000001</v>
          </cell>
          <cell r="E34">
            <v>63.333333333333336</v>
          </cell>
          <cell r="F34">
            <v>93</v>
          </cell>
          <cell r="G34">
            <v>24</v>
          </cell>
          <cell r="H34">
            <v>11.16</v>
          </cell>
          <cell r="J34">
            <v>24.48</v>
          </cell>
          <cell r="K34">
            <v>0</v>
          </cell>
        </row>
        <row r="35">
          <cell r="B35">
            <v>28.062500000000004</v>
          </cell>
          <cell r="C35">
            <v>36.4</v>
          </cell>
          <cell r="D35">
            <v>20.5</v>
          </cell>
          <cell r="E35">
            <v>67.5</v>
          </cell>
          <cell r="F35">
            <v>92</v>
          </cell>
          <cell r="G35">
            <v>31</v>
          </cell>
          <cell r="H35">
            <v>14.04</v>
          </cell>
          <cell r="J35">
            <v>27</v>
          </cell>
          <cell r="K3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29.987499999999997</v>
          </cell>
          <cell r="C5">
            <v>36.6</v>
          </cell>
          <cell r="D5">
            <v>24.5</v>
          </cell>
          <cell r="E5">
            <v>70.333333333333329</v>
          </cell>
          <cell r="F5">
            <v>96</v>
          </cell>
          <cell r="G5">
            <v>37</v>
          </cell>
          <cell r="H5">
            <v>19.440000000000001</v>
          </cell>
          <cell r="J5">
            <v>42.480000000000004</v>
          </cell>
          <cell r="K5">
            <v>0</v>
          </cell>
        </row>
        <row r="6">
          <cell r="B6">
            <v>26.237500000000001</v>
          </cell>
          <cell r="C6">
            <v>32.1</v>
          </cell>
          <cell r="D6">
            <v>23.7</v>
          </cell>
          <cell r="E6">
            <v>82.083333333333329</v>
          </cell>
          <cell r="F6">
            <v>98</v>
          </cell>
          <cell r="G6">
            <v>58</v>
          </cell>
          <cell r="H6">
            <v>28.44</v>
          </cell>
          <cell r="J6">
            <v>48.24</v>
          </cell>
          <cell r="K6">
            <v>8.8000000000000007</v>
          </cell>
        </row>
        <row r="7">
          <cell r="B7">
            <v>25.475000000000005</v>
          </cell>
          <cell r="C7">
            <v>30.9</v>
          </cell>
          <cell r="D7">
            <v>22.8</v>
          </cell>
          <cell r="E7">
            <v>87</v>
          </cell>
          <cell r="F7">
            <v>99</v>
          </cell>
          <cell r="G7">
            <v>62</v>
          </cell>
          <cell r="H7">
            <v>13.68</v>
          </cell>
          <cell r="J7">
            <v>30.96</v>
          </cell>
          <cell r="K7">
            <v>5.8000000000000007</v>
          </cell>
        </row>
        <row r="8">
          <cell r="B8">
            <v>24.920833333333334</v>
          </cell>
          <cell r="C8">
            <v>29.9</v>
          </cell>
          <cell r="D8">
            <v>22.9</v>
          </cell>
          <cell r="E8">
            <v>91.541666666666671</v>
          </cell>
          <cell r="F8">
            <v>99</v>
          </cell>
          <cell r="G8">
            <v>65</v>
          </cell>
          <cell r="H8">
            <v>15.840000000000002</v>
          </cell>
          <cell r="J8">
            <v>30.240000000000002</v>
          </cell>
          <cell r="K8">
            <v>8.4</v>
          </cell>
        </row>
        <row r="9">
          <cell r="B9">
            <v>25.474999999999998</v>
          </cell>
          <cell r="C9">
            <v>31.6</v>
          </cell>
          <cell r="D9">
            <v>21.8</v>
          </cell>
          <cell r="E9">
            <v>83.125</v>
          </cell>
          <cell r="F9">
            <v>98</v>
          </cell>
          <cell r="G9">
            <v>57</v>
          </cell>
          <cell r="H9">
            <v>18</v>
          </cell>
          <cell r="J9">
            <v>31.319999999999997</v>
          </cell>
          <cell r="K9">
            <v>0</v>
          </cell>
        </row>
        <row r="10">
          <cell r="B10">
            <v>26.862500000000001</v>
          </cell>
          <cell r="C10">
            <v>33</v>
          </cell>
          <cell r="D10">
            <v>23.2</v>
          </cell>
          <cell r="E10">
            <v>81.833333333333329</v>
          </cell>
          <cell r="F10">
            <v>98</v>
          </cell>
          <cell r="G10">
            <v>53</v>
          </cell>
          <cell r="H10">
            <v>14.76</v>
          </cell>
          <cell r="J10">
            <v>31.680000000000003</v>
          </cell>
          <cell r="K10">
            <v>0.8</v>
          </cell>
        </row>
        <row r="11">
          <cell r="B11">
            <v>26.887500000000003</v>
          </cell>
          <cell r="C11">
            <v>33.299999999999997</v>
          </cell>
          <cell r="D11">
            <v>23.3</v>
          </cell>
          <cell r="E11">
            <v>83.541666666666671</v>
          </cell>
          <cell r="F11">
            <v>96</v>
          </cell>
          <cell r="G11">
            <v>53</v>
          </cell>
          <cell r="H11">
            <v>22.68</v>
          </cell>
          <cell r="J11">
            <v>72</v>
          </cell>
          <cell r="K11">
            <v>5</v>
          </cell>
        </row>
        <row r="12">
          <cell r="B12">
            <v>24.958333333333339</v>
          </cell>
          <cell r="C12">
            <v>29.9</v>
          </cell>
          <cell r="D12">
            <v>22</v>
          </cell>
          <cell r="E12">
            <v>90.75</v>
          </cell>
          <cell r="F12">
            <v>99</v>
          </cell>
          <cell r="G12">
            <v>69</v>
          </cell>
          <cell r="H12">
            <v>11.520000000000001</v>
          </cell>
          <cell r="J12">
            <v>53.64</v>
          </cell>
          <cell r="K12">
            <v>6</v>
          </cell>
        </row>
        <row r="13">
          <cell r="B13">
            <v>26.387499999999999</v>
          </cell>
          <cell r="C13">
            <v>31.8</v>
          </cell>
          <cell r="D13">
            <v>22.8</v>
          </cell>
          <cell r="E13">
            <v>86.416666666666671</v>
          </cell>
          <cell r="F13">
            <v>99</v>
          </cell>
          <cell r="G13">
            <v>58</v>
          </cell>
          <cell r="H13">
            <v>10.44</v>
          </cell>
          <cell r="J13">
            <v>37.080000000000005</v>
          </cell>
          <cell r="K13">
            <v>6.6000000000000005</v>
          </cell>
        </row>
        <row r="14">
          <cell r="B14">
            <v>26.191666666666663</v>
          </cell>
          <cell r="C14">
            <v>31.5</v>
          </cell>
          <cell r="D14">
            <v>23.4</v>
          </cell>
          <cell r="E14">
            <v>83.625</v>
          </cell>
          <cell r="F14">
            <v>99</v>
          </cell>
          <cell r="G14">
            <v>57</v>
          </cell>
          <cell r="H14">
            <v>15.840000000000002</v>
          </cell>
          <cell r="J14">
            <v>31.319999999999997</v>
          </cell>
          <cell r="K14">
            <v>2.2000000000000002</v>
          </cell>
        </row>
        <row r="15">
          <cell r="B15">
            <v>26.483333333333331</v>
          </cell>
          <cell r="C15">
            <v>32</v>
          </cell>
          <cell r="D15">
            <v>22.7</v>
          </cell>
          <cell r="E15">
            <v>76.791666666666671</v>
          </cell>
          <cell r="F15">
            <v>92</v>
          </cell>
          <cell r="G15">
            <v>57</v>
          </cell>
          <cell r="H15">
            <v>12.24</v>
          </cell>
          <cell r="J15">
            <v>25.56</v>
          </cell>
          <cell r="K15">
            <v>0</v>
          </cell>
        </row>
        <row r="16">
          <cell r="B16">
            <v>27.041666666666668</v>
          </cell>
          <cell r="C16">
            <v>33.799999999999997</v>
          </cell>
          <cell r="D16">
            <v>22.5</v>
          </cell>
          <cell r="E16">
            <v>68.125</v>
          </cell>
          <cell r="F16">
            <v>87</v>
          </cell>
          <cell r="G16">
            <v>45</v>
          </cell>
          <cell r="H16">
            <v>19.079999999999998</v>
          </cell>
          <cell r="J16">
            <v>41.04</v>
          </cell>
          <cell r="K16">
            <v>0</v>
          </cell>
        </row>
        <row r="17">
          <cell r="B17">
            <v>25.966666666666665</v>
          </cell>
          <cell r="C17">
            <v>32.1</v>
          </cell>
          <cell r="D17">
            <v>22.1</v>
          </cell>
          <cell r="E17">
            <v>80.375</v>
          </cell>
          <cell r="F17">
            <v>98</v>
          </cell>
          <cell r="G17">
            <v>52</v>
          </cell>
          <cell r="H17">
            <v>17.28</v>
          </cell>
          <cell r="J17">
            <v>29.16</v>
          </cell>
          <cell r="K17">
            <v>2.2000000000000002</v>
          </cell>
        </row>
        <row r="18">
          <cell r="B18">
            <v>23.545833333333334</v>
          </cell>
          <cell r="C18">
            <v>28.1</v>
          </cell>
          <cell r="D18">
            <v>20.7</v>
          </cell>
          <cell r="E18">
            <v>90.583333333333329</v>
          </cell>
          <cell r="F18">
            <v>99</v>
          </cell>
          <cell r="G18">
            <v>70</v>
          </cell>
          <cell r="H18">
            <v>13.32</v>
          </cell>
          <cell r="J18">
            <v>49.32</v>
          </cell>
          <cell r="K18">
            <v>51.000000000000007</v>
          </cell>
        </row>
        <row r="19">
          <cell r="B19">
            <v>25.679166666666664</v>
          </cell>
          <cell r="C19">
            <v>31.6</v>
          </cell>
          <cell r="D19">
            <v>20.6</v>
          </cell>
          <cell r="E19">
            <v>68.708333333333329</v>
          </cell>
          <cell r="F19">
            <v>93</v>
          </cell>
          <cell r="G19">
            <v>35</v>
          </cell>
          <cell r="H19">
            <v>19.440000000000001</v>
          </cell>
          <cell r="J19">
            <v>37.800000000000004</v>
          </cell>
          <cell r="K19">
            <v>0</v>
          </cell>
        </row>
        <row r="20">
          <cell r="B20">
            <v>25.695833333333326</v>
          </cell>
          <cell r="C20">
            <v>31.9</v>
          </cell>
          <cell r="D20">
            <v>19.399999999999999</v>
          </cell>
          <cell r="E20">
            <v>58.708333333333336</v>
          </cell>
          <cell r="F20">
            <v>88</v>
          </cell>
          <cell r="G20">
            <v>29</v>
          </cell>
          <cell r="H20">
            <v>16.2</v>
          </cell>
          <cell r="J20">
            <v>29.52</v>
          </cell>
          <cell r="K20">
            <v>0</v>
          </cell>
        </row>
        <row r="21">
          <cell r="B21">
            <v>26.104166666666668</v>
          </cell>
          <cell r="C21">
            <v>33</v>
          </cell>
          <cell r="D21">
            <v>18.899999999999999</v>
          </cell>
          <cell r="E21">
            <v>57.041666666666664</v>
          </cell>
          <cell r="F21">
            <v>87</v>
          </cell>
          <cell r="G21">
            <v>35</v>
          </cell>
          <cell r="H21">
            <v>9</v>
          </cell>
          <cell r="J21">
            <v>21.6</v>
          </cell>
          <cell r="K21">
            <v>0</v>
          </cell>
        </row>
        <row r="22">
          <cell r="B22">
            <v>27.583333333333332</v>
          </cell>
          <cell r="C22">
            <v>35.5</v>
          </cell>
          <cell r="D22">
            <v>20.2</v>
          </cell>
          <cell r="E22">
            <v>59.125</v>
          </cell>
          <cell r="F22">
            <v>84</v>
          </cell>
          <cell r="G22">
            <v>34</v>
          </cell>
          <cell r="H22">
            <v>17.28</v>
          </cell>
          <cell r="J22">
            <v>30.96</v>
          </cell>
          <cell r="K22">
            <v>0</v>
          </cell>
        </row>
        <row r="23">
          <cell r="B23">
            <v>27.325000000000003</v>
          </cell>
          <cell r="C23">
            <v>33.6</v>
          </cell>
          <cell r="D23">
            <v>23.6</v>
          </cell>
          <cell r="E23">
            <v>70.666666666666671</v>
          </cell>
          <cell r="F23">
            <v>88</v>
          </cell>
          <cell r="G23">
            <v>52</v>
          </cell>
          <cell r="H23">
            <v>15.840000000000002</v>
          </cell>
          <cell r="J23">
            <v>39.24</v>
          </cell>
          <cell r="K23">
            <v>1.8</v>
          </cell>
        </row>
        <row r="24">
          <cell r="B24">
            <v>25.829166666666666</v>
          </cell>
          <cell r="C24">
            <v>32.799999999999997</v>
          </cell>
          <cell r="D24">
            <v>22.3</v>
          </cell>
          <cell r="E24">
            <v>81.625</v>
          </cell>
          <cell r="F24">
            <v>98</v>
          </cell>
          <cell r="G24">
            <v>55</v>
          </cell>
          <cell r="H24">
            <v>21.6</v>
          </cell>
          <cell r="J24">
            <v>48.24</v>
          </cell>
          <cell r="K24">
            <v>9.4</v>
          </cell>
        </row>
        <row r="25">
          <cell r="B25">
            <v>26.849999999999994</v>
          </cell>
          <cell r="C25">
            <v>33.5</v>
          </cell>
          <cell r="D25">
            <v>22.4</v>
          </cell>
          <cell r="E25">
            <v>82.416666666666671</v>
          </cell>
          <cell r="F25">
            <v>99</v>
          </cell>
          <cell r="G25">
            <v>43</v>
          </cell>
          <cell r="H25">
            <v>19.440000000000001</v>
          </cell>
          <cell r="J25">
            <v>33.119999999999997</v>
          </cell>
          <cell r="K25">
            <v>7.3999999999999995</v>
          </cell>
        </row>
        <row r="26">
          <cell r="B26">
            <v>26.824999999999999</v>
          </cell>
          <cell r="C26">
            <v>33.200000000000003</v>
          </cell>
          <cell r="D26">
            <v>23.3</v>
          </cell>
          <cell r="E26">
            <v>81.375</v>
          </cell>
          <cell r="F26">
            <v>98</v>
          </cell>
          <cell r="G26">
            <v>57</v>
          </cell>
          <cell r="H26">
            <v>13.68</v>
          </cell>
          <cell r="J26">
            <v>25.56</v>
          </cell>
          <cell r="K26">
            <v>0</v>
          </cell>
        </row>
        <row r="27">
          <cell r="B27">
            <v>28.150000000000006</v>
          </cell>
          <cell r="C27">
            <v>34.6</v>
          </cell>
          <cell r="D27">
            <v>22.5</v>
          </cell>
          <cell r="E27">
            <v>71.958333333333329</v>
          </cell>
          <cell r="F27">
            <v>98</v>
          </cell>
          <cell r="G27">
            <v>41</v>
          </cell>
          <cell r="H27">
            <v>10.8</v>
          </cell>
          <cell r="J27">
            <v>28.8</v>
          </cell>
          <cell r="K27">
            <v>0</v>
          </cell>
        </row>
        <row r="28">
          <cell r="B28">
            <v>27.204166666666666</v>
          </cell>
          <cell r="C28">
            <v>34.5</v>
          </cell>
          <cell r="D28">
            <v>19.3</v>
          </cell>
          <cell r="E28">
            <v>71.916666666666671</v>
          </cell>
          <cell r="F28">
            <v>98</v>
          </cell>
          <cell r="G28">
            <v>47</v>
          </cell>
          <cell r="H28">
            <v>23.759999999999998</v>
          </cell>
          <cell r="J28">
            <v>68.039999999999992</v>
          </cell>
          <cell r="K28">
            <v>29.4</v>
          </cell>
        </row>
        <row r="29">
          <cell r="B29">
            <v>24.754166666666666</v>
          </cell>
          <cell r="C29">
            <v>28.8</v>
          </cell>
          <cell r="D29">
            <v>22.1</v>
          </cell>
          <cell r="E29">
            <v>84.166666666666671</v>
          </cell>
          <cell r="F29">
            <v>98</v>
          </cell>
          <cell r="G29">
            <v>65</v>
          </cell>
          <cell r="H29">
            <v>15.840000000000002</v>
          </cell>
          <cell r="J29">
            <v>33.480000000000004</v>
          </cell>
          <cell r="K29">
            <v>1.2</v>
          </cell>
        </row>
        <row r="30">
          <cell r="B30">
            <v>25.516666666666669</v>
          </cell>
          <cell r="C30">
            <v>32.1</v>
          </cell>
          <cell r="D30">
            <v>20.100000000000001</v>
          </cell>
          <cell r="E30">
            <v>66.583333333333329</v>
          </cell>
          <cell r="F30">
            <v>87</v>
          </cell>
          <cell r="G30">
            <v>44</v>
          </cell>
          <cell r="H30">
            <v>11.520000000000001</v>
          </cell>
          <cell r="J30">
            <v>25.56</v>
          </cell>
          <cell r="K30">
            <v>0</v>
          </cell>
        </row>
        <row r="31">
          <cell r="B31">
            <v>25.395833333333339</v>
          </cell>
          <cell r="C31">
            <v>32</v>
          </cell>
          <cell r="D31">
            <v>17.7</v>
          </cell>
          <cell r="E31">
            <v>52.916666666666664</v>
          </cell>
          <cell r="F31">
            <v>87</v>
          </cell>
          <cell r="G31">
            <v>21</v>
          </cell>
          <cell r="H31">
            <v>17.28</v>
          </cell>
          <cell r="J31">
            <v>31.680000000000003</v>
          </cell>
          <cell r="K31">
            <v>0</v>
          </cell>
        </row>
        <row r="32">
          <cell r="B32">
            <v>26.345833333333331</v>
          </cell>
          <cell r="C32">
            <v>33.200000000000003</v>
          </cell>
          <cell r="D32">
            <v>18.2</v>
          </cell>
          <cell r="E32">
            <v>53.75</v>
          </cell>
          <cell r="F32">
            <v>88</v>
          </cell>
          <cell r="G32">
            <v>28</v>
          </cell>
          <cell r="H32">
            <v>15.120000000000001</v>
          </cell>
          <cell r="J32">
            <v>28.8</v>
          </cell>
          <cell r="K32">
            <v>0</v>
          </cell>
        </row>
        <row r="33">
          <cell r="B33">
            <v>27.25</v>
          </cell>
          <cell r="C33">
            <v>34.4</v>
          </cell>
          <cell r="D33">
            <v>18.7</v>
          </cell>
          <cell r="E33">
            <v>50.375</v>
          </cell>
          <cell r="F33">
            <v>86</v>
          </cell>
          <cell r="G33">
            <v>29</v>
          </cell>
          <cell r="H33">
            <v>12.24</v>
          </cell>
          <cell r="J33">
            <v>34.92</v>
          </cell>
          <cell r="K33">
            <v>0</v>
          </cell>
        </row>
        <row r="34">
          <cell r="B34">
            <v>27.741666666666671</v>
          </cell>
          <cell r="C34">
            <v>35</v>
          </cell>
          <cell r="D34">
            <v>19.7</v>
          </cell>
          <cell r="E34">
            <v>56.458333333333336</v>
          </cell>
          <cell r="F34">
            <v>85</v>
          </cell>
          <cell r="G34">
            <v>33</v>
          </cell>
          <cell r="H34">
            <v>10.44</v>
          </cell>
          <cell r="J34">
            <v>37.800000000000004</v>
          </cell>
          <cell r="K34">
            <v>0</v>
          </cell>
        </row>
        <row r="35">
          <cell r="B35">
            <v>28.091666666666672</v>
          </cell>
          <cell r="C35">
            <v>35.6</v>
          </cell>
          <cell r="D35">
            <v>22.5</v>
          </cell>
          <cell r="E35">
            <v>65.625</v>
          </cell>
          <cell r="F35">
            <v>88</v>
          </cell>
          <cell r="G35">
            <v>39</v>
          </cell>
          <cell r="H35">
            <v>12.6</v>
          </cell>
          <cell r="J35">
            <v>43.2</v>
          </cell>
          <cell r="K35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29.129166666666666</v>
          </cell>
          <cell r="C5">
            <v>36.799999999999997</v>
          </cell>
          <cell r="D5">
            <v>22.6</v>
          </cell>
          <cell r="E5">
            <v>70.375</v>
          </cell>
          <cell r="F5">
            <v>96</v>
          </cell>
          <cell r="G5">
            <v>40</v>
          </cell>
          <cell r="H5">
            <v>14.4</v>
          </cell>
          <cell r="J5">
            <v>38.159999999999997</v>
          </cell>
          <cell r="K5">
            <v>0</v>
          </cell>
        </row>
        <row r="6">
          <cell r="B6">
            <v>25.850000000000005</v>
          </cell>
          <cell r="C6">
            <v>30.6</v>
          </cell>
          <cell r="D6">
            <v>21.8</v>
          </cell>
          <cell r="E6">
            <v>80.75</v>
          </cell>
          <cell r="F6">
            <v>97</v>
          </cell>
          <cell r="G6">
            <v>61</v>
          </cell>
          <cell r="H6">
            <v>20.16</v>
          </cell>
          <cell r="J6">
            <v>46.080000000000005</v>
          </cell>
          <cell r="K6">
            <v>32</v>
          </cell>
        </row>
        <row r="7">
          <cell r="B7">
            <v>25.324999999999999</v>
          </cell>
          <cell r="C7">
            <v>30.7</v>
          </cell>
          <cell r="D7">
            <v>22.2</v>
          </cell>
          <cell r="E7">
            <v>84.333333333333329</v>
          </cell>
          <cell r="F7">
            <v>97</v>
          </cell>
          <cell r="G7">
            <v>63</v>
          </cell>
          <cell r="H7">
            <v>14.4</v>
          </cell>
          <cell r="J7">
            <v>32.4</v>
          </cell>
          <cell r="K7">
            <v>21.400000000000002</v>
          </cell>
        </row>
        <row r="8">
          <cell r="B8">
            <v>25.312499999999996</v>
          </cell>
          <cell r="C8">
            <v>32</v>
          </cell>
          <cell r="D8">
            <v>22.2</v>
          </cell>
          <cell r="E8">
            <v>85.75</v>
          </cell>
          <cell r="F8">
            <v>97</v>
          </cell>
          <cell r="G8">
            <v>56</v>
          </cell>
          <cell r="H8">
            <v>11.879999999999999</v>
          </cell>
          <cell r="J8">
            <v>25.56</v>
          </cell>
          <cell r="K8">
            <v>3.2</v>
          </cell>
        </row>
        <row r="9">
          <cell r="B9">
            <v>26.241666666666664</v>
          </cell>
          <cell r="C9">
            <v>32.4</v>
          </cell>
          <cell r="D9">
            <v>21.5</v>
          </cell>
          <cell r="E9">
            <v>78.625</v>
          </cell>
          <cell r="F9">
            <v>98</v>
          </cell>
          <cell r="G9">
            <v>53</v>
          </cell>
          <cell r="H9">
            <v>5.4</v>
          </cell>
          <cell r="J9">
            <v>14.4</v>
          </cell>
          <cell r="K9">
            <v>0</v>
          </cell>
        </row>
        <row r="10">
          <cell r="B10">
            <v>26.975000000000005</v>
          </cell>
          <cell r="C10">
            <v>34.200000000000003</v>
          </cell>
          <cell r="D10">
            <v>23.3</v>
          </cell>
          <cell r="E10">
            <v>78.75</v>
          </cell>
          <cell r="F10">
            <v>95</v>
          </cell>
          <cell r="G10">
            <v>48</v>
          </cell>
          <cell r="H10">
            <v>19.079999999999998</v>
          </cell>
          <cell r="J10">
            <v>41.76</v>
          </cell>
          <cell r="K10">
            <v>3.4000000000000004</v>
          </cell>
        </row>
        <row r="11">
          <cell r="B11">
            <v>27.070833333333329</v>
          </cell>
          <cell r="C11">
            <v>34.1</v>
          </cell>
          <cell r="D11">
            <v>23.5</v>
          </cell>
          <cell r="E11">
            <v>78.958333333333329</v>
          </cell>
          <cell r="F11">
            <v>94</v>
          </cell>
          <cell r="G11">
            <v>53</v>
          </cell>
          <cell r="H11">
            <v>16.920000000000002</v>
          </cell>
          <cell r="J11">
            <v>46.800000000000004</v>
          </cell>
          <cell r="K11">
            <v>5.6</v>
          </cell>
        </row>
        <row r="12">
          <cell r="B12">
            <v>25.837500000000002</v>
          </cell>
          <cell r="C12">
            <v>30.4</v>
          </cell>
          <cell r="D12">
            <v>23.7</v>
          </cell>
          <cell r="E12">
            <v>86.916666666666671</v>
          </cell>
          <cell r="F12">
            <v>97</v>
          </cell>
          <cell r="G12">
            <v>70</v>
          </cell>
          <cell r="H12">
            <v>8.64</v>
          </cell>
          <cell r="J12">
            <v>29.880000000000003</v>
          </cell>
          <cell r="K12">
            <v>21.599999999999994</v>
          </cell>
        </row>
        <row r="13">
          <cell r="B13">
            <v>26.695833333333336</v>
          </cell>
          <cell r="C13">
            <v>33.799999999999997</v>
          </cell>
          <cell r="D13">
            <v>23.3</v>
          </cell>
          <cell r="E13">
            <v>84.25</v>
          </cell>
          <cell r="F13">
            <v>98</v>
          </cell>
          <cell r="G13">
            <v>55</v>
          </cell>
          <cell r="H13">
            <v>9.7200000000000006</v>
          </cell>
          <cell r="J13">
            <v>38.519999999999996</v>
          </cell>
          <cell r="K13">
            <v>7.8</v>
          </cell>
        </row>
        <row r="14">
          <cell r="B14">
            <v>25.441666666666659</v>
          </cell>
          <cell r="C14">
            <v>32.799999999999997</v>
          </cell>
          <cell r="D14">
            <v>21.8</v>
          </cell>
          <cell r="E14">
            <v>86.791666666666671</v>
          </cell>
          <cell r="F14">
            <v>97</v>
          </cell>
          <cell r="G14">
            <v>55</v>
          </cell>
          <cell r="H14">
            <v>10.08</v>
          </cell>
          <cell r="J14">
            <v>27.720000000000002</v>
          </cell>
          <cell r="K14">
            <v>6.2</v>
          </cell>
        </row>
        <row r="15">
          <cell r="B15">
            <v>26.904166666666669</v>
          </cell>
          <cell r="C15">
            <v>33.5</v>
          </cell>
          <cell r="D15">
            <v>22.5</v>
          </cell>
          <cell r="E15">
            <v>79.041666666666671</v>
          </cell>
          <cell r="F15">
            <v>97</v>
          </cell>
          <cell r="G15">
            <v>53</v>
          </cell>
          <cell r="H15">
            <v>8.2799999999999994</v>
          </cell>
          <cell r="J15">
            <v>24.12</v>
          </cell>
          <cell r="K15">
            <v>0</v>
          </cell>
        </row>
        <row r="16">
          <cell r="B16">
            <v>27.000000000000004</v>
          </cell>
          <cell r="C16">
            <v>34.9</v>
          </cell>
          <cell r="D16">
            <v>23.3</v>
          </cell>
          <cell r="E16">
            <v>75.708333333333329</v>
          </cell>
          <cell r="F16">
            <v>91</v>
          </cell>
          <cell r="G16">
            <v>44</v>
          </cell>
          <cell r="H16">
            <v>20.16</v>
          </cell>
          <cell r="J16">
            <v>54.72</v>
          </cell>
          <cell r="K16">
            <v>5.4</v>
          </cell>
        </row>
        <row r="17">
          <cell r="B17">
            <v>25.904166666666669</v>
          </cell>
          <cell r="C17">
            <v>34.1</v>
          </cell>
          <cell r="D17">
            <v>21.6</v>
          </cell>
          <cell r="E17">
            <v>81.5</v>
          </cell>
          <cell r="F17">
            <v>97</v>
          </cell>
          <cell r="G17">
            <v>47</v>
          </cell>
          <cell r="H17">
            <v>15.120000000000001</v>
          </cell>
          <cell r="J17">
            <v>72</v>
          </cell>
          <cell r="K17">
            <v>0.2</v>
          </cell>
        </row>
        <row r="18">
          <cell r="B18">
            <v>24.029166666666665</v>
          </cell>
          <cell r="C18">
            <v>29.5</v>
          </cell>
          <cell r="D18">
            <v>21.5</v>
          </cell>
          <cell r="E18">
            <v>88.083333333333329</v>
          </cell>
          <cell r="F18">
            <v>97</v>
          </cell>
          <cell r="G18">
            <v>66</v>
          </cell>
          <cell r="H18">
            <v>11.879999999999999</v>
          </cell>
          <cell r="J18">
            <v>29.16</v>
          </cell>
          <cell r="K18">
            <v>13</v>
          </cell>
        </row>
        <row r="19">
          <cell r="B19">
            <v>24.733333333333331</v>
          </cell>
          <cell r="C19">
            <v>32</v>
          </cell>
          <cell r="D19">
            <v>19</v>
          </cell>
          <cell r="E19">
            <v>77.458333333333329</v>
          </cell>
          <cell r="F19">
            <v>98</v>
          </cell>
          <cell r="G19">
            <v>43</v>
          </cell>
          <cell r="H19">
            <v>12.96</v>
          </cell>
          <cell r="J19">
            <v>26.64</v>
          </cell>
          <cell r="K19">
            <v>0.6</v>
          </cell>
        </row>
        <row r="20">
          <cell r="B20">
            <v>23.745833333333326</v>
          </cell>
          <cell r="C20">
            <v>32.4</v>
          </cell>
          <cell r="D20">
            <v>17</v>
          </cell>
          <cell r="E20">
            <v>71.708333333333329</v>
          </cell>
          <cell r="F20">
            <v>97</v>
          </cell>
          <cell r="G20">
            <v>40</v>
          </cell>
          <cell r="H20">
            <v>11.520000000000001</v>
          </cell>
          <cell r="J20">
            <v>25.2</v>
          </cell>
          <cell r="K20">
            <v>0</v>
          </cell>
        </row>
        <row r="21">
          <cell r="B21">
            <v>24.266666666666669</v>
          </cell>
          <cell r="C21">
            <v>33.4</v>
          </cell>
          <cell r="D21">
            <v>15.9</v>
          </cell>
          <cell r="E21">
            <v>69.25</v>
          </cell>
          <cell r="F21">
            <v>97</v>
          </cell>
          <cell r="G21">
            <v>34</v>
          </cell>
          <cell r="H21">
            <v>10.44</v>
          </cell>
          <cell r="J21">
            <v>23.040000000000003</v>
          </cell>
          <cell r="K21">
            <v>0</v>
          </cell>
        </row>
        <row r="22">
          <cell r="B22">
            <v>27.016666666666666</v>
          </cell>
          <cell r="C22">
            <v>36</v>
          </cell>
          <cell r="D22">
            <v>18.8</v>
          </cell>
          <cell r="E22">
            <v>62.916666666666664</v>
          </cell>
          <cell r="F22">
            <v>92</v>
          </cell>
          <cell r="G22">
            <v>32</v>
          </cell>
          <cell r="H22">
            <v>12.96</v>
          </cell>
          <cell r="J22">
            <v>32.76</v>
          </cell>
          <cell r="K22">
            <v>0</v>
          </cell>
        </row>
        <row r="23">
          <cell r="B23">
            <v>27.825000000000006</v>
          </cell>
          <cell r="C23">
            <v>35</v>
          </cell>
          <cell r="D23">
            <v>23.1</v>
          </cell>
          <cell r="E23">
            <v>73.5</v>
          </cell>
          <cell r="F23">
            <v>93</v>
          </cell>
          <cell r="G23">
            <v>50</v>
          </cell>
          <cell r="H23">
            <v>12.6</v>
          </cell>
          <cell r="J23">
            <v>46.080000000000005</v>
          </cell>
          <cell r="K23">
            <v>0</v>
          </cell>
        </row>
        <row r="24">
          <cell r="B24">
            <v>26.912499999999998</v>
          </cell>
          <cell r="C24">
            <v>33.799999999999997</v>
          </cell>
          <cell r="D24">
            <v>22.9</v>
          </cell>
          <cell r="E24">
            <v>76.833333333333329</v>
          </cell>
          <cell r="F24">
            <v>95</v>
          </cell>
          <cell r="G24">
            <v>52</v>
          </cell>
          <cell r="H24">
            <v>19.440000000000001</v>
          </cell>
          <cell r="J24">
            <v>42.480000000000004</v>
          </cell>
          <cell r="K24">
            <v>0</v>
          </cell>
        </row>
        <row r="25">
          <cell r="B25">
            <v>28.012499999999999</v>
          </cell>
          <cell r="C25">
            <v>35</v>
          </cell>
          <cell r="D25">
            <v>22.7</v>
          </cell>
          <cell r="E25">
            <v>75.541666666666671</v>
          </cell>
          <cell r="F25">
            <v>96</v>
          </cell>
          <cell r="G25">
            <v>45</v>
          </cell>
          <cell r="H25">
            <v>11.16</v>
          </cell>
          <cell r="J25">
            <v>28.08</v>
          </cell>
          <cell r="K25">
            <v>0.2</v>
          </cell>
        </row>
        <row r="26">
          <cell r="B26">
            <v>25.808333333333337</v>
          </cell>
          <cell r="C26">
            <v>32.9</v>
          </cell>
          <cell r="D26">
            <v>21.6</v>
          </cell>
          <cell r="E26">
            <v>79.791666666666671</v>
          </cell>
          <cell r="F26">
            <v>96</v>
          </cell>
          <cell r="G26">
            <v>57</v>
          </cell>
          <cell r="H26">
            <v>9.3600000000000012</v>
          </cell>
          <cell r="J26">
            <v>30.240000000000002</v>
          </cell>
          <cell r="K26">
            <v>0.8</v>
          </cell>
        </row>
        <row r="27">
          <cell r="B27">
            <v>27.029166666666669</v>
          </cell>
          <cell r="C27">
            <v>35.9</v>
          </cell>
          <cell r="D27">
            <v>20.399999999999999</v>
          </cell>
          <cell r="E27">
            <v>73.958333333333329</v>
          </cell>
          <cell r="F27">
            <v>97</v>
          </cell>
          <cell r="G27">
            <v>35</v>
          </cell>
          <cell r="H27">
            <v>9.7200000000000006</v>
          </cell>
          <cell r="J27">
            <v>24.12</v>
          </cell>
          <cell r="K27">
            <v>0</v>
          </cell>
        </row>
        <row r="28">
          <cell r="B28">
            <v>26.508333333333329</v>
          </cell>
          <cell r="C28">
            <v>34.1</v>
          </cell>
          <cell r="D28">
            <v>23.2</v>
          </cell>
          <cell r="E28">
            <v>77.25</v>
          </cell>
          <cell r="F28">
            <v>92</v>
          </cell>
          <cell r="G28">
            <v>52</v>
          </cell>
          <cell r="H28">
            <v>12.24</v>
          </cell>
          <cell r="J28">
            <v>30.240000000000002</v>
          </cell>
          <cell r="K28">
            <v>4.8</v>
          </cell>
        </row>
        <row r="29">
          <cell r="B29">
            <v>23.675000000000001</v>
          </cell>
          <cell r="C29">
            <v>29.3</v>
          </cell>
          <cell r="D29">
            <v>21.4</v>
          </cell>
          <cell r="E29">
            <v>88.5</v>
          </cell>
          <cell r="F29">
            <v>98</v>
          </cell>
          <cell r="G29">
            <v>64</v>
          </cell>
          <cell r="H29">
            <v>12.96</v>
          </cell>
          <cell r="J29">
            <v>33.840000000000003</v>
          </cell>
          <cell r="K29">
            <v>144.80000000000004</v>
          </cell>
        </row>
        <row r="30">
          <cell r="B30">
            <v>23.941666666666666</v>
          </cell>
          <cell r="C30">
            <v>30.7</v>
          </cell>
          <cell r="D30">
            <v>18.8</v>
          </cell>
          <cell r="E30">
            <v>79.916666666666671</v>
          </cell>
          <cell r="F30">
            <v>98</v>
          </cell>
          <cell r="G30">
            <v>52</v>
          </cell>
          <cell r="H30">
            <v>11.16</v>
          </cell>
          <cell r="J30">
            <v>23.400000000000002</v>
          </cell>
          <cell r="K30">
            <v>5.2</v>
          </cell>
        </row>
        <row r="31">
          <cell r="B31">
            <v>23.541666666666671</v>
          </cell>
          <cell r="C31">
            <v>31.7</v>
          </cell>
          <cell r="D31">
            <v>16.100000000000001</v>
          </cell>
          <cell r="E31">
            <v>72.083333333333329</v>
          </cell>
          <cell r="F31">
            <v>98</v>
          </cell>
          <cell r="G31">
            <v>38</v>
          </cell>
          <cell r="H31">
            <v>11.16</v>
          </cell>
          <cell r="J31">
            <v>24.840000000000003</v>
          </cell>
          <cell r="K31">
            <v>0</v>
          </cell>
        </row>
        <row r="32">
          <cell r="B32">
            <v>23.566666666666666</v>
          </cell>
          <cell r="C32">
            <v>32.6</v>
          </cell>
          <cell r="D32">
            <v>15.2</v>
          </cell>
          <cell r="E32">
            <v>69.541666666666671</v>
          </cell>
          <cell r="F32">
            <v>98</v>
          </cell>
          <cell r="G32">
            <v>37</v>
          </cell>
          <cell r="H32">
            <v>10.8</v>
          </cell>
          <cell r="J32">
            <v>24.840000000000003</v>
          </cell>
          <cell r="K32">
            <v>0</v>
          </cell>
        </row>
        <row r="33">
          <cell r="B33">
            <v>24.479166666666661</v>
          </cell>
          <cell r="C33">
            <v>33.299999999999997</v>
          </cell>
          <cell r="D33">
            <v>16.399999999999999</v>
          </cell>
          <cell r="E33">
            <v>67.75</v>
          </cell>
          <cell r="F33">
            <v>97</v>
          </cell>
          <cell r="G33">
            <v>34</v>
          </cell>
          <cell r="H33">
            <v>9.3600000000000012</v>
          </cell>
          <cell r="J33">
            <v>23.400000000000002</v>
          </cell>
          <cell r="K33">
            <v>0</v>
          </cell>
        </row>
        <row r="34">
          <cell r="B34">
            <v>25.899999999999991</v>
          </cell>
          <cell r="C34">
            <v>35.4</v>
          </cell>
          <cell r="D34">
            <v>17</v>
          </cell>
          <cell r="E34">
            <v>65.375</v>
          </cell>
          <cell r="F34">
            <v>96</v>
          </cell>
          <cell r="G34">
            <v>35</v>
          </cell>
          <cell r="H34">
            <v>10.08</v>
          </cell>
          <cell r="J34">
            <v>32.04</v>
          </cell>
          <cell r="K34">
            <v>0</v>
          </cell>
        </row>
        <row r="35">
          <cell r="B35">
            <v>27.500000000000011</v>
          </cell>
          <cell r="C35">
            <v>36.4</v>
          </cell>
          <cell r="D35">
            <v>21</v>
          </cell>
          <cell r="E35">
            <v>64.541666666666671</v>
          </cell>
          <cell r="F35">
            <v>90</v>
          </cell>
          <cell r="G35">
            <v>32</v>
          </cell>
          <cell r="H35">
            <v>9</v>
          </cell>
          <cell r="J35">
            <v>27.720000000000002</v>
          </cell>
          <cell r="K35">
            <v>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29.612500000000001</v>
          </cell>
          <cell r="C5">
            <v>36.5</v>
          </cell>
          <cell r="D5">
            <v>24.8</v>
          </cell>
          <cell r="E5">
            <v>73.541666666666671</v>
          </cell>
          <cell r="F5">
            <v>98</v>
          </cell>
          <cell r="G5">
            <v>40</v>
          </cell>
          <cell r="H5">
            <v>22.32</v>
          </cell>
          <cell r="J5">
            <v>46.800000000000004</v>
          </cell>
          <cell r="K5">
            <v>0</v>
          </cell>
        </row>
        <row r="6">
          <cell r="B6">
            <v>25.970833333333335</v>
          </cell>
          <cell r="C6">
            <v>32.6</v>
          </cell>
          <cell r="D6">
            <v>23.4</v>
          </cell>
          <cell r="E6">
            <v>86.541666666666671</v>
          </cell>
          <cell r="F6">
            <v>100</v>
          </cell>
          <cell r="G6">
            <v>57</v>
          </cell>
          <cell r="H6">
            <v>27.720000000000002</v>
          </cell>
          <cell r="J6">
            <v>59.4</v>
          </cell>
          <cell r="K6">
            <v>5.4</v>
          </cell>
        </row>
        <row r="7">
          <cell r="B7">
            <v>25.133333333333329</v>
          </cell>
          <cell r="C7">
            <v>31.9</v>
          </cell>
          <cell r="D7">
            <v>22.4</v>
          </cell>
          <cell r="E7">
            <v>91.041666666666671</v>
          </cell>
          <cell r="F7">
            <v>100</v>
          </cell>
          <cell r="G7">
            <v>59</v>
          </cell>
          <cell r="H7">
            <v>21.240000000000002</v>
          </cell>
          <cell r="J7">
            <v>35.64</v>
          </cell>
          <cell r="K7">
            <v>20.399999999999999</v>
          </cell>
        </row>
        <row r="8">
          <cell r="B8">
            <v>24.599999999999998</v>
          </cell>
          <cell r="C8">
            <v>29.9</v>
          </cell>
          <cell r="D8">
            <v>22.3</v>
          </cell>
          <cell r="E8">
            <v>96.583333333333329</v>
          </cell>
          <cell r="F8">
            <v>100</v>
          </cell>
          <cell r="G8">
            <v>67</v>
          </cell>
          <cell r="H8">
            <v>23.759999999999998</v>
          </cell>
          <cell r="J8">
            <v>39.96</v>
          </cell>
          <cell r="K8">
            <v>13.6</v>
          </cell>
        </row>
        <row r="9">
          <cell r="B9">
            <v>25.075000000000003</v>
          </cell>
          <cell r="C9">
            <v>30.2</v>
          </cell>
          <cell r="D9">
            <v>20.9</v>
          </cell>
          <cell r="E9">
            <v>87.958333333333329</v>
          </cell>
          <cell r="F9">
            <v>100</v>
          </cell>
          <cell r="G9">
            <v>65</v>
          </cell>
          <cell r="H9">
            <v>15.840000000000002</v>
          </cell>
          <cell r="J9">
            <v>37.800000000000004</v>
          </cell>
          <cell r="K9">
            <v>4.6000000000000005</v>
          </cell>
        </row>
        <row r="10">
          <cell r="B10">
            <v>27.441666666666666</v>
          </cell>
          <cell r="C10">
            <v>34.5</v>
          </cell>
          <cell r="D10">
            <v>23.5</v>
          </cell>
          <cell r="E10">
            <v>81.166666666666671</v>
          </cell>
          <cell r="F10">
            <v>100</v>
          </cell>
          <cell r="G10">
            <v>47</v>
          </cell>
          <cell r="H10">
            <v>23.040000000000003</v>
          </cell>
          <cell r="J10">
            <v>45</v>
          </cell>
          <cell r="K10">
            <v>0</v>
          </cell>
        </row>
        <row r="11">
          <cell r="B11">
            <v>26.599999999999998</v>
          </cell>
          <cell r="C11">
            <v>35</v>
          </cell>
          <cell r="D11">
            <v>21.6</v>
          </cell>
          <cell r="E11">
            <v>84.75</v>
          </cell>
          <cell r="F11">
            <v>100</v>
          </cell>
          <cell r="G11">
            <v>52</v>
          </cell>
          <cell r="H11">
            <v>43.56</v>
          </cell>
          <cell r="J11">
            <v>75.239999999999995</v>
          </cell>
          <cell r="K11">
            <v>12.6</v>
          </cell>
        </row>
        <row r="12">
          <cell r="B12">
            <v>24.883333333333329</v>
          </cell>
          <cell r="C12">
            <v>30.9</v>
          </cell>
          <cell r="D12">
            <v>21.5</v>
          </cell>
          <cell r="E12">
            <v>93.291666666666671</v>
          </cell>
          <cell r="F12">
            <v>100</v>
          </cell>
          <cell r="G12">
            <v>70</v>
          </cell>
          <cell r="H12">
            <v>25.92</v>
          </cell>
          <cell r="J12">
            <v>47.16</v>
          </cell>
          <cell r="K12">
            <v>4.6000000000000005</v>
          </cell>
        </row>
        <row r="13">
          <cell r="B13">
            <v>25.970833333333335</v>
          </cell>
          <cell r="C13">
            <v>32.6</v>
          </cell>
          <cell r="D13">
            <v>22.9</v>
          </cell>
          <cell r="E13">
            <v>87.375</v>
          </cell>
          <cell r="F13">
            <v>100</v>
          </cell>
          <cell r="G13">
            <v>53</v>
          </cell>
          <cell r="H13">
            <v>21.6</v>
          </cell>
          <cell r="J13">
            <v>59.04</v>
          </cell>
          <cell r="K13">
            <v>1</v>
          </cell>
        </row>
        <row r="14">
          <cell r="B14">
            <v>26.137499999999999</v>
          </cell>
          <cell r="C14">
            <v>32</v>
          </cell>
          <cell r="D14">
            <v>22.9</v>
          </cell>
          <cell r="E14">
            <v>85.5</v>
          </cell>
          <cell r="F14">
            <v>100</v>
          </cell>
          <cell r="G14">
            <v>54</v>
          </cell>
          <cell r="H14">
            <v>16.2</v>
          </cell>
          <cell r="J14">
            <v>34.56</v>
          </cell>
          <cell r="K14">
            <v>0.60000000000000009</v>
          </cell>
        </row>
        <row r="15">
          <cell r="B15">
            <v>26.104166666666675</v>
          </cell>
          <cell r="C15">
            <v>32.4</v>
          </cell>
          <cell r="D15">
            <v>21.7</v>
          </cell>
          <cell r="E15">
            <v>81.541666666666671</v>
          </cell>
          <cell r="F15">
            <v>100</v>
          </cell>
          <cell r="G15">
            <v>54</v>
          </cell>
          <cell r="H15">
            <v>12.96</v>
          </cell>
          <cell r="J15">
            <v>26.28</v>
          </cell>
          <cell r="K15">
            <v>0</v>
          </cell>
        </row>
        <row r="16">
          <cell r="B16">
            <v>26.950000000000006</v>
          </cell>
          <cell r="C16">
            <v>33.5</v>
          </cell>
          <cell r="D16">
            <v>22.6</v>
          </cell>
          <cell r="E16">
            <v>68.833333333333329</v>
          </cell>
          <cell r="F16">
            <v>90</v>
          </cell>
          <cell r="G16">
            <v>45</v>
          </cell>
          <cell r="H16">
            <v>16.559999999999999</v>
          </cell>
          <cell r="J16">
            <v>37.080000000000005</v>
          </cell>
          <cell r="K16">
            <v>0</v>
          </cell>
        </row>
        <row r="17">
          <cell r="B17">
            <v>25.258333333333336</v>
          </cell>
          <cell r="C17">
            <v>32.299999999999997</v>
          </cell>
          <cell r="D17">
            <v>21.9</v>
          </cell>
          <cell r="E17">
            <v>87.125</v>
          </cell>
          <cell r="F17">
            <v>100</v>
          </cell>
          <cell r="G17">
            <v>52</v>
          </cell>
          <cell r="H17">
            <v>14.04</v>
          </cell>
          <cell r="J17">
            <v>34.92</v>
          </cell>
          <cell r="K17">
            <v>7.8</v>
          </cell>
        </row>
        <row r="18">
          <cell r="B18">
            <v>23.362500000000001</v>
          </cell>
          <cell r="C18">
            <v>28.8</v>
          </cell>
          <cell r="D18">
            <v>19.899999999999999</v>
          </cell>
          <cell r="E18">
            <v>93.416666666666671</v>
          </cell>
          <cell r="F18">
            <v>100</v>
          </cell>
          <cell r="G18">
            <v>68</v>
          </cell>
          <cell r="H18">
            <v>24.48</v>
          </cell>
          <cell r="J18">
            <v>70.2</v>
          </cell>
          <cell r="K18">
            <v>39.200000000000003</v>
          </cell>
        </row>
        <row r="19">
          <cell r="B19">
            <v>24.783333333333335</v>
          </cell>
          <cell r="C19">
            <v>32</v>
          </cell>
          <cell r="D19">
            <v>18.899999999999999</v>
          </cell>
          <cell r="E19">
            <v>78.375</v>
          </cell>
          <cell r="F19">
            <v>100</v>
          </cell>
          <cell r="G19">
            <v>37</v>
          </cell>
          <cell r="H19">
            <v>16.920000000000002</v>
          </cell>
          <cell r="J19">
            <v>34.200000000000003</v>
          </cell>
          <cell r="K19">
            <v>0.2</v>
          </cell>
        </row>
        <row r="20">
          <cell r="B20">
            <v>24.058333333333337</v>
          </cell>
          <cell r="C20">
            <v>32.1</v>
          </cell>
          <cell r="D20">
            <v>17.5</v>
          </cell>
          <cell r="E20">
            <v>69.708333333333329</v>
          </cell>
          <cell r="F20">
            <v>100</v>
          </cell>
          <cell r="G20">
            <v>29</v>
          </cell>
          <cell r="H20">
            <v>16.2</v>
          </cell>
          <cell r="J20">
            <v>32.4</v>
          </cell>
          <cell r="K20">
            <v>0</v>
          </cell>
        </row>
        <row r="21">
          <cell r="B21">
            <v>24.537499999999998</v>
          </cell>
          <cell r="C21">
            <v>32.700000000000003</v>
          </cell>
          <cell r="D21">
            <v>16.600000000000001</v>
          </cell>
          <cell r="E21">
            <v>67.166666666666671</v>
          </cell>
          <cell r="F21">
            <v>100</v>
          </cell>
          <cell r="G21">
            <v>28</v>
          </cell>
          <cell r="H21">
            <v>12.96</v>
          </cell>
          <cell r="J21">
            <v>36.72</v>
          </cell>
          <cell r="K21">
            <v>0</v>
          </cell>
        </row>
        <row r="22">
          <cell r="B22">
            <v>26.812499999999996</v>
          </cell>
          <cell r="C22">
            <v>35.9</v>
          </cell>
          <cell r="D22">
            <v>18.100000000000001</v>
          </cell>
          <cell r="E22">
            <v>61.083333333333336</v>
          </cell>
          <cell r="F22">
            <v>94</v>
          </cell>
          <cell r="G22">
            <v>35</v>
          </cell>
          <cell r="H22">
            <v>18</v>
          </cell>
          <cell r="J22">
            <v>38.519999999999996</v>
          </cell>
          <cell r="K22">
            <v>0</v>
          </cell>
        </row>
        <row r="23">
          <cell r="B23">
            <v>26.754166666666663</v>
          </cell>
          <cell r="C23">
            <v>33.200000000000003</v>
          </cell>
          <cell r="D23">
            <v>21.9</v>
          </cell>
          <cell r="E23">
            <v>73.291666666666671</v>
          </cell>
          <cell r="F23">
            <v>100</v>
          </cell>
          <cell r="G23">
            <v>52</v>
          </cell>
          <cell r="H23">
            <v>16.559999999999999</v>
          </cell>
          <cell r="J23">
            <v>45.36</v>
          </cell>
          <cell r="K23">
            <v>8.4</v>
          </cell>
        </row>
        <row r="24">
          <cell r="B24">
            <v>24.958333333333332</v>
          </cell>
          <cell r="C24">
            <v>34.299999999999997</v>
          </cell>
          <cell r="D24">
            <v>20.9</v>
          </cell>
          <cell r="E24">
            <v>89.208333333333329</v>
          </cell>
          <cell r="F24">
            <v>100</v>
          </cell>
          <cell r="G24">
            <v>52</v>
          </cell>
          <cell r="H24">
            <v>35.64</v>
          </cell>
          <cell r="J24">
            <v>66.960000000000008</v>
          </cell>
          <cell r="K24">
            <v>19.600000000000001</v>
          </cell>
        </row>
        <row r="25">
          <cell r="B25">
            <v>26.516666666666669</v>
          </cell>
          <cell r="C25">
            <v>33.4</v>
          </cell>
          <cell r="D25">
            <v>21.9</v>
          </cell>
          <cell r="E25">
            <v>85.625</v>
          </cell>
          <cell r="F25">
            <v>100</v>
          </cell>
          <cell r="G25">
            <v>47</v>
          </cell>
          <cell r="H25">
            <v>14.76</v>
          </cell>
          <cell r="J25">
            <v>31.319999999999997</v>
          </cell>
          <cell r="K25">
            <v>1</v>
          </cell>
        </row>
        <row r="26">
          <cell r="B26">
            <v>26.400000000000002</v>
          </cell>
          <cell r="C26">
            <v>33.299999999999997</v>
          </cell>
          <cell r="D26">
            <v>23</v>
          </cell>
          <cell r="E26">
            <v>85.125</v>
          </cell>
          <cell r="F26">
            <v>100</v>
          </cell>
          <cell r="G26">
            <v>52</v>
          </cell>
          <cell r="H26">
            <v>11.16</v>
          </cell>
          <cell r="J26">
            <v>24.48</v>
          </cell>
          <cell r="K26">
            <v>0</v>
          </cell>
        </row>
        <row r="27">
          <cell r="B27">
            <v>27</v>
          </cell>
          <cell r="C27">
            <v>34.799999999999997</v>
          </cell>
          <cell r="D27">
            <v>21</v>
          </cell>
          <cell r="E27">
            <v>80.5</v>
          </cell>
          <cell r="F27">
            <v>100</v>
          </cell>
          <cell r="G27">
            <v>44</v>
          </cell>
          <cell r="H27">
            <v>8.2799999999999994</v>
          </cell>
          <cell r="J27">
            <v>23.040000000000003</v>
          </cell>
          <cell r="K27">
            <v>0</v>
          </cell>
        </row>
        <row r="28">
          <cell r="B28">
            <v>26.879166666666666</v>
          </cell>
          <cell r="C28">
            <v>33.799999999999997</v>
          </cell>
          <cell r="D28">
            <v>21.6</v>
          </cell>
          <cell r="E28">
            <v>74.75</v>
          </cell>
          <cell r="F28">
            <v>100</v>
          </cell>
          <cell r="G28">
            <v>50</v>
          </cell>
          <cell r="H28">
            <v>20.52</v>
          </cell>
          <cell r="J28">
            <v>39.24</v>
          </cell>
          <cell r="K28">
            <v>2</v>
          </cell>
        </row>
        <row r="29">
          <cell r="B29">
            <v>23.67916666666666</v>
          </cell>
          <cell r="C29">
            <v>29</v>
          </cell>
          <cell r="D29">
            <v>21.5</v>
          </cell>
          <cell r="E29">
            <v>95.416666666666671</v>
          </cell>
          <cell r="F29">
            <v>100</v>
          </cell>
          <cell r="G29">
            <v>66</v>
          </cell>
          <cell r="H29">
            <v>17.28</v>
          </cell>
          <cell r="J29">
            <v>30.240000000000002</v>
          </cell>
          <cell r="K29">
            <v>19.2</v>
          </cell>
        </row>
        <row r="30">
          <cell r="B30">
            <v>24.550000000000008</v>
          </cell>
          <cell r="C30">
            <v>31.1</v>
          </cell>
          <cell r="D30">
            <v>19.2</v>
          </cell>
          <cell r="E30">
            <v>79.75</v>
          </cell>
          <cell r="F30">
            <v>100</v>
          </cell>
          <cell r="G30">
            <v>52</v>
          </cell>
          <cell r="H30">
            <v>13.32</v>
          </cell>
          <cell r="J30">
            <v>28.08</v>
          </cell>
          <cell r="K30">
            <v>0.2</v>
          </cell>
        </row>
        <row r="31">
          <cell r="B31">
            <v>23.920833333333334</v>
          </cell>
          <cell r="C31">
            <v>32.4</v>
          </cell>
          <cell r="D31">
            <v>16.3</v>
          </cell>
          <cell r="E31">
            <v>67.125</v>
          </cell>
          <cell r="F31">
            <v>100</v>
          </cell>
          <cell r="G31">
            <v>25</v>
          </cell>
          <cell r="H31">
            <v>17.64</v>
          </cell>
          <cell r="J31">
            <v>30.96</v>
          </cell>
          <cell r="K31">
            <v>0</v>
          </cell>
        </row>
        <row r="32">
          <cell r="B32">
            <v>24.516666666666666</v>
          </cell>
          <cell r="C32">
            <v>33.200000000000003</v>
          </cell>
          <cell r="D32">
            <v>16.8</v>
          </cell>
          <cell r="E32">
            <v>64.375</v>
          </cell>
          <cell r="F32">
            <v>100</v>
          </cell>
          <cell r="G32">
            <v>29</v>
          </cell>
          <cell r="H32">
            <v>15.48</v>
          </cell>
          <cell r="J32">
            <v>30.240000000000002</v>
          </cell>
          <cell r="K32">
            <v>0</v>
          </cell>
        </row>
        <row r="33">
          <cell r="B33">
            <v>25.424999999999997</v>
          </cell>
          <cell r="C33">
            <v>33.799999999999997</v>
          </cell>
          <cell r="D33">
            <v>17.5</v>
          </cell>
          <cell r="E33">
            <v>61.5</v>
          </cell>
          <cell r="F33">
            <v>95</v>
          </cell>
          <cell r="G33">
            <v>30</v>
          </cell>
          <cell r="H33">
            <v>10.8</v>
          </cell>
          <cell r="J33">
            <v>29.16</v>
          </cell>
          <cell r="K33">
            <v>0</v>
          </cell>
        </row>
        <row r="34">
          <cell r="B34">
            <v>26.845833333333331</v>
          </cell>
          <cell r="C34">
            <v>35.200000000000003</v>
          </cell>
          <cell r="D34">
            <v>18.5</v>
          </cell>
          <cell r="E34">
            <v>59.958333333333336</v>
          </cell>
          <cell r="F34">
            <v>88</v>
          </cell>
          <cell r="G34">
            <v>33</v>
          </cell>
          <cell r="H34">
            <v>16.920000000000002</v>
          </cell>
          <cell r="J34">
            <v>30.96</v>
          </cell>
          <cell r="K34">
            <v>0</v>
          </cell>
        </row>
        <row r="35">
          <cell r="B35">
            <v>27.399999999999995</v>
          </cell>
          <cell r="C35">
            <v>35.799999999999997</v>
          </cell>
          <cell r="D35">
            <v>21.9</v>
          </cell>
          <cell r="E35">
            <v>69.5</v>
          </cell>
          <cell r="F35">
            <v>94</v>
          </cell>
          <cell r="G35">
            <v>39</v>
          </cell>
          <cell r="H35">
            <v>16.559999999999999</v>
          </cell>
          <cell r="J35">
            <v>72</v>
          </cell>
          <cell r="K35">
            <v>5.2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28.875</v>
          </cell>
          <cell r="C5">
            <v>34.299999999999997</v>
          </cell>
          <cell r="D5">
            <v>24.3</v>
          </cell>
          <cell r="E5">
            <v>66.416666666666671</v>
          </cell>
          <cell r="F5">
            <v>87</v>
          </cell>
          <cell r="G5">
            <v>40</v>
          </cell>
          <cell r="H5">
            <v>12.96</v>
          </cell>
          <cell r="J5">
            <v>25.2</v>
          </cell>
        </row>
        <row r="6">
          <cell r="B6">
            <v>26.533333333333331</v>
          </cell>
          <cell r="C6">
            <v>32.299999999999997</v>
          </cell>
          <cell r="D6">
            <v>22.5</v>
          </cell>
          <cell r="E6">
            <v>74.958333333333329</v>
          </cell>
          <cell r="F6">
            <v>91</v>
          </cell>
          <cell r="G6">
            <v>52</v>
          </cell>
          <cell r="H6">
            <v>19.8</v>
          </cell>
          <cell r="J6">
            <v>49.32</v>
          </cell>
          <cell r="K6">
            <v>8</v>
          </cell>
        </row>
        <row r="7">
          <cell r="B7">
            <v>25.169565217391309</v>
          </cell>
          <cell r="C7">
            <v>30.7</v>
          </cell>
          <cell r="D7">
            <v>21.6</v>
          </cell>
          <cell r="E7">
            <v>83.739130434782609</v>
          </cell>
          <cell r="F7">
            <v>92</v>
          </cell>
          <cell r="G7">
            <v>58</v>
          </cell>
          <cell r="H7">
            <v>15.48</v>
          </cell>
          <cell r="J7">
            <v>39.96</v>
          </cell>
          <cell r="K7">
            <v>21.999999999999996</v>
          </cell>
        </row>
        <row r="8">
          <cell r="B8">
            <v>25.091666666666658</v>
          </cell>
          <cell r="C8">
            <v>30.2</v>
          </cell>
          <cell r="D8">
            <v>22.7</v>
          </cell>
          <cell r="E8">
            <v>83.083333333333329</v>
          </cell>
          <cell r="F8">
            <v>93</v>
          </cell>
          <cell r="G8">
            <v>57</v>
          </cell>
          <cell r="H8">
            <v>16.2</v>
          </cell>
          <cell r="J8">
            <v>29.16</v>
          </cell>
          <cell r="K8">
            <v>29.599999999999998</v>
          </cell>
        </row>
        <row r="9">
          <cell r="B9">
            <v>24.221739130434784</v>
          </cell>
          <cell r="C9">
            <v>29.9</v>
          </cell>
          <cell r="D9">
            <v>22</v>
          </cell>
          <cell r="E9">
            <v>86.695652173913047</v>
          </cell>
          <cell r="F9">
            <v>94</v>
          </cell>
          <cell r="G9">
            <v>56</v>
          </cell>
          <cell r="H9">
            <v>16.559999999999999</v>
          </cell>
          <cell r="J9">
            <v>42.480000000000004</v>
          </cell>
          <cell r="K9">
            <v>72.2</v>
          </cell>
        </row>
        <row r="10">
          <cell r="B10">
            <v>27.608333333333334</v>
          </cell>
          <cell r="C10">
            <v>35</v>
          </cell>
          <cell r="D10">
            <v>22.9</v>
          </cell>
          <cell r="E10">
            <v>70.458333333333329</v>
          </cell>
          <cell r="F10">
            <v>91</v>
          </cell>
          <cell r="G10">
            <v>38</v>
          </cell>
          <cell r="H10">
            <v>16.559999999999999</v>
          </cell>
          <cell r="J10">
            <v>36</v>
          </cell>
          <cell r="K10">
            <v>0</v>
          </cell>
        </row>
        <row r="11">
          <cell r="B11">
            <v>29.987500000000001</v>
          </cell>
          <cell r="C11">
            <v>36.9</v>
          </cell>
          <cell r="D11">
            <v>23.4</v>
          </cell>
          <cell r="E11">
            <v>57.583333333333336</v>
          </cell>
          <cell r="F11">
            <v>87</v>
          </cell>
          <cell r="G11">
            <v>27</v>
          </cell>
          <cell r="H11">
            <v>17.64</v>
          </cell>
          <cell r="J11">
            <v>33.840000000000003</v>
          </cell>
          <cell r="K11">
            <v>0</v>
          </cell>
        </row>
        <row r="12">
          <cell r="B12">
            <v>28.512499999999999</v>
          </cell>
          <cell r="C12">
            <v>34</v>
          </cell>
          <cell r="D12">
            <v>24</v>
          </cell>
          <cell r="E12">
            <v>66.041666666666671</v>
          </cell>
          <cell r="F12">
            <v>86</v>
          </cell>
          <cell r="G12">
            <v>44</v>
          </cell>
          <cell r="H12">
            <v>16.920000000000002</v>
          </cell>
          <cell r="J12">
            <v>45</v>
          </cell>
          <cell r="K12">
            <v>0.2</v>
          </cell>
        </row>
        <row r="13">
          <cell r="B13">
            <v>26.833333333333332</v>
          </cell>
          <cell r="C13">
            <v>34.200000000000003</v>
          </cell>
          <cell r="D13">
            <v>23.5</v>
          </cell>
          <cell r="E13">
            <v>74.583333333333329</v>
          </cell>
          <cell r="F13">
            <v>90</v>
          </cell>
          <cell r="G13">
            <v>46</v>
          </cell>
          <cell r="H13">
            <v>18.720000000000002</v>
          </cell>
          <cell r="J13">
            <v>54.36</v>
          </cell>
          <cell r="K13">
            <v>0</v>
          </cell>
        </row>
        <row r="14">
          <cell r="B14">
            <v>26.733333333333334</v>
          </cell>
          <cell r="C14">
            <v>34.9</v>
          </cell>
          <cell r="D14">
            <v>23.6</v>
          </cell>
          <cell r="E14">
            <v>74.416666666666671</v>
          </cell>
          <cell r="F14">
            <v>90</v>
          </cell>
          <cell r="G14">
            <v>40</v>
          </cell>
          <cell r="H14">
            <v>30.6</v>
          </cell>
          <cell r="J14">
            <v>50.04</v>
          </cell>
          <cell r="K14">
            <v>5.8</v>
          </cell>
        </row>
        <row r="15">
          <cell r="B15">
            <v>26.987499999999994</v>
          </cell>
          <cell r="C15">
            <v>32.4</v>
          </cell>
          <cell r="D15">
            <v>21.4</v>
          </cell>
          <cell r="E15">
            <v>77.375</v>
          </cell>
          <cell r="F15">
            <v>90</v>
          </cell>
          <cell r="G15">
            <v>54</v>
          </cell>
          <cell r="H15">
            <v>33.840000000000003</v>
          </cell>
          <cell r="J15">
            <v>63</v>
          </cell>
          <cell r="K15">
            <v>2.6</v>
          </cell>
        </row>
        <row r="16">
          <cell r="B16">
            <v>26.741666666666671</v>
          </cell>
          <cell r="C16">
            <v>34.1</v>
          </cell>
          <cell r="D16">
            <v>21.4</v>
          </cell>
          <cell r="E16">
            <v>66.333333333333329</v>
          </cell>
          <cell r="F16">
            <v>89</v>
          </cell>
          <cell r="G16">
            <v>39</v>
          </cell>
          <cell r="H16">
            <v>10.8</v>
          </cell>
          <cell r="J16">
            <v>28.8</v>
          </cell>
          <cell r="K16">
            <v>0</v>
          </cell>
        </row>
        <row r="17">
          <cell r="B17">
            <v>26.741666666666671</v>
          </cell>
          <cell r="C17">
            <v>34.1</v>
          </cell>
          <cell r="D17">
            <v>21.4</v>
          </cell>
          <cell r="E17">
            <v>66.333333333333329</v>
          </cell>
          <cell r="F17">
            <v>89</v>
          </cell>
          <cell r="G17">
            <v>39</v>
          </cell>
          <cell r="H17">
            <v>10.8</v>
          </cell>
          <cell r="J17">
            <v>28.8</v>
          </cell>
          <cell r="K17">
            <v>0</v>
          </cell>
        </row>
        <row r="18">
          <cell r="B18">
            <v>24.604166666666668</v>
          </cell>
          <cell r="C18">
            <v>28.8</v>
          </cell>
          <cell r="D18">
            <v>20.9</v>
          </cell>
          <cell r="E18">
            <v>80.666666666666671</v>
          </cell>
          <cell r="F18">
            <v>93</v>
          </cell>
          <cell r="G18">
            <v>63</v>
          </cell>
          <cell r="H18">
            <v>20.88</v>
          </cell>
          <cell r="J18">
            <v>42.12</v>
          </cell>
          <cell r="K18">
            <v>28.6</v>
          </cell>
        </row>
        <row r="19">
          <cell r="B19">
            <v>25.75</v>
          </cell>
          <cell r="C19">
            <v>31.4</v>
          </cell>
          <cell r="D19">
            <v>21.9</v>
          </cell>
          <cell r="E19">
            <v>75.958333333333329</v>
          </cell>
          <cell r="F19">
            <v>91</v>
          </cell>
          <cell r="G19">
            <v>52</v>
          </cell>
          <cell r="H19">
            <v>13.68</v>
          </cell>
          <cell r="J19">
            <v>42.84</v>
          </cell>
          <cell r="K19">
            <v>2.4000000000000004</v>
          </cell>
        </row>
        <row r="20">
          <cell r="B20">
            <v>27.3125</v>
          </cell>
          <cell r="C20">
            <v>32.799999999999997</v>
          </cell>
          <cell r="D20">
            <v>23.2</v>
          </cell>
          <cell r="E20">
            <v>68.5</v>
          </cell>
          <cell r="F20">
            <v>85</v>
          </cell>
          <cell r="G20">
            <v>46</v>
          </cell>
          <cell r="H20">
            <v>14.4</v>
          </cell>
          <cell r="J20">
            <v>27.36</v>
          </cell>
          <cell r="K20">
            <v>0</v>
          </cell>
        </row>
        <row r="21">
          <cell r="B21">
            <v>27.770833333333332</v>
          </cell>
          <cell r="C21">
            <v>33.1</v>
          </cell>
          <cell r="D21">
            <v>23.3</v>
          </cell>
          <cell r="E21">
            <v>66.375</v>
          </cell>
          <cell r="F21">
            <v>90</v>
          </cell>
          <cell r="G21">
            <v>45</v>
          </cell>
          <cell r="H21">
            <v>13.32</v>
          </cell>
          <cell r="J21">
            <v>28.8</v>
          </cell>
          <cell r="K21">
            <v>0</v>
          </cell>
        </row>
        <row r="22">
          <cell r="B22">
            <v>28.420833333333338</v>
          </cell>
          <cell r="C22">
            <v>34.9</v>
          </cell>
          <cell r="D22">
            <v>22.7</v>
          </cell>
          <cell r="E22">
            <v>64.708333333333329</v>
          </cell>
          <cell r="F22">
            <v>87</v>
          </cell>
          <cell r="G22">
            <v>37</v>
          </cell>
          <cell r="H22">
            <v>10.08</v>
          </cell>
          <cell r="J22">
            <v>24.12</v>
          </cell>
          <cell r="K22">
            <v>0</v>
          </cell>
        </row>
        <row r="23">
          <cell r="B23">
            <v>26.534782608695654</v>
          </cell>
          <cell r="C23">
            <v>33.4</v>
          </cell>
          <cell r="D23">
            <v>23.7</v>
          </cell>
          <cell r="E23">
            <v>71.130434782608702</v>
          </cell>
          <cell r="F23">
            <v>85</v>
          </cell>
          <cell r="G23">
            <v>48</v>
          </cell>
          <cell r="H23">
            <v>17.64</v>
          </cell>
          <cell r="J23">
            <v>37.440000000000005</v>
          </cell>
          <cell r="K23">
            <v>0</v>
          </cell>
        </row>
        <row r="24">
          <cell r="B24">
            <v>26.483333333333334</v>
          </cell>
          <cell r="C24">
            <v>33.700000000000003</v>
          </cell>
          <cell r="D24">
            <v>22.3</v>
          </cell>
          <cell r="E24">
            <v>71.791666666666671</v>
          </cell>
          <cell r="F24">
            <v>87</v>
          </cell>
          <cell r="G24">
            <v>42</v>
          </cell>
          <cell r="H24">
            <v>15.120000000000001</v>
          </cell>
          <cell r="J24">
            <v>31.319999999999997</v>
          </cell>
          <cell r="K24">
            <v>0</v>
          </cell>
        </row>
        <row r="25">
          <cell r="B25">
            <v>26.545833333333331</v>
          </cell>
          <cell r="C25">
            <v>32.700000000000003</v>
          </cell>
          <cell r="D25">
            <v>23.6</v>
          </cell>
          <cell r="E25">
            <v>76.75</v>
          </cell>
          <cell r="F25">
            <v>89</v>
          </cell>
          <cell r="G25">
            <v>50</v>
          </cell>
          <cell r="H25">
            <v>18.36</v>
          </cell>
          <cell r="J25">
            <v>43.2</v>
          </cell>
          <cell r="K25">
            <v>6</v>
          </cell>
        </row>
        <row r="26">
          <cell r="B26">
            <v>27.158333333333321</v>
          </cell>
          <cell r="C26">
            <v>32.799999999999997</v>
          </cell>
          <cell r="D26">
            <v>23.8</v>
          </cell>
          <cell r="E26">
            <v>74.916666666666671</v>
          </cell>
          <cell r="F26">
            <v>90</v>
          </cell>
          <cell r="G26">
            <v>48</v>
          </cell>
          <cell r="H26">
            <v>15.120000000000001</v>
          </cell>
          <cell r="J26">
            <v>28.08</v>
          </cell>
          <cell r="K26">
            <v>0.2</v>
          </cell>
        </row>
        <row r="27">
          <cell r="B27">
            <v>28.095833333333331</v>
          </cell>
          <cell r="C27">
            <v>34.1</v>
          </cell>
          <cell r="D27">
            <v>23.1</v>
          </cell>
          <cell r="E27">
            <v>68.375</v>
          </cell>
          <cell r="F27">
            <v>91</v>
          </cell>
          <cell r="G27">
            <v>40</v>
          </cell>
          <cell r="H27">
            <v>11.520000000000001</v>
          </cell>
          <cell r="J27">
            <v>20.88</v>
          </cell>
          <cell r="K27">
            <v>0</v>
          </cell>
        </row>
        <row r="28">
          <cell r="B28">
            <v>26.782608695652176</v>
          </cell>
          <cell r="C28">
            <v>31.9</v>
          </cell>
          <cell r="D28">
            <v>23.4</v>
          </cell>
          <cell r="E28">
            <v>72.478260869565219</v>
          </cell>
          <cell r="F28">
            <v>89</v>
          </cell>
          <cell r="G28">
            <v>53</v>
          </cell>
          <cell r="H28">
            <v>15.120000000000001</v>
          </cell>
          <cell r="J28">
            <v>26.64</v>
          </cell>
          <cell r="K28">
            <v>0</v>
          </cell>
        </row>
        <row r="29">
          <cell r="B29">
            <v>24.591666666666669</v>
          </cell>
          <cell r="C29">
            <v>29</v>
          </cell>
          <cell r="D29">
            <v>21.1</v>
          </cell>
          <cell r="E29">
            <v>80.958333333333329</v>
          </cell>
          <cell r="F29">
            <v>92</v>
          </cell>
          <cell r="G29">
            <v>62</v>
          </cell>
          <cell r="H29">
            <v>18.36</v>
          </cell>
          <cell r="J29">
            <v>33.840000000000003</v>
          </cell>
          <cell r="K29">
            <v>6.6000000000000005</v>
          </cell>
        </row>
        <row r="30">
          <cell r="B30">
            <v>25.658333333333335</v>
          </cell>
          <cell r="C30">
            <v>30.8</v>
          </cell>
          <cell r="D30">
            <v>22.8</v>
          </cell>
          <cell r="E30">
            <v>79.458333333333329</v>
          </cell>
          <cell r="F30">
            <v>91</v>
          </cell>
          <cell r="G30">
            <v>55</v>
          </cell>
          <cell r="H30">
            <v>22.68</v>
          </cell>
          <cell r="J30">
            <v>53.28</v>
          </cell>
          <cell r="K30">
            <v>3.4</v>
          </cell>
        </row>
        <row r="31">
          <cell r="B31">
            <v>24.245833333333334</v>
          </cell>
          <cell r="C31">
            <v>29.9</v>
          </cell>
          <cell r="D31">
            <v>22.3</v>
          </cell>
          <cell r="E31">
            <v>87.416666666666671</v>
          </cell>
          <cell r="F31">
            <v>94</v>
          </cell>
          <cell r="G31">
            <v>63</v>
          </cell>
          <cell r="H31">
            <v>14.04</v>
          </cell>
          <cell r="J31">
            <v>37.080000000000005</v>
          </cell>
          <cell r="K31">
            <v>77.2</v>
          </cell>
        </row>
        <row r="32">
          <cell r="B32">
            <v>26.549999999999994</v>
          </cell>
          <cell r="C32">
            <v>31.9</v>
          </cell>
          <cell r="D32">
            <v>22.8</v>
          </cell>
          <cell r="E32">
            <v>76.041666666666671</v>
          </cell>
          <cell r="F32">
            <v>93</v>
          </cell>
          <cell r="G32">
            <v>46</v>
          </cell>
          <cell r="H32">
            <v>16.2</v>
          </cell>
          <cell r="J32">
            <v>29.880000000000003</v>
          </cell>
          <cell r="K32">
            <v>0.4</v>
          </cell>
        </row>
        <row r="33">
          <cell r="B33">
            <v>27.362499999999997</v>
          </cell>
          <cell r="C33">
            <v>33.200000000000003</v>
          </cell>
          <cell r="D33">
            <v>22.1</v>
          </cell>
          <cell r="E33">
            <v>68.458333333333329</v>
          </cell>
          <cell r="F33">
            <v>92</v>
          </cell>
          <cell r="G33">
            <v>37</v>
          </cell>
          <cell r="H33">
            <v>12.24</v>
          </cell>
          <cell r="J33">
            <v>24.12</v>
          </cell>
          <cell r="K33">
            <v>0</v>
          </cell>
        </row>
        <row r="34">
          <cell r="B34">
            <v>26.995652173913044</v>
          </cell>
          <cell r="C34">
            <v>33.200000000000003</v>
          </cell>
          <cell r="D34">
            <v>22.5</v>
          </cell>
          <cell r="E34">
            <v>69.695652173913047</v>
          </cell>
          <cell r="F34">
            <v>88</v>
          </cell>
          <cell r="G34">
            <v>45</v>
          </cell>
          <cell r="H34">
            <v>19.8</v>
          </cell>
          <cell r="J34">
            <v>39.24</v>
          </cell>
          <cell r="K34">
            <v>3.8</v>
          </cell>
        </row>
        <row r="35">
          <cell r="B35">
            <v>26.866666666666671</v>
          </cell>
          <cell r="C35">
            <v>33</v>
          </cell>
          <cell r="D35">
            <v>22.1</v>
          </cell>
          <cell r="E35">
            <v>69</v>
          </cell>
          <cell r="F35">
            <v>88</v>
          </cell>
          <cell r="G35">
            <v>43</v>
          </cell>
          <cell r="H35">
            <v>13.32</v>
          </cell>
          <cell r="J35">
            <v>25.2</v>
          </cell>
          <cell r="K35">
            <v>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26.650000000000002</v>
          </cell>
          <cell r="C5">
            <v>33.4</v>
          </cell>
          <cell r="D5">
            <v>22.5</v>
          </cell>
          <cell r="E5">
            <v>90.55</v>
          </cell>
          <cell r="F5">
            <v>100</v>
          </cell>
          <cell r="G5">
            <v>59</v>
          </cell>
          <cell r="H5">
            <v>14.4</v>
          </cell>
          <cell r="J5">
            <v>41.04</v>
          </cell>
          <cell r="K5">
            <v>27.200000000000003</v>
          </cell>
        </row>
        <row r="6">
          <cell r="B6">
            <v>27.520833333333329</v>
          </cell>
          <cell r="C6">
            <v>32.6</v>
          </cell>
          <cell r="D6">
            <v>24.4</v>
          </cell>
          <cell r="E6">
            <v>93.444444444444443</v>
          </cell>
          <cell r="F6">
            <v>100</v>
          </cell>
          <cell r="G6">
            <v>75</v>
          </cell>
          <cell r="H6">
            <v>17.28</v>
          </cell>
          <cell r="J6">
            <v>30.96</v>
          </cell>
          <cell r="K6">
            <v>0</v>
          </cell>
        </row>
        <row r="7">
          <cell r="B7">
            <v>24.683333333333337</v>
          </cell>
          <cell r="C7">
            <v>28.2</v>
          </cell>
          <cell r="D7">
            <v>22.6</v>
          </cell>
          <cell r="E7">
            <v>95.782608695652172</v>
          </cell>
          <cell r="F7">
            <v>100</v>
          </cell>
          <cell r="G7">
            <v>78</v>
          </cell>
          <cell r="H7">
            <v>20.52</v>
          </cell>
          <cell r="J7">
            <v>47.88</v>
          </cell>
          <cell r="K7">
            <v>50.199999999999996</v>
          </cell>
        </row>
        <row r="8">
          <cell r="B8">
            <v>25.412499999999998</v>
          </cell>
          <cell r="C8">
            <v>29</v>
          </cell>
          <cell r="D8">
            <v>23.4</v>
          </cell>
          <cell r="E8">
            <v>93.238095238095241</v>
          </cell>
          <cell r="F8">
            <v>100</v>
          </cell>
          <cell r="G8">
            <v>73</v>
          </cell>
          <cell r="H8">
            <v>8.2799999999999994</v>
          </cell>
          <cell r="J8">
            <v>16.559999999999999</v>
          </cell>
          <cell r="K8">
            <v>4.2</v>
          </cell>
        </row>
        <row r="9">
          <cell r="B9">
            <v>25.679166666666671</v>
          </cell>
          <cell r="C9">
            <v>30.6</v>
          </cell>
          <cell r="D9">
            <v>23.4</v>
          </cell>
          <cell r="E9">
            <v>93.388888888888886</v>
          </cell>
          <cell r="F9">
            <v>100</v>
          </cell>
          <cell r="G9">
            <v>69</v>
          </cell>
          <cell r="H9">
            <v>14.04</v>
          </cell>
          <cell r="J9">
            <v>36.36</v>
          </cell>
          <cell r="K9">
            <v>25</v>
          </cell>
        </row>
        <row r="10">
          <cell r="B10">
            <v>27.429166666666664</v>
          </cell>
          <cell r="C10">
            <v>33.700000000000003</v>
          </cell>
          <cell r="D10">
            <v>22.9</v>
          </cell>
          <cell r="E10">
            <v>83.761904761904759</v>
          </cell>
          <cell r="F10">
            <v>100</v>
          </cell>
          <cell r="G10">
            <v>52</v>
          </cell>
          <cell r="H10">
            <v>20.16</v>
          </cell>
          <cell r="J10">
            <v>34.56</v>
          </cell>
          <cell r="K10">
            <v>0</v>
          </cell>
        </row>
        <row r="11">
          <cell r="B11">
            <v>27.516666666666669</v>
          </cell>
          <cell r="C11">
            <v>34.1</v>
          </cell>
          <cell r="D11">
            <v>23.1</v>
          </cell>
          <cell r="E11">
            <v>88.333333333333329</v>
          </cell>
          <cell r="F11">
            <v>100</v>
          </cell>
          <cell r="G11">
            <v>64</v>
          </cell>
          <cell r="H11">
            <v>13.32</v>
          </cell>
          <cell r="J11">
            <v>39.24</v>
          </cell>
          <cell r="K11">
            <v>0.8</v>
          </cell>
        </row>
        <row r="12">
          <cell r="B12">
            <v>27.5</v>
          </cell>
          <cell r="C12">
            <v>32.200000000000003</v>
          </cell>
          <cell r="D12">
            <v>23.6</v>
          </cell>
          <cell r="E12">
            <v>87.421052631578945</v>
          </cell>
          <cell r="F12">
            <v>100</v>
          </cell>
          <cell r="G12">
            <v>63</v>
          </cell>
          <cell r="H12">
            <v>11.879999999999999</v>
          </cell>
          <cell r="J12">
            <v>20.88</v>
          </cell>
          <cell r="K12">
            <v>0</v>
          </cell>
        </row>
        <row r="13">
          <cell r="B13">
            <v>27.208333333333332</v>
          </cell>
          <cell r="C13">
            <v>34.200000000000003</v>
          </cell>
          <cell r="D13">
            <v>23</v>
          </cell>
          <cell r="E13">
            <v>89.421052631578945</v>
          </cell>
          <cell r="F13">
            <v>100</v>
          </cell>
          <cell r="G13">
            <v>52</v>
          </cell>
          <cell r="H13">
            <v>19.440000000000001</v>
          </cell>
          <cell r="J13">
            <v>39.6</v>
          </cell>
          <cell r="K13">
            <v>0</v>
          </cell>
        </row>
        <row r="14">
          <cell r="B14">
            <v>27.775000000000002</v>
          </cell>
          <cell r="C14">
            <v>34.9</v>
          </cell>
          <cell r="D14">
            <v>22.8</v>
          </cell>
          <cell r="E14">
            <v>83.85</v>
          </cell>
          <cell r="F14">
            <v>100</v>
          </cell>
          <cell r="G14">
            <v>47</v>
          </cell>
          <cell r="H14">
            <v>12.96</v>
          </cell>
          <cell r="J14">
            <v>30.240000000000002</v>
          </cell>
          <cell r="K14">
            <v>0</v>
          </cell>
        </row>
        <row r="15">
          <cell r="B15">
            <v>28.879166666666674</v>
          </cell>
          <cell r="C15">
            <v>36.4</v>
          </cell>
          <cell r="D15">
            <v>23.6</v>
          </cell>
          <cell r="E15">
            <v>74.599999999999994</v>
          </cell>
          <cell r="F15">
            <v>100</v>
          </cell>
          <cell r="G15">
            <v>46</v>
          </cell>
          <cell r="H15">
            <v>11.16</v>
          </cell>
          <cell r="J15">
            <v>24.840000000000003</v>
          </cell>
          <cell r="K15">
            <v>0</v>
          </cell>
        </row>
        <row r="16">
          <cell r="B16">
            <v>25.333333333333332</v>
          </cell>
          <cell r="C16">
            <v>28.5</v>
          </cell>
          <cell r="D16">
            <v>22.4</v>
          </cell>
          <cell r="E16">
            <v>92.782608695652172</v>
          </cell>
          <cell r="F16">
            <v>100</v>
          </cell>
          <cell r="G16">
            <v>73</v>
          </cell>
          <cell r="H16">
            <v>14.76</v>
          </cell>
          <cell r="J16">
            <v>33.840000000000003</v>
          </cell>
          <cell r="K16">
            <v>35</v>
          </cell>
        </row>
        <row r="17">
          <cell r="B17">
            <v>26.279166666666669</v>
          </cell>
          <cell r="C17">
            <v>32.9</v>
          </cell>
          <cell r="D17">
            <v>22.5</v>
          </cell>
          <cell r="E17">
            <v>93.611111111111114</v>
          </cell>
          <cell r="F17">
            <v>100</v>
          </cell>
          <cell r="G17">
            <v>60</v>
          </cell>
          <cell r="H17">
            <v>14.76</v>
          </cell>
          <cell r="J17">
            <v>41.04</v>
          </cell>
          <cell r="K17">
            <v>5.2</v>
          </cell>
        </row>
        <row r="18">
          <cell r="B18">
            <v>23.9375</v>
          </cell>
          <cell r="C18">
            <v>25.9</v>
          </cell>
          <cell r="D18">
            <v>22.4</v>
          </cell>
          <cell r="E18">
            <v>96.75</v>
          </cell>
          <cell r="F18">
            <v>100</v>
          </cell>
          <cell r="G18">
            <v>80</v>
          </cell>
          <cell r="H18">
            <v>13.32</v>
          </cell>
          <cell r="J18">
            <v>36</v>
          </cell>
          <cell r="K18">
            <v>5</v>
          </cell>
        </row>
        <row r="19">
          <cell r="B19">
            <v>25.137499999999999</v>
          </cell>
          <cell r="C19">
            <v>31.6</v>
          </cell>
          <cell r="D19">
            <v>20.8</v>
          </cell>
          <cell r="E19">
            <v>91.666666666666671</v>
          </cell>
          <cell r="F19">
            <v>100</v>
          </cell>
          <cell r="G19">
            <v>68</v>
          </cell>
          <cell r="H19">
            <v>11.520000000000001</v>
          </cell>
          <cell r="J19">
            <v>21.6</v>
          </cell>
          <cell r="K19">
            <v>0.2</v>
          </cell>
        </row>
        <row r="20">
          <cell r="B20">
            <v>27.904166666666669</v>
          </cell>
          <cell r="C20">
            <v>34.200000000000003</v>
          </cell>
          <cell r="D20">
            <v>23</v>
          </cell>
          <cell r="E20">
            <v>82.956521739130437</v>
          </cell>
          <cell r="F20">
            <v>100</v>
          </cell>
          <cell r="G20">
            <v>51</v>
          </cell>
          <cell r="H20">
            <v>11.16</v>
          </cell>
          <cell r="J20">
            <v>23.400000000000002</v>
          </cell>
          <cell r="K20">
            <v>0</v>
          </cell>
        </row>
        <row r="21">
          <cell r="B21">
            <v>27.320833333333336</v>
          </cell>
          <cell r="C21">
            <v>34.200000000000003</v>
          </cell>
          <cell r="D21">
            <v>21.8</v>
          </cell>
          <cell r="E21">
            <v>86.941176470588232</v>
          </cell>
          <cell r="F21">
            <v>100</v>
          </cell>
          <cell r="G21">
            <v>51</v>
          </cell>
          <cell r="H21">
            <v>16.559999999999999</v>
          </cell>
          <cell r="J21">
            <v>39.24</v>
          </cell>
          <cell r="K21">
            <v>0</v>
          </cell>
        </row>
        <row r="22">
          <cell r="B22">
            <v>27.425000000000008</v>
          </cell>
          <cell r="C22">
            <v>34</v>
          </cell>
          <cell r="D22">
            <v>22.4</v>
          </cell>
          <cell r="E22">
            <v>79.07692307692308</v>
          </cell>
          <cell r="F22">
            <v>100</v>
          </cell>
          <cell r="G22">
            <v>52</v>
          </cell>
          <cell r="H22">
            <v>12.6</v>
          </cell>
          <cell r="J22">
            <v>23.400000000000002</v>
          </cell>
          <cell r="K22">
            <v>0</v>
          </cell>
        </row>
        <row r="23">
          <cell r="B23">
            <v>27.183333333333341</v>
          </cell>
          <cell r="C23">
            <v>34.299999999999997</v>
          </cell>
          <cell r="D23">
            <v>22.6</v>
          </cell>
          <cell r="E23">
            <v>87.526315789473685</v>
          </cell>
          <cell r="F23">
            <v>100</v>
          </cell>
          <cell r="G23">
            <v>51</v>
          </cell>
          <cell r="H23">
            <v>14.04</v>
          </cell>
          <cell r="J23">
            <v>44.64</v>
          </cell>
          <cell r="K23">
            <v>0.4</v>
          </cell>
        </row>
        <row r="24">
          <cell r="B24">
            <v>26.125000000000004</v>
          </cell>
          <cell r="C24">
            <v>32.4</v>
          </cell>
          <cell r="D24">
            <v>21.9</v>
          </cell>
          <cell r="E24">
            <v>89.95</v>
          </cell>
          <cell r="F24">
            <v>100</v>
          </cell>
          <cell r="G24">
            <v>69</v>
          </cell>
          <cell r="H24">
            <v>17.28</v>
          </cell>
          <cell r="J24">
            <v>37.440000000000005</v>
          </cell>
          <cell r="K24">
            <v>0.4</v>
          </cell>
        </row>
        <row r="25">
          <cell r="B25">
            <v>25.891666666666666</v>
          </cell>
          <cell r="C25">
            <v>29.6</v>
          </cell>
          <cell r="D25">
            <v>24.2</v>
          </cell>
          <cell r="E25">
            <v>91.38095238095238</v>
          </cell>
          <cell r="F25">
            <v>100</v>
          </cell>
          <cell r="G25">
            <v>75</v>
          </cell>
          <cell r="H25">
            <v>20.52</v>
          </cell>
          <cell r="J25">
            <v>31.680000000000003</v>
          </cell>
          <cell r="K25">
            <v>0.4</v>
          </cell>
        </row>
        <row r="26">
          <cell r="B26">
            <v>25.341666666666665</v>
          </cell>
          <cell r="C26">
            <v>29.1</v>
          </cell>
          <cell r="D26">
            <v>22.8</v>
          </cell>
          <cell r="E26">
            <v>90.652173913043484</v>
          </cell>
          <cell r="F26">
            <v>100</v>
          </cell>
          <cell r="G26">
            <v>71</v>
          </cell>
          <cell r="H26">
            <v>9.7200000000000006</v>
          </cell>
          <cell r="J26">
            <v>23.400000000000002</v>
          </cell>
          <cell r="K26">
            <v>3</v>
          </cell>
        </row>
        <row r="27">
          <cell r="B27">
            <v>25.1875</v>
          </cell>
          <cell r="C27">
            <v>33.4</v>
          </cell>
          <cell r="D27">
            <v>22.2</v>
          </cell>
          <cell r="E27">
            <v>96.19047619047619</v>
          </cell>
          <cell r="F27">
            <v>100</v>
          </cell>
          <cell r="G27">
            <v>53</v>
          </cell>
          <cell r="H27">
            <v>19.079999999999998</v>
          </cell>
          <cell r="J27">
            <v>33.840000000000003</v>
          </cell>
          <cell r="K27">
            <v>29.999999999999996</v>
          </cell>
        </row>
        <row r="28">
          <cell r="B28">
            <v>26.483333333333324</v>
          </cell>
          <cell r="C28">
            <v>31.6</v>
          </cell>
          <cell r="D28">
            <v>23.2</v>
          </cell>
          <cell r="E28">
            <v>91.8</v>
          </cell>
          <cell r="F28">
            <v>100</v>
          </cell>
          <cell r="G28">
            <v>73</v>
          </cell>
          <cell r="H28">
            <v>14.76</v>
          </cell>
          <cell r="J28">
            <v>28.44</v>
          </cell>
          <cell r="K28">
            <v>0.2</v>
          </cell>
        </row>
        <row r="29">
          <cell r="B29">
            <v>24.487499999999997</v>
          </cell>
          <cell r="C29">
            <v>26.8</v>
          </cell>
          <cell r="D29">
            <v>23.1</v>
          </cell>
          <cell r="E29">
            <v>99.142857142857139</v>
          </cell>
          <cell r="F29">
            <v>100</v>
          </cell>
          <cell r="G29">
            <v>91</v>
          </cell>
          <cell r="H29">
            <v>9.3600000000000012</v>
          </cell>
          <cell r="J29">
            <v>18.720000000000002</v>
          </cell>
          <cell r="K29">
            <v>56.999999999999993</v>
          </cell>
        </row>
        <row r="30">
          <cell r="B30">
            <v>25</v>
          </cell>
          <cell r="C30">
            <v>29.3</v>
          </cell>
          <cell r="D30">
            <v>23.3</v>
          </cell>
          <cell r="E30">
            <v>97.954545454545453</v>
          </cell>
          <cell r="F30">
            <v>100</v>
          </cell>
          <cell r="G30">
            <v>78</v>
          </cell>
          <cell r="H30">
            <v>9.7200000000000006</v>
          </cell>
          <cell r="J30">
            <v>31.680000000000003</v>
          </cell>
          <cell r="K30">
            <v>44.2</v>
          </cell>
        </row>
        <row r="31">
          <cell r="B31">
            <v>26.233333333333334</v>
          </cell>
          <cell r="C31">
            <v>31.5</v>
          </cell>
          <cell r="D31">
            <v>23.1</v>
          </cell>
          <cell r="E31">
            <v>91.35</v>
          </cell>
          <cell r="F31">
            <v>100</v>
          </cell>
          <cell r="G31">
            <v>66</v>
          </cell>
          <cell r="H31">
            <v>10.08</v>
          </cell>
          <cell r="J31">
            <v>24.48</v>
          </cell>
          <cell r="K31">
            <v>0.60000000000000009</v>
          </cell>
        </row>
        <row r="32">
          <cell r="B32">
            <v>27.233333333333334</v>
          </cell>
          <cell r="C32">
            <v>33.1</v>
          </cell>
          <cell r="D32">
            <v>22.7</v>
          </cell>
          <cell r="E32">
            <v>89.555555555555557</v>
          </cell>
          <cell r="F32">
            <v>100</v>
          </cell>
          <cell r="G32">
            <v>76</v>
          </cell>
          <cell r="H32">
            <v>10.08</v>
          </cell>
          <cell r="J32">
            <v>22.68</v>
          </cell>
          <cell r="K32">
            <v>0</v>
          </cell>
        </row>
        <row r="33">
          <cell r="B33">
            <v>28.250000000000004</v>
          </cell>
          <cell r="C33">
            <v>34.6</v>
          </cell>
          <cell r="D33">
            <v>22.5</v>
          </cell>
          <cell r="E33">
            <v>80.15789473684211</v>
          </cell>
          <cell r="F33">
            <v>100</v>
          </cell>
          <cell r="K33">
            <v>0</v>
          </cell>
        </row>
        <row r="34">
          <cell r="B34">
            <v>27.841666666666654</v>
          </cell>
          <cell r="C34">
            <v>34.799999999999997</v>
          </cell>
          <cell r="D34">
            <v>22.1</v>
          </cell>
          <cell r="E34">
            <v>81.058823529411768</v>
          </cell>
          <cell r="F34">
            <v>100</v>
          </cell>
          <cell r="G34">
            <v>46</v>
          </cell>
          <cell r="H34">
            <v>7.9200000000000008</v>
          </cell>
          <cell r="J34">
            <v>20.52</v>
          </cell>
          <cell r="K34">
            <v>0</v>
          </cell>
        </row>
        <row r="35">
          <cell r="B35">
            <v>27.224999999999998</v>
          </cell>
          <cell r="C35">
            <v>34.5</v>
          </cell>
          <cell r="D35">
            <v>21.9</v>
          </cell>
          <cell r="E35">
            <v>85.545454545454547</v>
          </cell>
          <cell r="F35">
            <v>100</v>
          </cell>
          <cell r="G35">
            <v>53</v>
          </cell>
          <cell r="H35">
            <v>16.559999999999999</v>
          </cell>
          <cell r="J35">
            <v>39.6</v>
          </cell>
          <cell r="K35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27.0625</v>
          </cell>
          <cell r="C5">
            <v>33.9</v>
          </cell>
          <cell r="D5">
            <v>21.8</v>
          </cell>
          <cell r="E5">
            <v>68.166666666666671</v>
          </cell>
          <cell r="F5">
            <v>91</v>
          </cell>
          <cell r="G5">
            <v>36</v>
          </cell>
          <cell r="H5">
            <v>14.76</v>
          </cell>
          <cell r="J5">
            <v>34.200000000000003</v>
          </cell>
          <cell r="K5">
            <v>0</v>
          </cell>
        </row>
        <row r="6">
          <cell r="B6">
            <v>25.0625</v>
          </cell>
          <cell r="C6">
            <v>29.1</v>
          </cell>
          <cell r="D6">
            <v>21.9</v>
          </cell>
          <cell r="E6">
            <v>75.25</v>
          </cell>
          <cell r="F6">
            <v>92</v>
          </cell>
          <cell r="G6">
            <v>55</v>
          </cell>
          <cell r="H6">
            <v>17.64</v>
          </cell>
          <cell r="J6">
            <v>48.6</v>
          </cell>
          <cell r="K6">
            <v>0</v>
          </cell>
        </row>
        <row r="7">
          <cell r="B7">
            <v>22.187500000000004</v>
          </cell>
          <cell r="C7">
            <v>24.8</v>
          </cell>
          <cell r="D7">
            <v>20.6</v>
          </cell>
          <cell r="E7">
            <v>91.708333333333329</v>
          </cell>
          <cell r="F7">
            <v>95</v>
          </cell>
          <cell r="G7">
            <v>78</v>
          </cell>
          <cell r="H7">
            <v>14.4</v>
          </cell>
          <cell r="J7">
            <v>34.56</v>
          </cell>
          <cell r="K7">
            <v>3.6</v>
          </cell>
        </row>
        <row r="8">
          <cell r="B8">
            <v>22.454166666666662</v>
          </cell>
          <cell r="C8">
            <v>26.2</v>
          </cell>
          <cell r="D8">
            <v>20.3</v>
          </cell>
          <cell r="E8">
            <v>84.958333333333329</v>
          </cell>
          <cell r="F8">
            <v>94</v>
          </cell>
          <cell r="G8">
            <v>68</v>
          </cell>
          <cell r="H8">
            <v>11.16</v>
          </cell>
          <cell r="J8">
            <v>27</v>
          </cell>
          <cell r="K8">
            <v>0.6</v>
          </cell>
        </row>
        <row r="9">
          <cell r="B9">
            <v>24.304166666666664</v>
          </cell>
          <cell r="C9">
            <v>29.3</v>
          </cell>
          <cell r="D9">
            <v>21.4</v>
          </cell>
          <cell r="E9">
            <v>77.25</v>
          </cell>
          <cell r="F9">
            <v>94</v>
          </cell>
          <cell r="G9">
            <v>52</v>
          </cell>
          <cell r="H9">
            <v>11.520000000000001</v>
          </cell>
          <cell r="J9">
            <v>27</v>
          </cell>
          <cell r="K9">
            <v>0</v>
          </cell>
        </row>
        <row r="10">
          <cell r="B10">
            <v>25.383333333333336</v>
          </cell>
          <cell r="C10">
            <v>29.9</v>
          </cell>
          <cell r="D10">
            <v>21.9</v>
          </cell>
          <cell r="E10">
            <v>75.041666666666671</v>
          </cell>
          <cell r="F10">
            <v>90</v>
          </cell>
          <cell r="G10">
            <v>53</v>
          </cell>
          <cell r="H10">
            <v>12.24</v>
          </cell>
          <cell r="J10">
            <v>40.32</v>
          </cell>
          <cell r="K10">
            <v>0</v>
          </cell>
        </row>
        <row r="11">
          <cell r="B11">
            <v>26.641666666666669</v>
          </cell>
          <cell r="C11">
            <v>31.2</v>
          </cell>
          <cell r="D11">
            <v>24.7</v>
          </cell>
          <cell r="E11">
            <v>70.041666666666671</v>
          </cell>
          <cell r="F11">
            <v>80</v>
          </cell>
          <cell r="G11">
            <v>51</v>
          </cell>
          <cell r="H11">
            <v>18</v>
          </cell>
          <cell r="J11">
            <v>44.28</v>
          </cell>
          <cell r="K11">
            <v>0</v>
          </cell>
        </row>
        <row r="12">
          <cell r="B12">
            <v>24.591666666666665</v>
          </cell>
          <cell r="C12">
            <v>29.9</v>
          </cell>
          <cell r="D12">
            <v>19.899999999999999</v>
          </cell>
          <cell r="E12">
            <v>79.291666666666671</v>
          </cell>
          <cell r="F12">
            <v>94</v>
          </cell>
          <cell r="G12">
            <v>55</v>
          </cell>
          <cell r="H12">
            <v>16.920000000000002</v>
          </cell>
          <cell r="J12">
            <v>38.159999999999997</v>
          </cell>
          <cell r="K12">
            <v>0.2</v>
          </cell>
        </row>
        <row r="13">
          <cell r="B13">
            <v>24.708333333333339</v>
          </cell>
          <cell r="C13">
            <v>31.2</v>
          </cell>
          <cell r="D13">
            <v>22</v>
          </cell>
          <cell r="E13">
            <v>80.583333333333329</v>
          </cell>
          <cell r="F13">
            <v>94</v>
          </cell>
          <cell r="G13">
            <v>54</v>
          </cell>
          <cell r="H13">
            <v>16.2</v>
          </cell>
          <cell r="J13">
            <v>36.72</v>
          </cell>
          <cell r="K13">
            <v>1.5999999999999999</v>
          </cell>
        </row>
        <row r="14">
          <cell r="B14">
            <v>23.191666666666663</v>
          </cell>
          <cell r="C14">
            <v>26.5</v>
          </cell>
          <cell r="D14">
            <v>20.9</v>
          </cell>
          <cell r="E14">
            <v>87.166666666666671</v>
          </cell>
          <cell r="F14">
            <v>94</v>
          </cell>
          <cell r="G14">
            <v>68</v>
          </cell>
          <cell r="H14">
            <v>12.96</v>
          </cell>
          <cell r="J14">
            <v>29.52</v>
          </cell>
          <cell r="K14">
            <v>9.1999999999999993</v>
          </cell>
        </row>
        <row r="15">
          <cell r="B15">
            <v>24.675000000000001</v>
          </cell>
          <cell r="C15">
            <v>29.6</v>
          </cell>
          <cell r="D15">
            <v>20.3</v>
          </cell>
          <cell r="E15">
            <v>75.708333333333329</v>
          </cell>
          <cell r="F15">
            <v>93</v>
          </cell>
          <cell r="G15">
            <v>55</v>
          </cell>
          <cell r="H15">
            <v>11.520000000000001</v>
          </cell>
          <cell r="J15">
            <v>23.400000000000002</v>
          </cell>
          <cell r="K15">
            <v>0</v>
          </cell>
        </row>
        <row r="16">
          <cell r="B16">
            <v>24.683333333333334</v>
          </cell>
          <cell r="C16">
            <v>31.3</v>
          </cell>
          <cell r="D16">
            <v>20.5</v>
          </cell>
          <cell r="E16">
            <v>79.708333333333329</v>
          </cell>
          <cell r="F16">
            <v>93</v>
          </cell>
          <cell r="G16">
            <v>52</v>
          </cell>
          <cell r="H16">
            <v>18.36</v>
          </cell>
          <cell r="J16">
            <v>57.960000000000008</v>
          </cell>
          <cell r="K16">
            <v>8.7999999999999989</v>
          </cell>
        </row>
        <row r="17">
          <cell r="B17">
            <v>22.691666666666666</v>
          </cell>
          <cell r="C17">
            <v>28.4</v>
          </cell>
          <cell r="D17">
            <v>19</v>
          </cell>
          <cell r="E17">
            <v>83.958333333333329</v>
          </cell>
          <cell r="F17">
            <v>94</v>
          </cell>
          <cell r="G17">
            <v>62</v>
          </cell>
          <cell r="H17">
            <v>12.96</v>
          </cell>
          <cell r="J17">
            <v>33.480000000000004</v>
          </cell>
          <cell r="K17">
            <v>11.8</v>
          </cell>
        </row>
        <row r="18">
          <cell r="B18">
            <v>22.087499999999995</v>
          </cell>
          <cell r="C18">
            <v>25.4</v>
          </cell>
          <cell r="D18">
            <v>19.7</v>
          </cell>
          <cell r="E18">
            <v>81.708333333333329</v>
          </cell>
          <cell r="F18">
            <v>95</v>
          </cell>
          <cell r="G18">
            <v>61</v>
          </cell>
          <cell r="H18">
            <v>15.120000000000001</v>
          </cell>
          <cell r="J18">
            <v>45</v>
          </cell>
          <cell r="K18">
            <v>37.000000000000007</v>
          </cell>
        </row>
        <row r="19">
          <cell r="B19">
            <v>23.562500000000004</v>
          </cell>
          <cell r="C19">
            <v>28.4</v>
          </cell>
          <cell r="D19">
            <v>19.8</v>
          </cell>
          <cell r="E19">
            <v>65.166666666666671</v>
          </cell>
          <cell r="F19">
            <v>88</v>
          </cell>
          <cell r="G19">
            <v>34</v>
          </cell>
          <cell r="H19">
            <v>16.2</v>
          </cell>
          <cell r="J19">
            <v>35.28</v>
          </cell>
          <cell r="K19">
            <v>0</v>
          </cell>
        </row>
        <row r="20">
          <cell r="B20">
            <v>23.345833333333335</v>
          </cell>
          <cell r="C20">
            <v>28.8</v>
          </cell>
          <cell r="D20">
            <v>17.8</v>
          </cell>
          <cell r="E20">
            <v>51.666666666666664</v>
          </cell>
          <cell r="F20">
            <v>73</v>
          </cell>
          <cell r="G20">
            <v>27</v>
          </cell>
          <cell r="H20">
            <v>11.16</v>
          </cell>
          <cell r="J20">
            <v>24.840000000000003</v>
          </cell>
          <cell r="K20">
            <v>0</v>
          </cell>
        </row>
        <row r="21">
          <cell r="B21">
            <v>23.741666666666664</v>
          </cell>
          <cell r="C21">
            <v>30.5</v>
          </cell>
          <cell r="D21">
            <v>17.3</v>
          </cell>
          <cell r="E21">
            <v>54.166666666666664</v>
          </cell>
          <cell r="F21">
            <v>76</v>
          </cell>
          <cell r="G21">
            <v>27</v>
          </cell>
          <cell r="H21">
            <v>10.08</v>
          </cell>
          <cell r="J21">
            <v>22.32</v>
          </cell>
          <cell r="K21">
            <v>0</v>
          </cell>
        </row>
        <row r="22">
          <cell r="B22">
            <v>24.983333333333331</v>
          </cell>
          <cell r="C22">
            <v>32</v>
          </cell>
          <cell r="D22">
            <v>18.399999999999999</v>
          </cell>
          <cell r="E22">
            <v>57.833333333333336</v>
          </cell>
          <cell r="F22">
            <v>78</v>
          </cell>
          <cell r="G22">
            <v>35</v>
          </cell>
          <cell r="H22">
            <v>16.559999999999999</v>
          </cell>
          <cell r="J22">
            <v>33.840000000000003</v>
          </cell>
          <cell r="K22">
            <v>0</v>
          </cell>
        </row>
        <row r="23">
          <cell r="B23">
            <v>25.8</v>
          </cell>
          <cell r="C23">
            <v>30.2</v>
          </cell>
          <cell r="D23">
            <v>22.5</v>
          </cell>
          <cell r="E23">
            <v>71.375</v>
          </cell>
          <cell r="F23">
            <v>85</v>
          </cell>
          <cell r="G23">
            <v>51</v>
          </cell>
          <cell r="H23">
            <v>18.720000000000002</v>
          </cell>
          <cell r="J23">
            <v>44.28</v>
          </cell>
          <cell r="K23">
            <v>0</v>
          </cell>
        </row>
        <row r="24">
          <cell r="B24">
            <v>25.629166666666666</v>
          </cell>
          <cell r="C24">
            <v>30.7</v>
          </cell>
          <cell r="D24">
            <v>22.6</v>
          </cell>
          <cell r="E24">
            <v>74.333333333333329</v>
          </cell>
          <cell r="F24">
            <v>88</v>
          </cell>
          <cell r="G24">
            <v>54</v>
          </cell>
          <cell r="H24">
            <v>19.440000000000001</v>
          </cell>
          <cell r="J24">
            <v>39.96</v>
          </cell>
          <cell r="K24">
            <v>0</v>
          </cell>
        </row>
        <row r="25">
          <cell r="B25">
            <v>27.195833333333329</v>
          </cell>
          <cell r="C25">
            <v>33</v>
          </cell>
          <cell r="D25">
            <v>21.7</v>
          </cell>
          <cell r="E25">
            <v>64.833333333333329</v>
          </cell>
          <cell r="F25">
            <v>92</v>
          </cell>
          <cell r="G25">
            <v>34</v>
          </cell>
          <cell r="H25">
            <v>14.04</v>
          </cell>
          <cell r="J25">
            <v>33.480000000000004</v>
          </cell>
          <cell r="K25">
            <v>0</v>
          </cell>
        </row>
        <row r="26">
          <cell r="B26">
            <v>25.583333333333339</v>
          </cell>
          <cell r="C26">
            <v>30.6</v>
          </cell>
          <cell r="D26">
            <v>22.9</v>
          </cell>
          <cell r="E26">
            <v>73.708333333333329</v>
          </cell>
          <cell r="F26">
            <v>87</v>
          </cell>
          <cell r="G26">
            <v>51</v>
          </cell>
          <cell r="H26">
            <v>14.04</v>
          </cell>
          <cell r="J26">
            <v>30.240000000000002</v>
          </cell>
          <cell r="K26">
            <v>0.2</v>
          </cell>
        </row>
        <row r="27">
          <cell r="B27">
            <v>26.691666666666666</v>
          </cell>
          <cell r="C27">
            <v>32.299999999999997</v>
          </cell>
          <cell r="D27">
            <v>21.3</v>
          </cell>
          <cell r="E27">
            <v>57.25</v>
          </cell>
          <cell r="F27">
            <v>82</v>
          </cell>
          <cell r="G27">
            <v>27</v>
          </cell>
          <cell r="H27">
            <v>11.520000000000001</v>
          </cell>
          <cell r="J27">
            <v>23.759999999999998</v>
          </cell>
          <cell r="K27">
            <v>0</v>
          </cell>
        </row>
        <row r="28">
          <cell r="B28">
            <v>24.979166666666668</v>
          </cell>
          <cell r="C28">
            <v>31</v>
          </cell>
          <cell r="D28">
            <v>21.2</v>
          </cell>
          <cell r="E28">
            <v>69</v>
          </cell>
          <cell r="F28">
            <v>87</v>
          </cell>
          <cell r="G28">
            <v>46</v>
          </cell>
          <cell r="H28">
            <v>16.2</v>
          </cell>
          <cell r="J28">
            <v>31.319999999999997</v>
          </cell>
          <cell r="K28">
            <v>1.2</v>
          </cell>
        </row>
        <row r="29">
          <cell r="B29">
            <v>21.754166666666666</v>
          </cell>
          <cell r="C29">
            <v>25</v>
          </cell>
          <cell r="D29">
            <v>19.899999999999999</v>
          </cell>
          <cell r="E29">
            <v>83</v>
          </cell>
          <cell r="F29">
            <v>94</v>
          </cell>
          <cell r="G29">
            <v>69</v>
          </cell>
          <cell r="H29">
            <v>14.04</v>
          </cell>
          <cell r="J29">
            <v>37.080000000000005</v>
          </cell>
          <cell r="K29">
            <v>0</v>
          </cell>
        </row>
        <row r="30">
          <cell r="B30">
            <v>21.916666666666671</v>
          </cell>
          <cell r="C30">
            <v>28</v>
          </cell>
          <cell r="D30">
            <v>15.9</v>
          </cell>
          <cell r="E30">
            <v>54.916666666666664</v>
          </cell>
          <cell r="F30">
            <v>79</v>
          </cell>
          <cell r="G30">
            <v>30</v>
          </cell>
          <cell r="H30">
            <v>12.6</v>
          </cell>
          <cell r="J30">
            <v>30.240000000000002</v>
          </cell>
          <cell r="K30">
            <v>0</v>
          </cell>
        </row>
        <row r="31">
          <cell r="B31">
            <v>23.283333333333335</v>
          </cell>
          <cell r="C31">
            <v>29.5</v>
          </cell>
          <cell r="D31">
            <v>18.100000000000001</v>
          </cell>
          <cell r="E31">
            <v>46.666666666666664</v>
          </cell>
          <cell r="F31">
            <v>65</v>
          </cell>
          <cell r="G31">
            <v>26</v>
          </cell>
          <cell r="H31">
            <v>10.8</v>
          </cell>
          <cell r="J31">
            <v>23.759999999999998</v>
          </cell>
          <cell r="K31">
            <v>0</v>
          </cell>
        </row>
        <row r="32">
          <cell r="B32">
            <v>24.891666666666666</v>
          </cell>
          <cell r="C32">
            <v>30.1</v>
          </cell>
          <cell r="D32">
            <v>19.2</v>
          </cell>
          <cell r="E32">
            <v>45.041666666666664</v>
          </cell>
          <cell r="F32">
            <v>68</v>
          </cell>
          <cell r="G32">
            <v>27</v>
          </cell>
          <cell r="H32">
            <v>11.16</v>
          </cell>
          <cell r="J32">
            <v>29.52</v>
          </cell>
          <cell r="K32">
            <v>0</v>
          </cell>
        </row>
        <row r="33">
          <cell r="B33">
            <v>25.445833333333336</v>
          </cell>
          <cell r="C33">
            <v>30.9</v>
          </cell>
          <cell r="D33">
            <v>20</v>
          </cell>
          <cell r="E33">
            <v>43.208333333333336</v>
          </cell>
          <cell r="F33">
            <v>63</v>
          </cell>
          <cell r="G33">
            <v>24</v>
          </cell>
          <cell r="H33">
            <v>12.24</v>
          </cell>
          <cell r="J33">
            <v>35.28</v>
          </cell>
          <cell r="K33">
            <v>0</v>
          </cell>
        </row>
        <row r="34">
          <cell r="B34">
            <v>26.974999999999994</v>
          </cell>
          <cell r="C34">
            <v>33.6</v>
          </cell>
          <cell r="D34">
            <v>19.7</v>
          </cell>
          <cell r="E34">
            <v>40.708333333333336</v>
          </cell>
          <cell r="F34">
            <v>70</v>
          </cell>
          <cell r="G34">
            <v>20</v>
          </cell>
          <cell r="H34">
            <v>9.3600000000000012</v>
          </cell>
          <cell r="J34">
            <v>37.800000000000004</v>
          </cell>
          <cell r="K34">
            <v>0</v>
          </cell>
        </row>
        <row r="35">
          <cell r="B35">
            <v>27.725000000000005</v>
          </cell>
          <cell r="C35">
            <v>33.6</v>
          </cell>
          <cell r="D35">
            <v>21</v>
          </cell>
          <cell r="E35">
            <v>38.666666666666664</v>
          </cell>
          <cell r="F35">
            <v>60</v>
          </cell>
          <cell r="G35">
            <v>25</v>
          </cell>
          <cell r="H35">
            <v>10.08</v>
          </cell>
          <cell r="J35">
            <v>33.480000000000004</v>
          </cell>
          <cell r="K35">
            <v>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31.733333333333331</v>
          </cell>
          <cell r="C5">
            <v>38.799999999999997</v>
          </cell>
          <cell r="D5">
            <v>26.3</v>
          </cell>
          <cell r="E5">
            <v>58.458333333333336</v>
          </cell>
          <cell r="F5">
            <v>82</v>
          </cell>
          <cell r="G5">
            <v>32</v>
          </cell>
          <cell r="H5">
            <v>14.4</v>
          </cell>
          <cell r="J5">
            <v>39.6</v>
          </cell>
          <cell r="K5" t="str">
            <v>*</v>
          </cell>
        </row>
        <row r="6">
          <cell r="B6">
            <v>28.670833333333338</v>
          </cell>
          <cell r="C6">
            <v>35.299999999999997</v>
          </cell>
          <cell r="D6">
            <v>24.8</v>
          </cell>
          <cell r="E6">
            <v>66.041666666666671</v>
          </cell>
          <cell r="F6">
            <v>83</v>
          </cell>
          <cell r="G6">
            <v>45</v>
          </cell>
          <cell r="H6">
            <v>13.68</v>
          </cell>
          <cell r="J6">
            <v>57.6</v>
          </cell>
          <cell r="K6" t="str">
            <v>*</v>
          </cell>
        </row>
        <row r="7">
          <cell r="B7">
            <v>23.516666666666666</v>
          </cell>
          <cell r="C7">
            <v>26.9</v>
          </cell>
          <cell r="D7">
            <v>20.7</v>
          </cell>
          <cell r="E7">
            <v>86.833333333333329</v>
          </cell>
          <cell r="F7">
            <v>93</v>
          </cell>
          <cell r="G7">
            <v>75</v>
          </cell>
          <cell r="H7">
            <v>11.520000000000001</v>
          </cell>
          <cell r="J7">
            <v>30.240000000000002</v>
          </cell>
          <cell r="K7" t="str">
            <v>*</v>
          </cell>
        </row>
        <row r="8">
          <cell r="B8">
            <v>22.847826086956516</v>
          </cell>
          <cell r="C8">
            <v>26.5</v>
          </cell>
          <cell r="D8">
            <v>20.2</v>
          </cell>
          <cell r="E8">
            <v>80.521739130434781</v>
          </cell>
          <cell r="F8">
            <v>92</v>
          </cell>
          <cell r="G8">
            <v>64</v>
          </cell>
          <cell r="H8">
            <v>6.48</v>
          </cell>
          <cell r="J8">
            <v>16.2</v>
          </cell>
          <cell r="K8" t="str">
            <v>*</v>
          </cell>
        </row>
        <row r="9">
          <cell r="B9">
            <v>26.579166666666669</v>
          </cell>
          <cell r="C9">
            <v>33.200000000000003</v>
          </cell>
          <cell r="D9">
            <v>21.1</v>
          </cell>
          <cell r="E9">
            <v>68.625</v>
          </cell>
          <cell r="F9">
            <v>89</v>
          </cell>
          <cell r="G9">
            <v>46</v>
          </cell>
          <cell r="H9">
            <v>11.520000000000001</v>
          </cell>
          <cell r="J9">
            <v>31.680000000000003</v>
          </cell>
          <cell r="K9" t="str">
            <v>*</v>
          </cell>
        </row>
        <row r="10">
          <cell r="B10">
            <v>29.450000000000003</v>
          </cell>
          <cell r="C10">
            <v>36.6</v>
          </cell>
          <cell r="D10">
            <v>25.8</v>
          </cell>
          <cell r="E10">
            <v>66.583333333333329</v>
          </cell>
          <cell r="F10">
            <v>81</v>
          </cell>
          <cell r="G10">
            <v>40</v>
          </cell>
          <cell r="H10">
            <v>17.64</v>
          </cell>
          <cell r="J10">
            <v>39.6</v>
          </cell>
          <cell r="K10" t="str">
            <v>*</v>
          </cell>
        </row>
        <row r="11">
          <cell r="B11">
            <v>29.891666666666669</v>
          </cell>
          <cell r="C11">
            <v>36.799999999999997</v>
          </cell>
          <cell r="D11">
            <v>26.7</v>
          </cell>
          <cell r="E11">
            <v>65.333333333333329</v>
          </cell>
          <cell r="F11">
            <v>80</v>
          </cell>
          <cell r="G11">
            <v>35</v>
          </cell>
          <cell r="H11">
            <v>16.559999999999999</v>
          </cell>
          <cell r="J11">
            <v>46.800000000000004</v>
          </cell>
          <cell r="K11" t="str">
            <v>*</v>
          </cell>
        </row>
        <row r="12">
          <cell r="B12">
            <v>27.700000000000003</v>
          </cell>
          <cell r="C12">
            <v>32.700000000000003</v>
          </cell>
          <cell r="D12">
            <v>25.7</v>
          </cell>
          <cell r="E12">
            <v>76.833333333333329</v>
          </cell>
          <cell r="F12">
            <v>88</v>
          </cell>
          <cell r="G12">
            <v>55</v>
          </cell>
          <cell r="H12">
            <v>12.96</v>
          </cell>
          <cell r="J12">
            <v>36.36</v>
          </cell>
          <cell r="K12" t="str">
            <v>*</v>
          </cell>
        </row>
        <row r="13">
          <cell r="B13">
            <v>28.512499999999992</v>
          </cell>
          <cell r="C13">
            <v>36.5</v>
          </cell>
          <cell r="D13">
            <v>25.1</v>
          </cell>
          <cell r="E13">
            <v>75.125</v>
          </cell>
          <cell r="F13">
            <v>91</v>
          </cell>
          <cell r="G13">
            <v>39</v>
          </cell>
          <cell r="H13">
            <v>15.120000000000001</v>
          </cell>
          <cell r="J13">
            <v>48.6</v>
          </cell>
          <cell r="K13" t="str">
            <v>*</v>
          </cell>
        </row>
        <row r="14">
          <cell r="B14">
            <v>25.258333333333329</v>
          </cell>
          <cell r="C14">
            <v>28.3</v>
          </cell>
          <cell r="D14">
            <v>23.3</v>
          </cell>
          <cell r="E14">
            <v>83</v>
          </cell>
          <cell r="F14">
            <v>91</v>
          </cell>
          <cell r="G14">
            <v>67</v>
          </cell>
          <cell r="H14">
            <v>11.520000000000001</v>
          </cell>
          <cell r="J14">
            <v>25.2</v>
          </cell>
          <cell r="K14" t="str">
            <v>*</v>
          </cell>
        </row>
        <row r="15">
          <cell r="B15">
            <v>28.208333333333329</v>
          </cell>
          <cell r="C15">
            <v>36.1</v>
          </cell>
          <cell r="D15">
            <v>22.5</v>
          </cell>
          <cell r="E15">
            <v>69</v>
          </cell>
          <cell r="F15">
            <v>91</v>
          </cell>
          <cell r="G15">
            <v>37</v>
          </cell>
          <cell r="H15">
            <v>10.08</v>
          </cell>
          <cell r="J15">
            <v>25.56</v>
          </cell>
          <cell r="K15" t="str">
            <v>*</v>
          </cell>
        </row>
        <row r="16">
          <cell r="B16">
            <v>30.304166666666664</v>
          </cell>
          <cell r="C16">
            <v>37</v>
          </cell>
          <cell r="D16">
            <v>25.1</v>
          </cell>
          <cell r="E16">
            <v>63.458333333333336</v>
          </cell>
          <cell r="F16">
            <v>85</v>
          </cell>
          <cell r="G16">
            <v>42</v>
          </cell>
          <cell r="H16">
            <v>18.720000000000002</v>
          </cell>
          <cell r="J16">
            <v>45</v>
          </cell>
          <cell r="K16" t="str">
            <v>*</v>
          </cell>
        </row>
        <row r="17">
          <cell r="B17">
            <v>28.729166666666668</v>
          </cell>
          <cell r="C17">
            <v>37.700000000000003</v>
          </cell>
          <cell r="D17">
            <v>22.6</v>
          </cell>
          <cell r="E17">
            <v>66.25</v>
          </cell>
          <cell r="F17">
            <v>95</v>
          </cell>
          <cell r="G17">
            <v>36</v>
          </cell>
          <cell r="H17">
            <v>24.48</v>
          </cell>
          <cell r="J17">
            <v>54.36</v>
          </cell>
          <cell r="K17" t="str">
            <v>*</v>
          </cell>
        </row>
        <row r="18">
          <cell r="B18">
            <v>24.845833333333335</v>
          </cell>
          <cell r="C18">
            <v>30</v>
          </cell>
          <cell r="D18">
            <v>21.3</v>
          </cell>
          <cell r="E18">
            <v>78.416666666666671</v>
          </cell>
          <cell r="F18">
            <v>94</v>
          </cell>
          <cell r="G18">
            <v>54</v>
          </cell>
          <cell r="H18">
            <v>9.7200000000000006</v>
          </cell>
          <cell r="J18">
            <v>32.04</v>
          </cell>
          <cell r="K18" t="str">
            <v>*</v>
          </cell>
        </row>
        <row r="19">
          <cell r="B19">
            <v>26.954166666666666</v>
          </cell>
          <cell r="C19">
            <v>32.6</v>
          </cell>
          <cell r="D19">
            <v>21.9</v>
          </cell>
          <cell r="E19">
            <v>65.375</v>
          </cell>
          <cell r="F19">
            <v>89</v>
          </cell>
          <cell r="G19">
            <v>36</v>
          </cell>
          <cell r="H19">
            <v>10.08</v>
          </cell>
          <cell r="J19">
            <v>27.36</v>
          </cell>
          <cell r="K19" t="str">
            <v>*</v>
          </cell>
        </row>
        <row r="20">
          <cell r="B20">
            <v>26.525000000000002</v>
          </cell>
          <cell r="C20">
            <v>33.5</v>
          </cell>
          <cell r="D20">
            <v>18.8</v>
          </cell>
          <cell r="E20">
            <v>54.166666666666664</v>
          </cell>
          <cell r="F20">
            <v>86</v>
          </cell>
          <cell r="G20">
            <v>25</v>
          </cell>
          <cell r="H20">
            <v>14.04</v>
          </cell>
          <cell r="J20">
            <v>30.6</v>
          </cell>
          <cell r="K20" t="str">
            <v>*</v>
          </cell>
        </row>
        <row r="21">
          <cell r="B21">
            <v>27.275000000000002</v>
          </cell>
          <cell r="C21">
            <v>35.6</v>
          </cell>
          <cell r="D21">
            <v>18.899999999999999</v>
          </cell>
          <cell r="E21">
            <v>50.125</v>
          </cell>
          <cell r="F21">
            <v>80</v>
          </cell>
          <cell r="G21">
            <v>23</v>
          </cell>
          <cell r="H21">
            <v>6.48</v>
          </cell>
          <cell r="J21">
            <v>24.12</v>
          </cell>
          <cell r="K21" t="str">
            <v>*</v>
          </cell>
        </row>
        <row r="22">
          <cell r="B22">
            <v>29.112500000000001</v>
          </cell>
          <cell r="C22">
            <v>37.4</v>
          </cell>
          <cell r="D22">
            <v>21.1</v>
          </cell>
          <cell r="E22">
            <v>53.5</v>
          </cell>
          <cell r="F22">
            <v>78</v>
          </cell>
          <cell r="G22">
            <v>32</v>
          </cell>
          <cell r="H22">
            <v>13.32</v>
          </cell>
          <cell r="J22">
            <v>37.080000000000005</v>
          </cell>
          <cell r="K22" t="str">
            <v>*</v>
          </cell>
        </row>
        <row r="23">
          <cell r="B23">
            <v>29.450000000000003</v>
          </cell>
          <cell r="C23">
            <v>35.6</v>
          </cell>
          <cell r="D23">
            <v>22.8</v>
          </cell>
          <cell r="E23">
            <v>65.125</v>
          </cell>
          <cell r="F23">
            <v>92</v>
          </cell>
          <cell r="G23">
            <v>41</v>
          </cell>
          <cell r="H23">
            <v>18</v>
          </cell>
          <cell r="J23">
            <v>46.800000000000004</v>
          </cell>
          <cell r="K23" t="str">
            <v>*</v>
          </cell>
        </row>
        <row r="24">
          <cell r="B24">
            <v>27.483333333333334</v>
          </cell>
          <cell r="C24">
            <v>32.700000000000003</v>
          </cell>
          <cell r="D24">
            <v>22.6</v>
          </cell>
          <cell r="E24">
            <v>78.083333333333329</v>
          </cell>
          <cell r="F24">
            <v>95</v>
          </cell>
          <cell r="G24">
            <v>55</v>
          </cell>
          <cell r="H24">
            <v>11.879999999999999</v>
          </cell>
          <cell r="J24">
            <v>46.800000000000004</v>
          </cell>
          <cell r="K24" t="str">
            <v>*</v>
          </cell>
        </row>
        <row r="25">
          <cell r="B25">
            <v>30.633333333333329</v>
          </cell>
          <cell r="C25">
            <v>37.200000000000003</v>
          </cell>
          <cell r="D25">
            <v>25.4</v>
          </cell>
          <cell r="E25">
            <v>65.916666666666671</v>
          </cell>
          <cell r="F25">
            <v>88</v>
          </cell>
          <cell r="G25">
            <v>34</v>
          </cell>
          <cell r="H25">
            <v>9</v>
          </cell>
          <cell r="J25">
            <v>23.040000000000003</v>
          </cell>
          <cell r="K25" t="str">
            <v>*</v>
          </cell>
        </row>
        <row r="26">
          <cell r="B26">
            <v>27.058333333333326</v>
          </cell>
          <cell r="C26">
            <v>33.5</v>
          </cell>
          <cell r="D26">
            <v>22.6</v>
          </cell>
          <cell r="E26">
            <v>73.375</v>
          </cell>
          <cell r="F26">
            <v>89</v>
          </cell>
          <cell r="G26">
            <v>52</v>
          </cell>
          <cell r="H26">
            <v>14.04</v>
          </cell>
          <cell r="J26">
            <v>30.96</v>
          </cell>
          <cell r="K26" t="str">
            <v>*</v>
          </cell>
        </row>
        <row r="27">
          <cell r="B27">
            <v>29.016666666666666</v>
          </cell>
          <cell r="C27">
            <v>36</v>
          </cell>
          <cell r="D27">
            <v>23.2</v>
          </cell>
          <cell r="E27">
            <v>66.458333333333329</v>
          </cell>
          <cell r="F27">
            <v>91</v>
          </cell>
          <cell r="G27">
            <v>33</v>
          </cell>
          <cell r="H27">
            <v>7.5600000000000005</v>
          </cell>
          <cell r="J27">
            <v>28.8</v>
          </cell>
          <cell r="K27" t="str">
            <v>*</v>
          </cell>
        </row>
        <row r="28">
          <cell r="B28">
            <v>27.712500000000002</v>
          </cell>
          <cell r="C28">
            <v>33.5</v>
          </cell>
          <cell r="D28">
            <v>23.5</v>
          </cell>
          <cell r="E28">
            <v>73.916666666666671</v>
          </cell>
          <cell r="F28">
            <v>88</v>
          </cell>
          <cell r="G28">
            <v>52</v>
          </cell>
          <cell r="H28">
            <v>12.24</v>
          </cell>
          <cell r="J28">
            <v>41.76</v>
          </cell>
          <cell r="K28" t="str">
            <v>*</v>
          </cell>
        </row>
        <row r="29">
          <cell r="B29">
            <v>23.912499999999998</v>
          </cell>
          <cell r="C29">
            <v>29.4</v>
          </cell>
          <cell r="D29">
            <v>20.3</v>
          </cell>
          <cell r="E29">
            <v>73.625</v>
          </cell>
          <cell r="F29">
            <v>91</v>
          </cell>
          <cell r="G29">
            <v>46</v>
          </cell>
          <cell r="H29">
            <v>16.920000000000002</v>
          </cell>
          <cell r="J29">
            <v>36.36</v>
          </cell>
          <cell r="K29" t="str">
            <v>*</v>
          </cell>
        </row>
        <row r="30">
          <cell r="B30">
            <v>23.954166666666669</v>
          </cell>
          <cell r="C30">
            <v>30.2</v>
          </cell>
          <cell r="D30">
            <v>16.8</v>
          </cell>
          <cell r="E30">
            <v>55.25</v>
          </cell>
          <cell r="F30">
            <v>84</v>
          </cell>
          <cell r="G30">
            <v>30</v>
          </cell>
          <cell r="H30">
            <v>12.24</v>
          </cell>
          <cell r="J30">
            <v>30.6</v>
          </cell>
          <cell r="K30" t="str">
            <v>*</v>
          </cell>
        </row>
        <row r="31">
          <cell r="B31">
            <v>25.020833333333332</v>
          </cell>
          <cell r="C31">
            <v>33.200000000000003</v>
          </cell>
          <cell r="D31">
            <v>16.5</v>
          </cell>
          <cell r="E31">
            <v>57</v>
          </cell>
          <cell r="F31">
            <v>89</v>
          </cell>
          <cell r="G31">
            <v>24</v>
          </cell>
          <cell r="H31">
            <v>10.08</v>
          </cell>
          <cell r="J31">
            <v>25.92</v>
          </cell>
          <cell r="K31" t="str">
            <v>*</v>
          </cell>
        </row>
        <row r="32">
          <cell r="B32">
            <v>26.870833333333326</v>
          </cell>
          <cell r="C32">
            <v>34.200000000000003</v>
          </cell>
          <cell r="D32">
            <v>19.2</v>
          </cell>
          <cell r="E32">
            <v>52.958333333333336</v>
          </cell>
          <cell r="F32">
            <v>81</v>
          </cell>
          <cell r="G32">
            <v>24</v>
          </cell>
          <cell r="H32">
            <v>12.96</v>
          </cell>
          <cell r="J32">
            <v>33.119999999999997</v>
          </cell>
          <cell r="K32" t="str">
            <v>*</v>
          </cell>
        </row>
        <row r="33">
          <cell r="B33">
            <v>27.120833333333326</v>
          </cell>
          <cell r="C33">
            <v>35</v>
          </cell>
          <cell r="D33">
            <v>19</v>
          </cell>
          <cell r="E33">
            <v>50.833333333333336</v>
          </cell>
          <cell r="F33">
            <v>81</v>
          </cell>
          <cell r="G33">
            <v>21</v>
          </cell>
          <cell r="H33">
            <v>10.8</v>
          </cell>
          <cell r="J33">
            <v>37.440000000000005</v>
          </cell>
          <cell r="K33" t="str">
            <v>*</v>
          </cell>
        </row>
        <row r="34">
          <cell r="B34">
            <v>28.429166666666664</v>
          </cell>
          <cell r="C34">
            <v>38.299999999999997</v>
          </cell>
          <cell r="D34">
            <v>18.5</v>
          </cell>
          <cell r="E34">
            <v>48.791666666666664</v>
          </cell>
          <cell r="F34">
            <v>87</v>
          </cell>
          <cell r="G34">
            <v>17</v>
          </cell>
          <cell r="H34">
            <v>10.44</v>
          </cell>
          <cell r="J34">
            <v>23.040000000000003</v>
          </cell>
          <cell r="K34" t="str">
            <v>*</v>
          </cell>
        </row>
        <row r="35">
          <cell r="B35">
            <v>30.150000000000002</v>
          </cell>
          <cell r="C35">
            <v>39.1</v>
          </cell>
          <cell r="D35">
            <v>21.2</v>
          </cell>
          <cell r="E35">
            <v>44.208333333333336</v>
          </cell>
          <cell r="F35">
            <v>74</v>
          </cell>
          <cell r="G35">
            <v>21</v>
          </cell>
          <cell r="H35">
            <v>8.64</v>
          </cell>
          <cell r="J35">
            <v>27</v>
          </cell>
          <cell r="K35" t="str">
            <v>*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28.479166666666661</v>
          </cell>
          <cell r="C5">
            <v>34.299999999999997</v>
          </cell>
          <cell r="D5">
            <v>23.8</v>
          </cell>
          <cell r="E5">
            <v>72.041666666666671</v>
          </cell>
          <cell r="F5">
            <v>95</v>
          </cell>
          <cell r="G5">
            <v>44</v>
          </cell>
          <cell r="H5">
            <v>18.36</v>
          </cell>
          <cell r="J5">
            <v>35.28</v>
          </cell>
          <cell r="K5">
            <v>0</v>
          </cell>
        </row>
        <row r="6">
          <cell r="B6">
            <v>26.920833333333334</v>
          </cell>
          <cell r="C6">
            <v>30.9</v>
          </cell>
          <cell r="D6">
            <v>23.9</v>
          </cell>
          <cell r="E6">
            <v>79.833333333333329</v>
          </cell>
          <cell r="F6">
            <v>99</v>
          </cell>
          <cell r="G6">
            <v>58</v>
          </cell>
          <cell r="H6">
            <v>27.36</v>
          </cell>
          <cell r="J6">
            <v>55.080000000000005</v>
          </cell>
          <cell r="K6">
            <v>8.3999999999999986</v>
          </cell>
        </row>
        <row r="7">
          <cell r="B7">
            <v>25.445833333333329</v>
          </cell>
          <cell r="C7">
            <v>30.6</v>
          </cell>
          <cell r="D7">
            <v>22.1</v>
          </cell>
          <cell r="E7">
            <v>85.375</v>
          </cell>
          <cell r="F7">
            <v>100</v>
          </cell>
          <cell r="G7">
            <v>60</v>
          </cell>
          <cell r="H7">
            <v>20.16</v>
          </cell>
          <cell r="J7">
            <v>33.840000000000003</v>
          </cell>
          <cell r="K7">
            <v>10</v>
          </cell>
        </row>
        <row r="8">
          <cell r="B8">
            <v>24.754166666666659</v>
          </cell>
          <cell r="C8">
            <v>27.9</v>
          </cell>
          <cell r="D8">
            <v>23</v>
          </cell>
          <cell r="E8">
            <v>90.666666666666671</v>
          </cell>
          <cell r="F8">
            <v>98</v>
          </cell>
          <cell r="G8">
            <v>76</v>
          </cell>
          <cell r="H8">
            <v>12.96</v>
          </cell>
          <cell r="J8">
            <v>28.08</v>
          </cell>
          <cell r="K8">
            <v>5.6</v>
          </cell>
        </row>
        <row r="9">
          <cell r="B9">
            <v>27.008333333333336</v>
          </cell>
          <cell r="C9">
            <v>33.5</v>
          </cell>
          <cell r="D9">
            <v>21.7</v>
          </cell>
          <cell r="E9">
            <v>76.333333333333329</v>
          </cell>
          <cell r="F9">
            <v>100</v>
          </cell>
          <cell r="G9">
            <v>48</v>
          </cell>
          <cell r="H9">
            <v>20.88</v>
          </cell>
          <cell r="J9">
            <v>36.36</v>
          </cell>
          <cell r="K9">
            <v>0</v>
          </cell>
        </row>
        <row r="10">
          <cell r="B10">
            <v>28.287500000000005</v>
          </cell>
          <cell r="C10">
            <v>35</v>
          </cell>
          <cell r="D10">
            <v>23.6</v>
          </cell>
          <cell r="E10">
            <v>71.791666666666671</v>
          </cell>
          <cell r="F10">
            <v>98</v>
          </cell>
          <cell r="G10">
            <v>42</v>
          </cell>
          <cell r="H10">
            <v>22.68</v>
          </cell>
          <cell r="J10">
            <v>39.6</v>
          </cell>
          <cell r="K10">
            <v>0</v>
          </cell>
        </row>
        <row r="11">
          <cell r="B11">
            <v>27.491666666666671</v>
          </cell>
          <cell r="C11">
            <v>34.299999999999997</v>
          </cell>
          <cell r="D11">
            <v>23.6</v>
          </cell>
          <cell r="E11">
            <v>75.541666666666671</v>
          </cell>
          <cell r="F11">
            <v>91</v>
          </cell>
          <cell r="G11">
            <v>46</v>
          </cell>
          <cell r="H11">
            <v>22.32</v>
          </cell>
          <cell r="J11">
            <v>66.600000000000009</v>
          </cell>
          <cell r="K11">
            <v>12.799999999999999</v>
          </cell>
        </row>
        <row r="12">
          <cell r="B12">
            <v>27.920833333333338</v>
          </cell>
          <cell r="C12">
            <v>34.299999999999997</v>
          </cell>
          <cell r="D12">
            <v>23.3</v>
          </cell>
          <cell r="E12">
            <v>74.791666666666671</v>
          </cell>
          <cell r="F12">
            <v>97</v>
          </cell>
          <cell r="G12">
            <v>46</v>
          </cell>
          <cell r="H12">
            <v>15.840000000000002</v>
          </cell>
          <cell r="J12">
            <v>34.92</v>
          </cell>
          <cell r="K12">
            <v>0.2</v>
          </cell>
        </row>
        <row r="13">
          <cell r="B13">
            <v>27.791666666666668</v>
          </cell>
          <cell r="C13">
            <v>34.799999999999997</v>
          </cell>
          <cell r="D13">
            <v>22.7</v>
          </cell>
          <cell r="E13">
            <v>76.458333333333329</v>
          </cell>
          <cell r="F13">
            <v>100</v>
          </cell>
          <cell r="G13">
            <v>45</v>
          </cell>
          <cell r="H13">
            <v>14.4</v>
          </cell>
          <cell r="J13">
            <v>39.96</v>
          </cell>
          <cell r="K13">
            <v>19.600000000000001</v>
          </cell>
        </row>
        <row r="14">
          <cell r="B14">
            <v>26.770833333333343</v>
          </cell>
          <cell r="C14">
            <v>33.6</v>
          </cell>
          <cell r="D14">
            <v>23.2</v>
          </cell>
          <cell r="E14">
            <v>82.25</v>
          </cell>
          <cell r="F14">
            <v>99</v>
          </cell>
          <cell r="G14">
            <v>51</v>
          </cell>
          <cell r="H14">
            <v>9</v>
          </cell>
          <cell r="J14">
            <v>23.040000000000003</v>
          </cell>
          <cell r="K14">
            <v>1.4</v>
          </cell>
        </row>
        <row r="15">
          <cell r="B15">
            <v>27.237500000000001</v>
          </cell>
          <cell r="C15">
            <v>35</v>
          </cell>
          <cell r="D15">
            <v>23</v>
          </cell>
          <cell r="E15">
            <v>79.083333333333329</v>
          </cell>
          <cell r="F15">
            <v>97</v>
          </cell>
          <cell r="G15">
            <v>45</v>
          </cell>
          <cell r="H15">
            <v>15.48</v>
          </cell>
          <cell r="J15">
            <v>32.4</v>
          </cell>
          <cell r="K15">
            <v>8.8000000000000007</v>
          </cell>
        </row>
        <row r="16">
          <cell r="B16">
            <v>25.404166666666672</v>
          </cell>
          <cell r="C16">
            <v>31.8</v>
          </cell>
          <cell r="D16">
            <v>22.6</v>
          </cell>
          <cell r="E16">
            <v>87.083333333333329</v>
          </cell>
          <cell r="F16">
            <v>99</v>
          </cell>
          <cell r="G16">
            <v>59</v>
          </cell>
          <cell r="H16">
            <v>20.52</v>
          </cell>
          <cell r="J16">
            <v>41.76</v>
          </cell>
          <cell r="K16">
            <v>8</v>
          </cell>
        </row>
        <row r="17">
          <cell r="B17">
            <v>25.745833333333334</v>
          </cell>
          <cell r="C17">
            <v>33.5</v>
          </cell>
          <cell r="D17">
            <v>22.3</v>
          </cell>
          <cell r="E17">
            <v>82.791666666666671</v>
          </cell>
          <cell r="F17">
            <v>100</v>
          </cell>
          <cell r="G17">
            <v>48</v>
          </cell>
          <cell r="H17">
            <v>20.16</v>
          </cell>
          <cell r="J17">
            <v>48.96</v>
          </cell>
          <cell r="K17">
            <v>3.5999999999999996</v>
          </cell>
        </row>
        <row r="18">
          <cell r="B18">
            <v>24.416666666666668</v>
          </cell>
          <cell r="C18">
            <v>28.8</v>
          </cell>
          <cell r="D18">
            <v>21.3</v>
          </cell>
          <cell r="E18">
            <v>85.916666666666671</v>
          </cell>
          <cell r="F18">
            <v>100</v>
          </cell>
          <cell r="G18">
            <v>63</v>
          </cell>
          <cell r="H18">
            <v>19.8</v>
          </cell>
          <cell r="J18">
            <v>42.84</v>
          </cell>
          <cell r="K18">
            <v>9.6</v>
          </cell>
        </row>
        <row r="19">
          <cell r="B19">
            <v>25.216666666666669</v>
          </cell>
          <cell r="C19">
            <v>30.6</v>
          </cell>
          <cell r="D19">
            <v>22.4</v>
          </cell>
          <cell r="E19">
            <v>79.625</v>
          </cell>
          <cell r="F19">
            <v>98</v>
          </cell>
          <cell r="H19">
            <v>10.44</v>
          </cell>
          <cell r="J19">
            <v>21.6</v>
          </cell>
          <cell r="K19">
            <v>0.4</v>
          </cell>
        </row>
        <row r="20">
          <cell r="B20">
            <v>25.683333333333337</v>
          </cell>
          <cell r="C20">
            <v>33.1</v>
          </cell>
          <cell r="D20">
            <v>18.8</v>
          </cell>
          <cell r="E20">
            <v>69.458333333333329</v>
          </cell>
          <cell r="F20">
            <v>100</v>
          </cell>
          <cell r="G20">
            <v>39</v>
          </cell>
          <cell r="H20">
            <v>10.08</v>
          </cell>
          <cell r="J20">
            <v>23.759999999999998</v>
          </cell>
          <cell r="K20">
            <v>0</v>
          </cell>
        </row>
        <row r="21">
          <cell r="B21">
            <v>26.145833333333339</v>
          </cell>
          <cell r="C21">
            <v>34.700000000000003</v>
          </cell>
          <cell r="D21">
            <v>19</v>
          </cell>
          <cell r="E21">
            <v>64.833333333333329</v>
          </cell>
          <cell r="F21">
            <v>99</v>
          </cell>
          <cell r="G21">
            <v>35</v>
          </cell>
          <cell r="H21">
            <v>9.7200000000000006</v>
          </cell>
          <cell r="J21">
            <v>25.2</v>
          </cell>
          <cell r="K21">
            <v>0.6</v>
          </cell>
        </row>
        <row r="22">
          <cell r="B22">
            <v>27.670833333333331</v>
          </cell>
          <cell r="C22">
            <v>36.200000000000003</v>
          </cell>
          <cell r="D22">
            <v>19.8</v>
          </cell>
          <cell r="E22">
            <v>61.833333333333336</v>
          </cell>
          <cell r="F22">
            <v>95</v>
          </cell>
          <cell r="G22">
            <v>36</v>
          </cell>
          <cell r="H22">
            <v>11.520000000000001</v>
          </cell>
          <cell r="J22">
            <v>39.24</v>
          </cell>
          <cell r="K22">
            <v>0</v>
          </cell>
        </row>
        <row r="23">
          <cell r="B23">
            <v>28.620833333333334</v>
          </cell>
          <cell r="C23">
            <v>35.799999999999997</v>
          </cell>
          <cell r="D23">
            <v>23</v>
          </cell>
          <cell r="E23">
            <v>67.458333333333329</v>
          </cell>
          <cell r="F23">
            <v>98</v>
          </cell>
          <cell r="G23">
            <v>39</v>
          </cell>
          <cell r="H23">
            <v>20.16</v>
          </cell>
          <cell r="J23">
            <v>43.92</v>
          </cell>
          <cell r="K23">
            <v>11.8</v>
          </cell>
        </row>
        <row r="24">
          <cell r="B24">
            <v>26.341666666666669</v>
          </cell>
          <cell r="C24">
            <v>33.1</v>
          </cell>
          <cell r="D24">
            <v>23</v>
          </cell>
          <cell r="E24">
            <v>80.916666666666671</v>
          </cell>
          <cell r="F24">
            <v>98</v>
          </cell>
          <cell r="G24">
            <v>51</v>
          </cell>
          <cell r="H24">
            <v>19.440000000000001</v>
          </cell>
          <cell r="J24">
            <v>42.480000000000004</v>
          </cell>
          <cell r="K24">
            <v>0.4</v>
          </cell>
        </row>
        <row r="25">
          <cell r="B25">
            <v>27.658333333333331</v>
          </cell>
          <cell r="C25">
            <v>34.700000000000003</v>
          </cell>
          <cell r="D25">
            <v>24.6</v>
          </cell>
          <cell r="E25">
            <v>80.625</v>
          </cell>
          <cell r="F25">
            <v>100</v>
          </cell>
          <cell r="G25">
            <v>46</v>
          </cell>
          <cell r="H25">
            <v>20.16</v>
          </cell>
          <cell r="J25">
            <v>38.519999999999996</v>
          </cell>
          <cell r="K25">
            <v>0.8</v>
          </cell>
        </row>
        <row r="26">
          <cell r="B26">
            <v>24.979166666666661</v>
          </cell>
          <cell r="C26">
            <v>32.200000000000003</v>
          </cell>
          <cell r="D26">
            <v>22</v>
          </cell>
          <cell r="E26">
            <v>84.458333333333329</v>
          </cell>
          <cell r="F26">
            <v>99</v>
          </cell>
          <cell r="G26">
            <v>59</v>
          </cell>
          <cell r="H26">
            <v>18</v>
          </cell>
          <cell r="J26">
            <v>44.64</v>
          </cell>
          <cell r="K26">
            <v>3.2000000000000006</v>
          </cell>
        </row>
        <row r="27">
          <cell r="B27">
            <v>27.112500000000001</v>
          </cell>
          <cell r="C27">
            <v>35</v>
          </cell>
          <cell r="D27">
            <v>21</v>
          </cell>
          <cell r="E27">
            <v>72.416666666666671</v>
          </cell>
          <cell r="F27">
            <v>100</v>
          </cell>
          <cell r="G27">
            <v>31</v>
          </cell>
          <cell r="H27">
            <v>12.24</v>
          </cell>
          <cell r="J27">
            <v>20.88</v>
          </cell>
          <cell r="K27">
            <v>0.2</v>
          </cell>
        </row>
        <row r="28">
          <cell r="B28">
            <v>26.791666666666668</v>
          </cell>
          <cell r="C28">
            <v>33.700000000000003</v>
          </cell>
          <cell r="D28">
            <v>22.6</v>
          </cell>
          <cell r="E28">
            <v>76.166666666666671</v>
          </cell>
          <cell r="F28">
            <v>99</v>
          </cell>
          <cell r="G28">
            <v>48</v>
          </cell>
          <cell r="H28">
            <v>12.6</v>
          </cell>
          <cell r="J28">
            <v>33.119999999999997</v>
          </cell>
          <cell r="K28">
            <v>2</v>
          </cell>
        </row>
        <row r="29">
          <cell r="B29">
            <v>23.841666666666669</v>
          </cell>
          <cell r="C29">
            <v>27.7</v>
          </cell>
          <cell r="D29">
            <v>21.7</v>
          </cell>
          <cell r="E29">
            <v>89.708333333333329</v>
          </cell>
          <cell r="F29">
            <v>100</v>
          </cell>
          <cell r="G29">
            <v>67</v>
          </cell>
          <cell r="H29">
            <v>11.879999999999999</v>
          </cell>
          <cell r="J29">
            <v>22.32</v>
          </cell>
          <cell r="K29">
            <v>23</v>
          </cell>
        </row>
        <row r="30">
          <cell r="B30">
            <v>24.774999999999995</v>
          </cell>
          <cell r="C30">
            <v>30.8</v>
          </cell>
          <cell r="D30">
            <v>21.7</v>
          </cell>
          <cell r="E30">
            <v>81.541666666666671</v>
          </cell>
          <cell r="F30">
            <v>99</v>
          </cell>
          <cell r="G30">
            <v>55</v>
          </cell>
          <cell r="H30">
            <v>13.32</v>
          </cell>
          <cell r="J30">
            <v>26.28</v>
          </cell>
          <cell r="K30">
            <v>1.5999999999999999</v>
          </cell>
        </row>
        <row r="31">
          <cell r="B31">
            <v>26.574999999999999</v>
          </cell>
          <cell r="C31">
            <v>33</v>
          </cell>
          <cell r="D31">
            <v>20.6</v>
          </cell>
          <cell r="E31">
            <v>62.875</v>
          </cell>
          <cell r="F31">
            <v>83</v>
          </cell>
          <cell r="G31">
            <v>42</v>
          </cell>
          <cell r="H31">
            <v>12.6</v>
          </cell>
          <cell r="J31">
            <v>28.08</v>
          </cell>
          <cell r="K31">
            <v>0</v>
          </cell>
        </row>
        <row r="32">
          <cell r="B32">
            <v>26.962500000000002</v>
          </cell>
          <cell r="C32">
            <v>33.4</v>
          </cell>
          <cell r="D32">
            <v>19.8</v>
          </cell>
          <cell r="E32">
            <v>60.875</v>
          </cell>
          <cell r="F32">
            <v>93</v>
          </cell>
          <cell r="G32">
            <v>37</v>
          </cell>
          <cell r="H32">
            <v>14.04</v>
          </cell>
          <cell r="J32">
            <v>29.16</v>
          </cell>
          <cell r="K32">
            <v>0</v>
          </cell>
        </row>
        <row r="33">
          <cell r="B33">
            <v>26.475000000000005</v>
          </cell>
          <cell r="C33">
            <v>35.1</v>
          </cell>
          <cell r="D33">
            <v>17.8</v>
          </cell>
          <cell r="E33">
            <v>57.625</v>
          </cell>
          <cell r="F33">
            <v>94</v>
          </cell>
          <cell r="G33">
            <v>31</v>
          </cell>
          <cell r="H33">
            <v>14.04</v>
          </cell>
          <cell r="J33">
            <v>30.240000000000002</v>
          </cell>
          <cell r="K33">
            <v>0</v>
          </cell>
        </row>
        <row r="34">
          <cell r="B34">
            <v>27.125</v>
          </cell>
          <cell r="C34">
            <v>36.1</v>
          </cell>
          <cell r="D34">
            <v>19</v>
          </cell>
          <cell r="E34">
            <v>61.958333333333336</v>
          </cell>
          <cell r="F34">
            <v>93</v>
          </cell>
          <cell r="G34">
            <v>35</v>
          </cell>
          <cell r="H34">
            <v>18</v>
          </cell>
          <cell r="J34">
            <v>32.04</v>
          </cell>
          <cell r="K34">
            <v>0</v>
          </cell>
        </row>
        <row r="35">
          <cell r="B35">
            <v>28.479166666666668</v>
          </cell>
          <cell r="C35">
            <v>36.9</v>
          </cell>
          <cell r="D35">
            <v>21.3</v>
          </cell>
          <cell r="E35">
            <v>63.5</v>
          </cell>
          <cell r="F35">
            <v>96</v>
          </cell>
          <cell r="G35">
            <v>30</v>
          </cell>
          <cell r="H35">
            <v>12.24</v>
          </cell>
          <cell r="J35">
            <v>42.480000000000004</v>
          </cell>
          <cell r="K35">
            <v>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28.974999999999994</v>
          </cell>
          <cell r="C5">
            <v>36.9</v>
          </cell>
          <cell r="D5">
            <v>22.4</v>
          </cell>
          <cell r="E5">
            <v>71.916666666666671</v>
          </cell>
          <cell r="F5">
            <v>97</v>
          </cell>
          <cell r="G5">
            <v>38</v>
          </cell>
          <cell r="H5">
            <v>13.32</v>
          </cell>
          <cell r="J5">
            <v>30.6</v>
          </cell>
          <cell r="K5">
            <v>0</v>
          </cell>
        </row>
        <row r="6">
          <cell r="B6">
            <v>25.808333333333334</v>
          </cell>
          <cell r="C6">
            <v>30.7</v>
          </cell>
          <cell r="D6">
            <v>22.2</v>
          </cell>
          <cell r="E6">
            <v>84.291666666666671</v>
          </cell>
          <cell r="F6">
            <v>99</v>
          </cell>
          <cell r="G6">
            <v>62</v>
          </cell>
          <cell r="H6">
            <v>25.56</v>
          </cell>
          <cell r="J6">
            <v>50.04</v>
          </cell>
          <cell r="K6">
            <v>29</v>
          </cell>
        </row>
        <row r="7">
          <cell r="B7">
            <v>24.637500000000003</v>
          </cell>
          <cell r="C7">
            <v>29.6</v>
          </cell>
          <cell r="D7">
            <v>21.9</v>
          </cell>
          <cell r="E7">
            <v>88.375</v>
          </cell>
          <cell r="F7">
            <v>99</v>
          </cell>
          <cell r="G7">
            <v>68</v>
          </cell>
          <cell r="H7">
            <v>21.96</v>
          </cell>
          <cell r="J7">
            <v>34.56</v>
          </cell>
          <cell r="K7">
            <v>12.399999999999999</v>
          </cell>
        </row>
        <row r="8">
          <cell r="B8">
            <v>24.75</v>
          </cell>
          <cell r="C8">
            <v>30</v>
          </cell>
          <cell r="D8">
            <v>22.2</v>
          </cell>
          <cell r="E8">
            <v>88.208333333333329</v>
          </cell>
          <cell r="F8">
            <v>98</v>
          </cell>
          <cell r="G8">
            <v>65</v>
          </cell>
          <cell r="H8">
            <v>15.48</v>
          </cell>
          <cell r="J8">
            <v>27.36</v>
          </cell>
          <cell r="K8">
            <v>10.200000000000001</v>
          </cell>
        </row>
        <row r="9">
          <cell r="B9">
            <v>26.3125</v>
          </cell>
          <cell r="C9">
            <v>31.6</v>
          </cell>
          <cell r="D9">
            <v>21.7</v>
          </cell>
          <cell r="E9">
            <v>80.416666666666671</v>
          </cell>
          <cell r="F9">
            <v>99</v>
          </cell>
          <cell r="G9">
            <v>57</v>
          </cell>
          <cell r="H9">
            <v>10.08</v>
          </cell>
          <cell r="J9">
            <v>23.400000000000002</v>
          </cell>
          <cell r="K9">
            <v>0</v>
          </cell>
        </row>
        <row r="10">
          <cell r="B10">
            <v>27.033333333333335</v>
          </cell>
          <cell r="C10">
            <v>33.4</v>
          </cell>
          <cell r="D10">
            <v>23.1</v>
          </cell>
          <cell r="E10">
            <v>80.083333333333329</v>
          </cell>
          <cell r="F10">
            <v>94</v>
          </cell>
          <cell r="G10">
            <v>53</v>
          </cell>
          <cell r="H10">
            <v>15.840000000000002</v>
          </cell>
          <cell r="J10">
            <v>44.28</v>
          </cell>
          <cell r="K10">
            <v>0.8</v>
          </cell>
        </row>
        <row r="11">
          <cell r="B11">
            <v>26.945833333333329</v>
          </cell>
          <cell r="C11">
            <v>32.799999999999997</v>
          </cell>
          <cell r="D11">
            <v>23.8</v>
          </cell>
          <cell r="E11">
            <v>82.791666666666671</v>
          </cell>
          <cell r="F11">
            <v>96</v>
          </cell>
          <cell r="G11">
            <v>60</v>
          </cell>
          <cell r="H11">
            <v>25.2</v>
          </cell>
          <cell r="J11">
            <v>45.36</v>
          </cell>
          <cell r="K11">
            <v>2.8000000000000003</v>
          </cell>
        </row>
        <row r="12">
          <cell r="B12">
            <v>25.883333333333329</v>
          </cell>
          <cell r="C12">
            <v>30.2</v>
          </cell>
          <cell r="D12">
            <v>24</v>
          </cell>
          <cell r="E12">
            <v>88.416666666666671</v>
          </cell>
          <cell r="F12">
            <v>98</v>
          </cell>
          <cell r="G12">
            <v>71</v>
          </cell>
          <cell r="H12">
            <v>12.6</v>
          </cell>
          <cell r="J12">
            <v>45</v>
          </cell>
          <cell r="K12">
            <v>6.4000000000000012</v>
          </cell>
        </row>
        <row r="13">
          <cell r="B13">
            <v>25.379166666666666</v>
          </cell>
          <cell r="C13">
            <v>30.3</v>
          </cell>
          <cell r="D13">
            <v>22.3</v>
          </cell>
          <cell r="E13">
            <v>88.208333333333329</v>
          </cell>
          <cell r="F13">
            <v>99</v>
          </cell>
          <cell r="G13">
            <v>64</v>
          </cell>
          <cell r="H13">
            <v>12.6</v>
          </cell>
          <cell r="J13">
            <v>51.480000000000004</v>
          </cell>
          <cell r="K13">
            <v>7.2</v>
          </cell>
        </row>
        <row r="14">
          <cell r="B14">
            <v>24.529166666666665</v>
          </cell>
          <cell r="C14">
            <v>30.7</v>
          </cell>
          <cell r="D14">
            <v>20.399999999999999</v>
          </cell>
          <cell r="E14">
            <v>89.041666666666671</v>
          </cell>
          <cell r="F14">
            <v>98</v>
          </cell>
          <cell r="G14">
            <v>61</v>
          </cell>
          <cell r="H14">
            <v>11.879999999999999</v>
          </cell>
          <cell r="J14">
            <v>48.96</v>
          </cell>
          <cell r="K14">
            <v>17</v>
          </cell>
        </row>
        <row r="15">
          <cell r="B15">
            <v>26.008333333333336</v>
          </cell>
          <cell r="C15">
            <v>32.700000000000003</v>
          </cell>
          <cell r="D15">
            <v>20.9</v>
          </cell>
          <cell r="E15">
            <v>79.458333333333329</v>
          </cell>
          <cell r="F15">
            <v>98</v>
          </cell>
          <cell r="G15">
            <v>56</v>
          </cell>
          <cell r="H15">
            <v>7.9200000000000008</v>
          </cell>
          <cell r="J15">
            <v>18</v>
          </cell>
          <cell r="K15">
            <v>0.2</v>
          </cell>
        </row>
        <row r="16">
          <cell r="B16">
            <v>26.483333333333334</v>
          </cell>
          <cell r="C16">
            <v>33.799999999999997</v>
          </cell>
          <cell r="D16">
            <v>22.7</v>
          </cell>
          <cell r="E16">
            <v>78.958333333333329</v>
          </cell>
          <cell r="F16">
            <v>99</v>
          </cell>
          <cell r="G16">
            <v>51</v>
          </cell>
          <cell r="H16">
            <v>30.96</v>
          </cell>
          <cell r="J16">
            <v>59.760000000000005</v>
          </cell>
          <cell r="K16">
            <v>28.6</v>
          </cell>
        </row>
        <row r="17">
          <cell r="B17">
            <v>25.387500000000003</v>
          </cell>
          <cell r="C17">
            <v>31.8</v>
          </cell>
          <cell r="D17">
            <v>21.3</v>
          </cell>
          <cell r="E17">
            <v>84.833333333333329</v>
          </cell>
          <cell r="F17">
            <v>99</v>
          </cell>
          <cell r="G17">
            <v>53</v>
          </cell>
          <cell r="H17">
            <v>18.720000000000002</v>
          </cell>
          <cell r="J17">
            <v>42.84</v>
          </cell>
          <cell r="K17">
            <v>1.7999999999999998</v>
          </cell>
        </row>
        <row r="18">
          <cell r="B18">
            <v>23.033333333333335</v>
          </cell>
          <cell r="C18">
            <v>27</v>
          </cell>
          <cell r="D18">
            <v>21.2</v>
          </cell>
          <cell r="E18">
            <v>91.916666666666671</v>
          </cell>
          <cell r="F18">
            <v>99</v>
          </cell>
          <cell r="G18">
            <v>76</v>
          </cell>
          <cell r="H18">
            <v>13.68</v>
          </cell>
          <cell r="J18">
            <v>27.720000000000002</v>
          </cell>
          <cell r="K18">
            <v>23.2</v>
          </cell>
        </row>
        <row r="19">
          <cell r="B19">
            <v>23.541666666666668</v>
          </cell>
          <cell r="C19">
            <v>29.6</v>
          </cell>
          <cell r="D19">
            <v>17</v>
          </cell>
          <cell r="E19">
            <v>75.375</v>
          </cell>
          <cell r="F19">
            <v>99</v>
          </cell>
          <cell r="G19">
            <v>44</v>
          </cell>
          <cell r="H19">
            <v>9.3600000000000012</v>
          </cell>
          <cell r="J19">
            <v>30.240000000000002</v>
          </cell>
          <cell r="K19">
            <v>0.2</v>
          </cell>
        </row>
        <row r="20">
          <cell r="B20">
            <v>23.845833333333335</v>
          </cell>
          <cell r="C20">
            <v>30.7</v>
          </cell>
          <cell r="D20">
            <v>15.8</v>
          </cell>
          <cell r="E20">
            <v>70.75</v>
          </cell>
          <cell r="F20">
            <v>98</v>
          </cell>
          <cell r="G20">
            <v>42</v>
          </cell>
          <cell r="H20">
            <v>10.44</v>
          </cell>
          <cell r="J20">
            <v>24.48</v>
          </cell>
          <cell r="K20">
            <v>0</v>
          </cell>
        </row>
        <row r="21">
          <cell r="B21">
            <v>24.033333333333335</v>
          </cell>
          <cell r="C21">
            <v>32</v>
          </cell>
          <cell r="D21">
            <v>15.2</v>
          </cell>
          <cell r="E21">
            <v>70.5</v>
          </cell>
          <cell r="F21">
            <v>99</v>
          </cell>
          <cell r="G21">
            <v>40</v>
          </cell>
          <cell r="H21">
            <v>3.6</v>
          </cell>
          <cell r="J21">
            <v>17.28</v>
          </cell>
          <cell r="K21">
            <v>0</v>
          </cell>
        </row>
        <row r="22">
          <cell r="B22">
            <v>25.633333333333336</v>
          </cell>
          <cell r="C22">
            <v>34.299999999999997</v>
          </cell>
          <cell r="D22">
            <v>16.899999999999999</v>
          </cell>
          <cell r="E22">
            <v>74.208333333333329</v>
          </cell>
          <cell r="F22">
            <v>99</v>
          </cell>
          <cell r="G22">
            <v>40</v>
          </cell>
          <cell r="H22">
            <v>10.8</v>
          </cell>
          <cell r="J22">
            <v>22.32</v>
          </cell>
          <cell r="K22">
            <v>0</v>
          </cell>
        </row>
        <row r="23">
          <cell r="B23">
            <v>27.012500000000003</v>
          </cell>
          <cell r="C23">
            <v>32.4</v>
          </cell>
          <cell r="D23">
            <v>22.8</v>
          </cell>
          <cell r="E23">
            <v>79.375</v>
          </cell>
          <cell r="F23">
            <v>94</v>
          </cell>
          <cell r="G23">
            <v>60</v>
          </cell>
          <cell r="H23">
            <v>18.36</v>
          </cell>
          <cell r="J23">
            <v>41.4</v>
          </cell>
          <cell r="K23">
            <v>0</v>
          </cell>
        </row>
        <row r="24">
          <cell r="B24">
            <v>26.225000000000005</v>
          </cell>
          <cell r="C24">
            <v>30.5</v>
          </cell>
          <cell r="D24">
            <v>22.4</v>
          </cell>
          <cell r="E24">
            <v>85.041666666666671</v>
          </cell>
          <cell r="F24">
            <v>96</v>
          </cell>
          <cell r="G24">
            <v>70</v>
          </cell>
          <cell r="H24">
            <v>18.36</v>
          </cell>
          <cell r="J24">
            <v>48.6</v>
          </cell>
          <cell r="K24">
            <v>6.2000000000000011</v>
          </cell>
        </row>
        <row r="25">
          <cell r="B25">
            <v>27.454166666666669</v>
          </cell>
          <cell r="C25">
            <v>34</v>
          </cell>
          <cell r="D25">
            <v>21.8</v>
          </cell>
          <cell r="E25">
            <v>79.291666666666671</v>
          </cell>
          <cell r="F25">
            <v>99</v>
          </cell>
          <cell r="G25">
            <v>47</v>
          </cell>
          <cell r="H25">
            <v>14.04</v>
          </cell>
          <cell r="J25">
            <v>28.44</v>
          </cell>
          <cell r="K25">
            <v>0.8</v>
          </cell>
        </row>
        <row r="26">
          <cell r="B26">
            <v>25.408333333333328</v>
          </cell>
          <cell r="C26">
            <v>30.1</v>
          </cell>
          <cell r="D26">
            <v>21.4</v>
          </cell>
          <cell r="E26">
            <v>82.166666666666671</v>
          </cell>
          <cell r="F26">
            <v>97</v>
          </cell>
          <cell r="G26">
            <v>65</v>
          </cell>
          <cell r="H26">
            <v>11.16</v>
          </cell>
          <cell r="J26">
            <v>30.240000000000002</v>
          </cell>
          <cell r="K26">
            <v>0</v>
          </cell>
        </row>
        <row r="27">
          <cell r="B27">
            <v>26.670833333333334</v>
          </cell>
          <cell r="C27">
            <v>33.9</v>
          </cell>
          <cell r="D27">
            <v>20.5</v>
          </cell>
          <cell r="E27">
            <v>76.75</v>
          </cell>
          <cell r="F27">
            <v>99</v>
          </cell>
          <cell r="G27">
            <v>43</v>
          </cell>
          <cell r="H27">
            <v>6.48</v>
          </cell>
          <cell r="J27">
            <v>18.36</v>
          </cell>
          <cell r="K27">
            <v>0</v>
          </cell>
        </row>
        <row r="28">
          <cell r="B28">
            <v>26.3125</v>
          </cell>
          <cell r="C28">
            <v>32.200000000000003</v>
          </cell>
          <cell r="D28">
            <v>22.4</v>
          </cell>
          <cell r="E28">
            <v>80.208333333333329</v>
          </cell>
          <cell r="F28">
            <v>96</v>
          </cell>
          <cell r="G28">
            <v>59</v>
          </cell>
          <cell r="H28">
            <v>9</v>
          </cell>
          <cell r="J28">
            <v>34.200000000000003</v>
          </cell>
          <cell r="K28">
            <v>0.8</v>
          </cell>
        </row>
        <row r="29">
          <cell r="B29">
            <v>24.812500000000004</v>
          </cell>
          <cell r="C29">
            <v>29.8</v>
          </cell>
          <cell r="D29">
            <v>21.9</v>
          </cell>
          <cell r="E29">
            <v>83.375</v>
          </cell>
          <cell r="F29">
            <v>98</v>
          </cell>
          <cell r="G29">
            <v>61</v>
          </cell>
          <cell r="H29">
            <v>13.68</v>
          </cell>
          <cell r="J29">
            <v>31.319999999999997</v>
          </cell>
          <cell r="K29">
            <v>1.4</v>
          </cell>
        </row>
        <row r="30">
          <cell r="B30">
            <v>25.058333333333337</v>
          </cell>
          <cell r="C30">
            <v>29.8</v>
          </cell>
          <cell r="D30">
            <v>19.3</v>
          </cell>
          <cell r="E30">
            <v>68.291666666666671</v>
          </cell>
          <cell r="F30">
            <v>95</v>
          </cell>
          <cell r="G30">
            <v>50</v>
          </cell>
          <cell r="H30">
            <v>8.2799999999999994</v>
          </cell>
          <cell r="J30">
            <v>23.759999999999998</v>
          </cell>
          <cell r="K30">
            <v>0</v>
          </cell>
        </row>
        <row r="31">
          <cell r="B31">
            <v>24.041666666666661</v>
          </cell>
          <cell r="C31">
            <v>31.4</v>
          </cell>
          <cell r="D31">
            <v>14.5</v>
          </cell>
          <cell r="E31">
            <v>65.166666666666671</v>
          </cell>
          <cell r="F31">
            <v>99</v>
          </cell>
          <cell r="G31">
            <v>32</v>
          </cell>
          <cell r="H31">
            <v>11.520000000000001</v>
          </cell>
          <cell r="J31">
            <v>27</v>
          </cell>
          <cell r="K31">
            <v>0</v>
          </cell>
        </row>
        <row r="32">
          <cell r="B32">
            <v>23.904166666666665</v>
          </cell>
          <cell r="C32">
            <v>33.4</v>
          </cell>
          <cell r="D32">
            <v>14.2</v>
          </cell>
          <cell r="E32">
            <v>67.583333333333329</v>
          </cell>
          <cell r="F32">
            <v>99</v>
          </cell>
          <cell r="G32">
            <v>27</v>
          </cell>
          <cell r="H32">
            <v>9.7200000000000006</v>
          </cell>
          <cell r="J32">
            <v>24.840000000000003</v>
          </cell>
          <cell r="K32">
            <v>0</v>
          </cell>
        </row>
        <row r="33">
          <cell r="B33">
            <v>24.4375</v>
          </cell>
          <cell r="C33">
            <v>33.1</v>
          </cell>
          <cell r="D33">
            <v>15.8</v>
          </cell>
          <cell r="E33">
            <v>68.75</v>
          </cell>
          <cell r="F33">
            <v>97</v>
          </cell>
          <cell r="G33">
            <v>32</v>
          </cell>
          <cell r="H33">
            <v>8.64</v>
          </cell>
          <cell r="J33">
            <v>23.040000000000003</v>
          </cell>
          <cell r="K33">
            <v>0</v>
          </cell>
        </row>
        <row r="34">
          <cell r="B34">
            <v>25.354166666666668</v>
          </cell>
          <cell r="C34">
            <v>34.200000000000003</v>
          </cell>
          <cell r="D34">
            <v>16</v>
          </cell>
          <cell r="E34">
            <v>69.875</v>
          </cell>
          <cell r="F34">
            <v>98</v>
          </cell>
          <cell r="G34">
            <v>34</v>
          </cell>
          <cell r="H34">
            <v>12.96</v>
          </cell>
          <cell r="J34">
            <v>24.48</v>
          </cell>
          <cell r="K34">
            <v>0</v>
          </cell>
        </row>
        <row r="35">
          <cell r="B35">
            <v>26.529166666666669</v>
          </cell>
          <cell r="C35">
            <v>35.6</v>
          </cell>
          <cell r="D35">
            <v>18.7</v>
          </cell>
          <cell r="E35">
            <v>70.208333333333329</v>
          </cell>
          <cell r="F35">
            <v>96</v>
          </cell>
          <cell r="G35">
            <v>31</v>
          </cell>
          <cell r="H35">
            <v>12.24</v>
          </cell>
          <cell r="J35">
            <v>24.48</v>
          </cell>
          <cell r="K35">
            <v>0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27.791666666666668</v>
          </cell>
          <cell r="C5">
            <v>34.299999999999997</v>
          </cell>
          <cell r="D5">
            <v>23.1</v>
          </cell>
          <cell r="E5">
            <v>83.25</v>
          </cell>
          <cell r="F5">
            <v>100</v>
          </cell>
          <cell r="G5">
            <v>51</v>
          </cell>
          <cell r="H5">
            <v>21.240000000000002</v>
          </cell>
          <cell r="J5">
            <v>43.92</v>
          </cell>
          <cell r="K5">
            <v>0</v>
          </cell>
        </row>
        <row r="6">
          <cell r="B6">
            <v>25.574999999999999</v>
          </cell>
          <cell r="C6">
            <v>30.6</v>
          </cell>
          <cell r="D6">
            <v>22.7</v>
          </cell>
          <cell r="E6">
            <v>90.208333333333329</v>
          </cell>
          <cell r="F6">
            <v>100</v>
          </cell>
          <cell r="G6">
            <v>65</v>
          </cell>
          <cell r="H6">
            <v>36.72</v>
          </cell>
          <cell r="J6">
            <v>72.72</v>
          </cell>
          <cell r="K6">
            <v>15.8</v>
          </cell>
        </row>
        <row r="7">
          <cell r="B7">
            <v>25.525000000000002</v>
          </cell>
          <cell r="C7">
            <v>31.6</v>
          </cell>
          <cell r="D7">
            <v>22.2</v>
          </cell>
          <cell r="E7">
            <v>86.291666666666671</v>
          </cell>
          <cell r="F7">
            <v>100</v>
          </cell>
          <cell r="G7">
            <v>55</v>
          </cell>
          <cell r="H7">
            <v>14.76</v>
          </cell>
          <cell r="J7">
            <v>27.36</v>
          </cell>
          <cell r="K7">
            <v>19.399999999999999</v>
          </cell>
        </row>
        <row r="8">
          <cell r="B8">
            <v>25.725000000000005</v>
          </cell>
          <cell r="C8">
            <v>30.6</v>
          </cell>
          <cell r="D8">
            <v>23</v>
          </cell>
          <cell r="E8">
            <v>89.875</v>
          </cell>
          <cell r="F8">
            <v>100</v>
          </cell>
          <cell r="G8">
            <v>58</v>
          </cell>
          <cell r="H8">
            <v>16.559999999999999</v>
          </cell>
          <cell r="J8">
            <v>29.16</v>
          </cell>
          <cell r="K8">
            <v>5.2000000000000011</v>
          </cell>
        </row>
        <row r="9">
          <cell r="B9">
            <v>25.979166666666668</v>
          </cell>
          <cell r="C9">
            <v>31.4</v>
          </cell>
          <cell r="D9">
            <v>22.6</v>
          </cell>
          <cell r="E9">
            <v>84.625</v>
          </cell>
          <cell r="F9">
            <v>100</v>
          </cell>
          <cell r="G9">
            <v>56</v>
          </cell>
          <cell r="H9">
            <v>27</v>
          </cell>
          <cell r="J9">
            <v>40.680000000000007</v>
          </cell>
          <cell r="K9">
            <v>0</v>
          </cell>
        </row>
        <row r="10">
          <cell r="B10">
            <v>27.55</v>
          </cell>
          <cell r="C10">
            <v>33.9</v>
          </cell>
          <cell r="D10">
            <v>23.3</v>
          </cell>
          <cell r="E10">
            <v>79.25</v>
          </cell>
          <cell r="F10">
            <v>100</v>
          </cell>
          <cell r="G10">
            <v>46</v>
          </cell>
          <cell r="H10">
            <v>19.8</v>
          </cell>
          <cell r="J10">
            <v>45.36</v>
          </cell>
          <cell r="K10">
            <v>0.60000000000000009</v>
          </cell>
        </row>
        <row r="11">
          <cell r="B11">
            <v>27.795833333333334</v>
          </cell>
          <cell r="C11">
            <v>34.6</v>
          </cell>
          <cell r="D11">
            <v>24.2</v>
          </cell>
          <cell r="E11">
            <v>78.041666666666671</v>
          </cell>
          <cell r="F11">
            <v>100</v>
          </cell>
          <cell r="G11">
            <v>43</v>
          </cell>
          <cell r="H11">
            <v>22.32</v>
          </cell>
          <cell r="J11">
            <v>47.519999999999996</v>
          </cell>
          <cell r="K11">
            <v>2</v>
          </cell>
        </row>
        <row r="12">
          <cell r="B12">
            <v>25.820833333333329</v>
          </cell>
          <cell r="C12">
            <v>32.1</v>
          </cell>
          <cell r="D12">
            <v>22.5</v>
          </cell>
          <cell r="E12">
            <v>89.875</v>
          </cell>
          <cell r="F12">
            <v>100</v>
          </cell>
          <cell r="G12">
            <v>59</v>
          </cell>
          <cell r="H12">
            <v>14.04</v>
          </cell>
          <cell r="J12">
            <v>54.36</v>
          </cell>
          <cell r="K12">
            <v>8.1999999999999993</v>
          </cell>
        </row>
        <row r="13">
          <cell r="B13">
            <v>26.045833333333331</v>
          </cell>
          <cell r="C13">
            <v>34.200000000000003</v>
          </cell>
          <cell r="D13">
            <v>22.7</v>
          </cell>
          <cell r="E13">
            <v>86.333333333333329</v>
          </cell>
          <cell r="F13">
            <v>100</v>
          </cell>
          <cell r="G13">
            <v>46</v>
          </cell>
          <cell r="H13">
            <v>16.2</v>
          </cell>
          <cell r="J13">
            <v>54.72</v>
          </cell>
          <cell r="K13">
            <v>0.4</v>
          </cell>
        </row>
        <row r="14">
          <cell r="B14">
            <v>26.866666666666671</v>
          </cell>
          <cell r="C14">
            <v>32.9</v>
          </cell>
          <cell r="D14">
            <v>23.1</v>
          </cell>
          <cell r="E14">
            <v>83.25</v>
          </cell>
          <cell r="F14">
            <v>100</v>
          </cell>
          <cell r="G14">
            <v>56</v>
          </cell>
          <cell r="H14">
            <v>16.920000000000002</v>
          </cell>
          <cell r="J14">
            <v>45.36</v>
          </cell>
          <cell r="K14">
            <v>1.8</v>
          </cell>
        </row>
        <row r="15">
          <cell r="B15">
            <v>26.954166666666669</v>
          </cell>
          <cell r="C15">
            <v>32.299999999999997</v>
          </cell>
          <cell r="D15">
            <v>23.9</v>
          </cell>
          <cell r="E15">
            <v>83.25</v>
          </cell>
          <cell r="F15">
            <v>100</v>
          </cell>
          <cell r="G15">
            <v>57</v>
          </cell>
          <cell r="H15">
            <v>18</v>
          </cell>
          <cell r="J15">
            <v>27</v>
          </cell>
          <cell r="K15">
            <v>0.4</v>
          </cell>
        </row>
        <row r="16">
          <cell r="B16">
            <v>26.800000000000004</v>
          </cell>
          <cell r="C16">
            <v>33.700000000000003</v>
          </cell>
          <cell r="D16">
            <v>22.9</v>
          </cell>
          <cell r="E16">
            <v>71.913043478260875</v>
          </cell>
          <cell r="F16">
            <v>96</v>
          </cell>
          <cell r="G16">
            <v>47</v>
          </cell>
          <cell r="H16">
            <v>19.8</v>
          </cell>
          <cell r="J16">
            <v>55.440000000000005</v>
          </cell>
          <cell r="K16">
            <v>0</v>
          </cell>
        </row>
        <row r="17">
          <cell r="B17">
            <v>26.437500000000011</v>
          </cell>
          <cell r="C17">
            <v>31.9</v>
          </cell>
          <cell r="D17">
            <v>23.1</v>
          </cell>
          <cell r="E17">
            <v>82.958333333333329</v>
          </cell>
          <cell r="F17">
            <v>100</v>
          </cell>
          <cell r="G17">
            <v>55</v>
          </cell>
          <cell r="H17">
            <v>15.120000000000001</v>
          </cell>
          <cell r="J17">
            <v>24.12</v>
          </cell>
          <cell r="K17">
            <v>0</v>
          </cell>
        </row>
        <row r="18">
          <cell r="B18">
            <v>23.25</v>
          </cell>
          <cell r="C18">
            <v>27.6</v>
          </cell>
          <cell r="D18">
            <v>20.7</v>
          </cell>
          <cell r="E18">
            <v>95.125</v>
          </cell>
          <cell r="F18">
            <v>100</v>
          </cell>
          <cell r="G18">
            <v>67</v>
          </cell>
          <cell r="H18">
            <v>16.559999999999999</v>
          </cell>
          <cell r="J18">
            <v>63.360000000000007</v>
          </cell>
          <cell r="K18">
            <v>43.4</v>
          </cell>
        </row>
        <row r="19">
          <cell r="B19">
            <v>25.616666666666664</v>
          </cell>
          <cell r="C19">
            <v>31.3</v>
          </cell>
          <cell r="D19">
            <v>21.5</v>
          </cell>
          <cell r="E19">
            <v>77.875</v>
          </cell>
          <cell r="F19">
            <v>100</v>
          </cell>
          <cell r="G19">
            <v>43</v>
          </cell>
          <cell r="H19">
            <v>15.840000000000002</v>
          </cell>
          <cell r="J19">
            <v>29.880000000000003</v>
          </cell>
          <cell r="K19">
            <v>0</v>
          </cell>
        </row>
        <row r="20">
          <cell r="B20">
            <v>24.420833333333334</v>
          </cell>
          <cell r="C20">
            <v>31.5</v>
          </cell>
          <cell r="D20">
            <v>16.600000000000001</v>
          </cell>
          <cell r="E20">
            <v>70.5</v>
          </cell>
          <cell r="F20">
            <v>100</v>
          </cell>
          <cell r="G20">
            <v>38</v>
          </cell>
          <cell r="H20">
            <v>17.64</v>
          </cell>
          <cell r="J20">
            <v>34.56</v>
          </cell>
          <cell r="K20">
            <v>0</v>
          </cell>
        </row>
        <row r="21">
          <cell r="B21">
            <v>25.029166666666665</v>
          </cell>
          <cell r="C21">
            <v>33.200000000000003</v>
          </cell>
          <cell r="D21">
            <v>17.2</v>
          </cell>
          <cell r="E21">
            <v>69.125</v>
          </cell>
          <cell r="F21">
            <v>100</v>
          </cell>
          <cell r="G21">
            <v>38</v>
          </cell>
          <cell r="H21">
            <v>12.6</v>
          </cell>
          <cell r="J21">
            <v>23.400000000000002</v>
          </cell>
          <cell r="K21">
            <v>0</v>
          </cell>
        </row>
        <row r="22">
          <cell r="B22">
            <v>26.733333333333331</v>
          </cell>
          <cell r="C22">
            <v>35.299999999999997</v>
          </cell>
          <cell r="D22">
            <v>18.5</v>
          </cell>
          <cell r="E22">
            <v>70</v>
          </cell>
          <cell r="F22">
            <v>100</v>
          </cell>
          <cell r="G22">
            <v>38</v>
          </cell>
          <cell r="H22">
            <v>13.68</v>
          </cell>
          <cell r="J22">
            <v>30.96</v>
          </cell>
          <cell r="K22">
            <v>0</v>
          </cell>
        </row>
        <row r="23">
          <cell r="B23">
            <v>25.647826086956517</v>
          </cell>
          <cell r="C23">
            <v>33</v>
          </cell>
          <cell r="D23">
            <v>20.8</v>
          </cell>
          <cell r="E23">
            <v>81.130434782608702</v>
          </cell>
          <cell r="F23">
            <v>100</v>
          </cell>
          <cell r="G23">
            <v>56</v>
          </cell>
          <cell r="H23">
            <v>34.92</v>
          </cell>
          <cell r="J23">
            <v>66.600000000000009</v>
          </cell>
          <cell r="K23">
            <v>28.4</v>
          </cell>
        </row>
        <row r="24">
          <cell r="B24">
            <v>26.074999999999999</v>
          </cell>
          <cell r="C24">
            <v>33</v>
          </cell>
          <cell r="D24">
            <v>21.5</v>
          </cell>
          <cell r="E24">
            <v>81.625</v>
          </cell>
          <cell r="F24">
            <v>100</v>
          </cell>
          <cell r="G24">
            <v>52</v>
          </cell>
          <cell r="H24">
            <v>18</v>
          </cell>
          <cell r="J24">
            <v>35.64</v>
          </cell>
          <cell r="K24">
            <v>0.4</v>
          </cell>
        </row>
        <row r="25">
          <cell r="B25">
            <v>26.775000000000002</v>
          </cell>
          <cell r="C25">
            <v>33.5</v>
          </cell>
          <cell r="D25">
            <v>22.9</v>
          </cell>
          <cell r="E25">
            <v>84.208333333333329</v>
          </cell>
          <cell r="F25">
            <v>100</v>
          </cell>
          <cell r="G25">
            <v>55</v>
          </cell>
          <cell r="H25">
            <v>23.040000000000003</v>
          </cell>
          <cell r="J25">
            <v>43.92</v>
          </cell>
          <cell r="K25">
            <v>0.4</v>
          </cell>
        </row>
        <row r="26">
          <cell r="B26">
            <v>25.216666666666669</v>
          </cell>
          <cell r="C26">
            <v>32.6</v>
          </cell>
          <cell r="D26">
            <v>21.7</v>
          </cell>
          <cell r="E26">
            <v>89.041666666666671</v>
          </cell>
          <cell r="F26">
            <v>100</v>
          </cell>
          <cell r="G26">
            <v>55</v>
          </cell>
          <cell r="H26">
            <v>10.8</v>
          </cell>
          <cell r="J26">
            <v>30.240000000000002</v>
          </cell>
          <cell r="K26">
            <v>3.6</v>
          </cell>
        </row>
        <row r="27">
          <cell r="B27">
            <v>26.912500000000005</v>
          </cell>
          <cell r="C27">
            <v>34.299999999999997</v>
          </cell>
          <cell r="D27">
            <v>20.2</v>
          </cell>
          <cell r="E27">
            <v>78.583333333333329</v>
          </cell>
          <cell r="F27">
            <v>100</v>
          </cell>
          <cell r="G27">
            <v>43</v>
          </cell>
          <cell r="H27">
            <v>10.08</v>
          </cell>
          <cell r="J27">
            <v>27.36</v>
          </cell>
          <cell r="K27">
            <v>0.2</v>
          </cell>
        </row>
        <row r="28">
          <cell r="B28">
            <v>27.262499999999999</v>
          </cell>
          <cell r="C28">
            <v>33.1</v>
          </cell>
          <cell r="D28">
            <v>22.9</v>
          </cell>
          <cell r="E28">
            <v>74.708333333333329</v>
          </cell>
          <cell r="F28">
            <v>100</v>
          </cell>
          <cell r="G28">
            <v>53</v>
          </cell>
          <cell r="H28">
            <v>28.8</v>
          </cell>
          <cell r="J28">
            <v>43.92</v>
          </cell>
          <cell r="K28">
            <v>0</v>
          </cell>
        </row>
        <row r="29">
          <cell r="B29">
            <v>23.995833333333334</v>
          </cell>
          <cell r="C29">
            <v>27.9</v>
          </cell>
          <cell r="D29">
            <v>21</v>
          </cell>
          <cell r="E29">
            <v>93.375</v>
          </cell>
          <cell r="F29">
            <v>100</v>
          </cell>
          <cell r="G29">
            <v>69</v>
          </cell>
          <cell r="H29">
            <v>17.28</v>
          </cell>
          <cell r="J29">
            <v>36.72</v>
          </cell>
          <cell r="K29">
            <v>9.7999999999999989</v>
          </cell>
        </row>
        <row r="30">
          <cell r="B30">
            <v>25.245833333333334</v>
          </cell>
          <cell r="C30">
            <v>30.5</v>
          </cell>
          <cell r="D30">
            <v>21.4</v>
          </cell>
          <cell r="E30">
            <v>83.916666666666671</v>
          </cell>
          <cell r="F30">
            <v>100</v>
          </cell>
          <cell r="G30">
            <v>59</v>
          </cell>
          <cell r="H30">
            <v>15.840000000000002</v>
          </cell>
          <cell r="J30">
            <v>27.720000000000002</v>
          </cell>
          <cell r="K30">
            <v>0.8</v>
          </cell>
        </row>
        <row r="31">
          <cell r="B31">
            <v>26.120833333333337</v>
          </cell>
          <cell r="C31">
            <v>32</v>
          </cell>
          <cell r="D31">
            <v>19.7</v>
          </cell>
          <cell r="E31">
            <v>65.083333333333329</v>
          </cell>
          <cell r="F31">
            <v>100</v>
          </cell>
          <cell r="G31">
            <v>42</v>
          </cell>
          <cell r="H31">
            <v>15.48</v>
          </cell>
          <cell r="J31">
            <v>28.8</v>
          </cell>
          <cell r="K31">
            <v>0</v>
          </cell>
        </row>
        <row r="32">
          <cell r="B32">
            <v>25.433333333333337</v>
          </cell>
          <cell r="C32">
            <v>33.200000000000003</v>
          </cell>
          <cell r="D32">
            <v>16.8</v>
          </cell>
          <cell r="E32">
            <v>64.625</v>
          </cell>
          <cell r="F32">
            <v>100</v>
          </cell>
          <cell r="G32">
            <v>34</v>
          </cell>
          <cell r="H32">
            <v>14.76</v>
          </cell>
          <cell r="J32">
            <v>40.32</v>
          </cell>
          <cell r="K32">
            <v>0</v>
          </cell>
        </row>
        <row r="33">
          <cell r="B33">
            <v>24.733333333333334</v>
          </cell>
          <cell r="C33">
            <v>33.799999999999997</v>
          </cell>
          <cell r="D33">
            <v>15.4</v>
          </cell>
          <cell r="E33">
            <v>68.708333333333329</v>
          </cell>
          <cell r="F33">
            <v>100</v>
          </cell>
          <cell r="G33">
            <v>32</v>
          </cell>
          <cell r="H33">
            <v>12.24</v>
          </cell>
          <cell r="J33">
            <v>25.2</v>
          </cell>
          <cell r="K33">
            <v>0</v>
          </cell>
        </row>
        <row r="34">
          <cell r="B34">
            <v>25.445833333333329</v>
          </cell>
          <cell r="C34">
            <v>34.799999999999997</v>
          </cell>
          <cell r="D34">
            <v>17.399999999999999</v>
          </cell>
          <cell r="E34">
            <v>72.041666666666671</v>
          </cell>
          <cell r="F34">
            <v>100</v>
          </cell>
          <cell r="G34">
            <v>39</v>
          </cell>
          <cell r="H34">
            <v>16.920000000000002</v>
          </cell>
          <cell r="J34">
            <v>40.680000000000007</v>
          </cell>
          <cell r="K34">
            <v>0</v>
          </cell>
        </row>
        <row r="35">
          <cell r="B35">
            <v>27.404166666666672</v>
          </cell>
          <cell r="C35">
            <v>34.799999999999997</v>
          </cell>
          <cell r="D35">
            <v>21.6</v>
          </cell>
          <cell r="E35">
            <v>72.666666666666671</v>
          </cell>
          <cell r="F35">
            <v>100</v>
          </cell>
          <cell r="G35">
            <v>45</v>
          </cell>
          <cell r="H35">
            <v>14.76</v>
          </cell>
          <cell r="J35">
            <v>26.28</v>
          </cell>
          <cell r="K35">
            <v>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24.729166666666668</v>
          </cell>
          <cell r="C5">
            <v>28.5</v>
          </cell>
          <cell r="D5">
            <v>21.1</v>
          </cell>
          <cell r="E5">
            <v>81.208333333333329</v>
          </cell>
          <cell r="F5">
            <v>95</v>
          </cell>
          <cell r="G5">
            <v>64</v>
          </cell>
          <cell r="H5">
            <v>24.12</v>
          </cell>
          <cell r="J5">
            <v>45</v>
          </cell>
          <cell r="K5">
            <v>12.399999999999999</v>
          </cell>
        </row>
        <row r="6">
          <cell r="B6">
            <v>25.291666666666661</v>
          </cell>
          <cell r="C6">
            <v>29.5</v>
          </cell>
          <cell r="D6">
            <v>22.9</v>
          </cell>
          <cell r="E6">
            <v>80.666666666666671</v>
          </cell>
          <cell r="F6">
            <v>93</v>
          </cell>
          <cell r="G6">
            <v>58</v>
          </cell>
          <cell r="H6">
            <v>25.56</v>
          </cell>
          <cell r="J6">
            <v>47.16</v>
          </cell>
          <cell r="K6">
            <v>0.4</v>
          </cell>
        </row>
        <row r="7">
          <cell r="B7">
            <v>23.679166666666671</v>
          </cell>
          <cell r="C7">
            <v>26.5</v>
          </cell>
          <cell r="D7">
            <v>20.8</v>
          </cell>
          <cell r="E7">
            <v>85.666666666666671</v>
          </cell>
          <cell r="F7">
            <v>96</v>
          </cell>
          <cell r="G7">
            <v>71</v>
          </cell>
          <cell r="H7">
            <v>23.400000000000002</v>
          </cell>
          <cell r="J7">
            <v>36</v>
          </cell>
          <cell r="K7">
            <v>5.8000000000000016</v>
          </cell>
        </row>
        <row r="8">
          <cell r="B8">
            <v>23.012500000000003</v>
          </cell>
          <cell r="C8">
            <v>27.1</v>
          </cell>
          <cell r="D8">
            <v>20.8</v>
          </cell>
          <cell r="E8">
            <v>88.541666666666671</v>
          </cell>
          <cell r="F8">
            <v>97</v>
          </cell>
          <cell r="G8">
            <v>71</v>
          </cell>
          <cell r="H8">
            <v>18.720000000000002</v>
          </cell>
          <cell r="J8">
            <v>38.880000000000003</v>
          </cell>
          <cell r="K8">
            <v>15.399999999999999</v>
          </cell>
        </row>
        <row r="9">
          <cell r="B9">
            <v>24.054166666666664</v>
          </cell>
          <cell r="C9">
            <v>30.4</v>
          </cell>
          <cell r="D9">
            <v>20.7</v>
          </cell>
          <cell r="E9">
            <v>84.125</v>
          </cell>
          <cell r="F9">
            <v>97</v>
          </cell>
          <cell r="G9">
            <v>58</v>
          </cell>
          <cell r="H9">
            <v>12.24</v>
          </cell>
          <cell r="J9">
            <v>34.92</v>
          </cell>
          <cell r="K9">
            <v>3.8000000000000003</v>
          </cell>
        </row>
        <row r="10">
          <cell r="B10">
            <v>25.229166666666668</v>
          </cell>
          <cell r="C10">
            <v>31.5</v>
          </cell>
          <cell r="D10">
            <v>21.5</v>
          </cell>
          <cell r="E10">
            <v>78.166666666666671</v>
          </cell>
          <cell r="F10">
            <v>97</v>
          </cell>
          <cell r="G10">
            <v>49</v>
          </cell>
          <cell r="H10">
            <v>24.840000000000003</v>
          </cell>
          <cell r="J10">
            <v>39.24</v>
          </cell>
          <cell r="K10">
            <v>0</v>
          </cell>
        </row>
        <row r="11">
          <cell r="B11">
            <v>26.425000000000001</v>
          </cell>
          <cell r="C11">
            <v>32.200000000000003</v>
          </cell>
          <cell r="D11">
            <v>22.1</v>
          </cell>
          <cell r="E11">
            <v>72.833333333333329</v>
          </cell>
          <cell r="F11">
            <v>92</v>
          </cell>
          <cell r="G11">
            <v>47</v>
          </cell>
          <cell r="H11">
            <v>25.92</v>
          </cell>
          <cell r="J11">
            <v>48.96</v>
          </cell>
          <cell r="K11">
            <v>0.4</v>
          </cell>
        </row>
        <row r="12">
          <cell r="B12">
            <v>26.266666666666662</v>
          </cell>
          <cell r="C12">
            <v>31.2</v>
          </cell>
          <cell r="D12">
            <v>22.4</v>
          </cell>
          <cell r="E12">
            <v>74.458333333333329</v>
          </cell>
          <cell r="F12">
            <v>90</v>
          </cell>
          <cell r="G12">
            <v>52</v>
          </cell>
          <cell r="H12">
            <v>20.88</v>
          </cell>
          <cell r="J12">
            <v>37.440000000000005</v>
          </cell>
          <cell r="K12">
            <v>0.2</v>
          </cell>
        </row>
        <row r="13">
          <cell r="B13">
            <v>26.516666666666669</v>
          </cell>
          <cell r="C13">
            <v>33</v>
          </cell>
          <cell r="D13">
            <v>21.1</v>
          </cell>
          <cell r="E13">
            <v>73.125</v>
          </cell>
          <cell r="F13">
            <v>93</v>
          </cell>
          <cell r="G13">
            <v>46</v>
          </cell>
          <cell r="H13">
            <v>17.28</v>
          </cell>
          <cell r="J13">
            <v>40.680000000000007</v>
          </cell>
          <cell r="K13">
            <v>0</v>
          </cell>
        </row>
        <row r="14">
          <cell r="B14">
            <v>25.687500000000004</v>
          </cell>
          <cell r="C14">
            <v>31.1</v>
          </cell>
          <cell r="D14">
            <v>21.9</v>
          </cell>
          <cell r="E14">
            <v>77.708333333333329</v>
          </cell>
          <cell r="F14">
            <v>92</v>
          </cell>
          <cell r="G14">
            <v>52</v>
          </cell>
          <cell r="H14">
            <v>17.28</v>
          </cell>
          <cell r="J14">
            <v>32.4</v>
          </cell>
          <cell r="K14">
            <v>1</v>
          </cell>
        </row>
        <row r="15">
          <cell r="B15">
            <v>26.45</v>
          </cell>
          <cell r="C15">
            <v>33.200000000000003</v>
          </cell>
          <cell r="D15">
            <v>21.4</v>
          </cell>
          <cell r="E15">
            <v>74.666666666666671</v>
          </cell>
          <cell r="F15">
            <v>95</v>
          </cell>
          <cell r="G15">
            <v>44</v>
          </cell>
          <cell r="H15">
            <v>14.04</v>
          </cell>
          <cell r="J15">
            <v>25.56</v>
          </cell>
          <cell r="K15">
            <v>0.8</v>
          </cell>
        </row>
        <row r="16">
          <cell r="B16">
            <v>25.008333333333329</v>
          </cell>
          <cell r="C16">
            <v>28.7</v>
          </cell>
          <cell r="D16">
            <v>22.5</v>
          </cell>
          <cell r="E16">
            <v>78.708333333333329</v>
          </cell>
          <cell r="F16">
            <v>93</v>
          </cell>
          <cell r="G16">
            <v>60</v>
          </cell>
          <cell r="H16">
            <v>23.759999999999998</v>
          </cell>
          <cell r="J16">
            <v>50.04</v>
          </cell>
          <cell r="K16">
            <v>0</v>
          </cell>
        </row>
        <row r="17">
          <cell r="B17">
            <v>23.987500000000008</v>
          </cell>
          <cell r="C17">
            <v>30.9</v>
          </cell>
          <cell r="D17">
            <v>20.5</v>
          </cell>
          <cell r="E17">
            <v>78.166666666666671</v>
          </cell>
          <cell r="F17">
            <v>90</v>
          </cell>
          <cell r="G17">
            <v>54</v>
          </cell>
          <cell r="H17">
            <v>16.559999999999999</v>
          </cell>
          <cell r="J17">
            <v>41.76</v>
          </cell>
          <cell r="K17">
            <v>0.2</v>
          </cell>
        </row>
        <row r="18">
          <cell r="B18">
            <v>21.854166666666668</v>
          </cell>
          <cell r="C18">
            <v>25</v>
          </cell>
          <cell r="D18">
            <v>19.399999999999999</v>
          </cell>
          <cell r="E18">
            <v>90.708333333333329</v>
          </cell>
          <cell r="F18">
            <v>98</v>
          </cell>
          <cell r="G18">
            <v>77</v>
          </cell>
          <cell r="H18">
            <v>18.720000000000002</v>
          </cell>
          <cell r="J18">
            <v>51.84</v>
          </cell>
          <cell r="K18">
            <v>45.2</v>
          </cell>
        </row>
        <row r="19">
          <cell r="B19">
            <v>22.75833333333334</v>
          </cell>
          <cell r="C19">
            <v>27.1</v>
          </cell>
          <cell r="D19">
            <v>20.3</v>
          </cell>
          <cell r="E19">
            <v>86.625</v>
          </cell>
          <cell r="F19">
            <v>96</v>
          </cell>
          <cell r="G19">
            <v>62</v>
          </cell>
          <cell r="H19">
            <v>11.879999999999999</v>
          </cell>
          <cell r="J19">
            <v>20.88</v>
          </cell>
          <cell r="K19">
            <v>0.4</v>
          </cell>
        </row>
        <row r="20">
          <cell r="B20">
            <v>24.270833333333332</v>
          </cell>
          <cell r="C20">
            <v>29.9</v>
          </cell>
          <cell r="D20">
            <v>18.7</v>
          </cell>
          <cell r="E20">
            <v>78.208333333333329</v>
          </cell>
          <cell r="F20">
            <v>99</v>
          </cell>
          <cell r="G20">
            <v>48</v>
          </cell>
          <cell r="H20">
            <v>14.76</v>
          </cell>
          <cell r="J20">
            <v>26.28</v>
          </cell>
          <cell r="K20">
            <v>0.2</v>
          </cell>
        </row>
        <row r="21">
          <cell r="B21">
            <v>24.958333333333332</v>
          </cell>
          <cell r="C21">
            <v>31.3</v>
          </cell>
          <cell r="D21">
            <v>19.3</v>
          </cell>
          <cell r="E21">
            <v>64.791666666666671</v>
          </cell>
          <cell r="F21">
            <v>86</v>
          </cell>
          <cell r="G21">
            <v>33</v>
          </cell>
          <cell r="H21">
            <v>9</v>
          </cell>
          <cell r="J21">
            <v>19.8</v>
          </cell>
          <cell r="K21">
            <v>0</v>
          </cell>
        </row>
        <row r="22">
          <cell r="B22">
            <v>25.333333333333332</v>
          </cell>
          <cell r="C22">
            <v>31.9</v>
          </cell>
          <cell r="D22">
            <v>19.2</v>
          </cell>
          <cell r="E22">
            <v>72.541666666666671</v>
          </cell>
          <cell r="F22">
            <v>93</v>
          </cell>
          <cell r="G22">
            <v>48</v>
          </cell>
          <cell r="H22">
            <v>14.4</v>
          </cell>
          <cell r="J22">
            <v>31.680000000000003</v>
          </cell>
          <cell r="K22">
            <v>0</v>
          </cell>
        </row>
        <row r="23">
          <cell r="B23">
            <v>25.704166666666669</v>
          </cell>
          <cell r="C23">
            <v>30.8</v>
          </cell>
          <cell r="D23">
            <v>21.5</v>
          </cell>
          <cell r="E23">
            <v>75.458333333333329</v>
          </cell>
          <cell r="F23">
            <v>90</v>
          </cell>
          <cell r="G23">
            <v>55</v>
          </cell>
          <cell r="H23">
            <v>20.16</v>
          </cell>
          <cell r="J23">
            <v>39.6</v>
          </cell>
          <cell r="K23">
            <v>0</v>
          </cell>
        </row>
        <row r="24">
          <cell r="B24">
            <v>25.595833333333331</v>
          </cell>
          <cell r="C24">
            <v>30.7</v>
          </cell>
          <cell r="D24">
            <v>21.6</v>
          </cell>
          <cell r="E24">
            <v>76.5</v>
          </cell>
          <cell r="F24">
            <v>93</v>
          </cell>
          <cell r="G24">
            <v>54</v>
          </cell>
          <cell r="H24">
            <v>24.840000000000003</v>
          </cell>
          <cell r="J24">
            <v>44.28</v>
          </cell>
          <cell r="K24">
            <v>0</v>
          </cell>
        </row>
        <row r="25">
          <cell r="B25">
            <v>25.187500000000004</v>
          </cell>
          <cell r="C25">
            <v>28.7</v>
          </cell>
          <cell r="D25">
            <v>23.3</v>
          </cell>
          <cell r="E25">
            <v>82.166666666666671</v>
          </cell>
          <cell r="F25">
            <v>91</v>
          </cell>
          <cell r="G25">
            <v>68</v>
          </cell>
          <cell r="H25">
            <v>21.240000000000002</v>
          </cell>
          <cell r="J25">
            <v>38.159999999999997</v>
          </cell>
          <cell r="K25">
            <v>0</v>
          </cell>
        </row>
        <row r="26">
          <cell r="B26">
            <v>23.529166666666665</v>
          </cell>
          <cell r="C26">
            <v>28.2</v>
          </cell>
          <cell r="D26">
            <v>19.600000000000001</v>
          </cell>
          <cell r="E26">
            <v>84.625</v>
          </cell>
          <cell r="F26">
            <v>96</v>
          </cell>
          <cell r="G26">
            <v>65</v>
          </cell>
          <cell r="H26">
            <v>17.64</v>
          </cell>
          <cell r="J26">
            <v>36.36</v>
          </cell>
          <cell r="K26">
            <v>0</v>
          </cell>
        </row>
        <row r="27">
          <cell r="B27">
            <v>24.262499999999992</v>
          </cell>
          <cell r="C27">
            <v>31</v>
          </cell>
          <cell r="D27">
            <v>20.399999999999999</v>
          </cell>
          <cell r="E27">
            <v>85</v>
          </cell>
          <cell r="F27">
            <v>98</v>
          </cell>
          <cell r="G27">
            <v>51</v>
          </cell>
          <cell r="H27">
            <v>22.32</v>
          </cell>
          <cell r="J27">
            <v>39.6</v>
          </cell>
          <cell r="K27">
            <v>5.2</v>
          </cell>
        </row>
        <row r="28">
          <cell r="B28">
            <v>24.608333333333331</v>
          </cell>
          <cell r="C28">
            <v>30.5</v>
          </cell>
          <cell r="D28">
            <v>21.2</v>
          </cell>
          <cell r="E28">
            <v>80.5</v>
          </cell>
          <cell r="F28">
            <v>95</v>
          </cell>
          <cell r="G28">
            <v>53</v>
          </cell>
          <cell r="H28">
            <v>27</v>
          </cell>
          <cell r="J28">
            <v>46.440000000000005</v>
          </cell>
          <cell r="K28">
            <v>13</v>
          </cell>
        </row>
        <row r="29">
          <cell r="B29">
            <v>21.137499999999996</v>
          </cell>
          <cell r="C29">
            <v>22.5</v>
          </cell>
          <cell r="D29">
            <v>20.3</v>
          </cell>
          <cell r="E29">
            <v>95.458333333333329</v>
          </cell>
          <cell r="F29">
            <v>98</v>
          </cell>
          <cell r="G29">
            <v>90</v>
          </cell>
          <cell r="H29">
            <v>9</v>
          </cell>
          <cell r="J29">
            <v>21.240000000000002</v>
          </cell>
          <cell r="K29">
            <v>75.399999999999977</v>
          </cell>
        </row>
        <row r="30">
          <cell r="B30">
            <v>22.354166666666671</v>
          </cell>
          <cell r="C30">
            <v>26.4</v>
          </cell>
          <cell r="D30">
            <v>20.2</v>
          </cell>
          <cell r="E30">
            <v>90.208333333333329</v>
          </cell>
          <cell r="F30">
            <v>97</v>
          </cell>
          <cell r="G30">
            <v>75</v>
          </cell>
          <cell r="H30">
            <v>9</v>
          </cell>
          <cell r="J30">
            <v>18</v>
          </cell>
          <cell r="K30">
            <v>2.6</v>
          </cell>
        </row>
        <row r="31">
          <cell r="B31">
            <v>24.1875</v>
          </cell>
          <cell r="C31">
            <v>28.6</v>
          </cell>
          <cell r="D31">
            <v>21.8</v>
          </cell>
          <cell r="E31">
            <v>80.041666666666671</v>
          </cell>
          <cell r="F31">
            <v>94</v>
          </cell>
          <cell r="G31">
            <v>57</v>
          </cell>
          <cell r="H31">
            <v>10.44</v>
          </cell>
          <cell r="J31">
            <v>21.6</v>
          </cell>
          <cell r="K31">
            <v>0</v>
          </cell>
        </row>
        <row r="32">
          <cell r="B32">
            <v>24.845833333333331</v>
          </cell>
          <cell r="C32">
            <v>29.5</v>
          </cell>
          <cell r="D32">
            <v>19.7</v>
          </cell>
          <cell r="E32">
            <v>72.458333333333329</v>
          </cell>
          <cell r="F32">
            <v>95</v>
          </cell>
          <cell r="G32">
            <v>49</v>
          </cell>
          <cell r="H32">
            <v>13.68</v>
          </cell>
          <cell r="J32">
            <v>24.840000000000003</v>
          </cell>
          <cell r="K32">
            <v>0</v>
          </cell>
        </row>
        <row r="33">
          <cell r="B33">
            <v>24.387499999999999</v>
          </cell>
          <cell r="C33">
            <v>31.2</v>
          </cell>
          <cell r="D33">
            <v>17.2</v>
          </cell>
          <cell r="E33">
            <v>64.583333333333329</v>
          </cell>
          <cell r="F33">
            <v>92</v>
          </cell>
          <cell r="G33">
            <v>41</v>
          </cell>
          <cell r="H33">
            <v>11.520000000000001</v>
          </cell>
          <cell r="J33">
            <v>21.6</v>
          </cell>
          <cell r="K33">
            <v>0</v>
          </cell>
        </row>
        <row r="34">
          <cell r="B34">
            <v>25.175000000000001</v>
          </cell>
          <cell r="C34">
            <v>31.7</v>
          </cell>
          <cell r="D34">
            <v>19.5</v>
          </cell>
          <cell r="E34">
            <v>66.125</v>
          </cell>
          <cell r="F34">
            <v>90</v>
          </cell>
          <cell r="G34">
            <v>44</v>
          </cell>
          <cell r="H34">
            <v>10.8</v>
          </cell>
          <cell r="J34">
            <v>20.16</v>
          </cell>
          <cell r="K34">
            <v>0</v>
          </cell>
        </row>
        <row r="35">
          <cell r="B35">
            <v>25.416666666666671</v>
          </cell>
          <cell r="C35">
            <v>32.200000000000003</v>
          </cell>
          <cell r="D35">
            <v>20</v>
          </cell>
          <cell r="E35">
            <v>72.666666666666671</v>
          </cell>
          <cell r="F35">
            <v>95</v>
          </cell>
          <cell r="G35">
            <v>43</v>
          </cell>
          <cell r="H35">
            <v>14.04</v>
          </cell>
          <cell r="J35">
            <v>26.64</v>
          </cell>
          <cell r="K35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29.912499999999994</v>
          </cell>
          <cell r="C5">
            <v>35.6</v>
          </cell>
          <cell r="D5">
            <v>25.8</v>
          </cell>
          <cell r="E5">
            <v>64</v>
          </cell>
          <cell r="F5">
            <v>86</v>
          </cell>
          <cell r="G5">
            <v>37</v>
          </cell>
          <cell r="H5">
            <v>16.2</v>
          </cell>
          <cell r="J5">
            <v>33.840000000000003</v>
          </cell>
          <cell r="K5">
            <v>0</v>
          </cell>
        </row>
        <row r="6">
          <cell r="B6">
            <v>28.366666666666664</v>
          </cell>
          <cell r="C6">
            <v>34</v>
          </cell>
          <cell r="D6">
            <v>25.3</v>
          </cell>
          <cell r="E6">
            <v>69.833333333333329</v>
          </cell>
          <cell r="F6">
            <v>84</v>
          </cell>
          <cell r="G6">
            <v>49</v>
          </cell>
          <cell r="H6">
            <v>15.840000000000002</v>
          </cell>
          <cell r="J6">
            <v>39.96</v>
          </cell>
          <cell r="K6">
            <v>0.2</v>
          </cell>
        </row>
        <row r="7">
          <cell r="B7">
            <v>24.308333333333337</v>
          </cell>
          <cell r="C7">
            <v>28.2</v>
          </cell>
          <cell r="D7">
            <v>22.4</v>
          </cell>
          <cell r="E7">
            <v>89.625</v>
          </cell>
          <cell r="F7">
            <v>93</v>
          </cell>
          <cell r="G7">
            <v>59</v>
          </cell>
          <cell r="H7">
            <v>11.16</v>
          </cell>
          <cell r="J7">
            <v>39.96</v>
          </cell>
          <cell r="K7">
            <v>81.59999999999998</v>
          </cell>
        </row>
        <row r="8">
          <cell r="B8">
            <v>25.366666666666664</v>
          </cell>
          <cell r="C8">
            <v>29.7</v>
          </cell>
          <cell r="D8">
            <v>22.7</v>
          </cell>
          <cell r="E8">
            <v>81.125</v>
          </cell>
          <cell r="F8">
            <v>92</v>
          </cell>
          <cell r="G8">
            <v>62</v>
          </cell>
          <cell r="H8">
            <v>9</v>
          </cell>
          <cell r="J8">
            <v>26.64</v>
          </cell>
          <cell r="K8">
            <v>0.4</v>
          </cell>
        </row>
        <row r="9">
          <cell r="B9">
            <v>26.920833333333334</v>
          </cell>
          <cell r="C9">
            <v>32.700000000000003</v>
          </cell>
          <cell r="D9">
            <v>21.9</v>
          </cell>
          <cell r="E9">
            <v>74.208333333333329</v>
          </cell>
          <cell r="F9">
            <v>92</v>
          </cell>
          <cell r="G9">
            <v>50</v>
          </cell>
          <cell r="H9">
            <v>7.5600000000000005</v>
          </cell>
          <cell r="J9">
            <v>34.92</v>
          </cell>
          <cell r="K9">
            <v>0</v>
          </cell>
        </row>
        <row r="10">
          <cell r="B10">
            <v>28.366666666666671</v>
          </cell>
          <cell r="C10">
            <v>33.200000000000003</v>
          </cell>
          <cell r="D10">
            <v>24.5</v>
          </cell>
          <cell r="E10">
            <v>69.916666666666671</v>
          </cell>
          <cell r="F10">
            <v>85</v>
          </cell>
          <cell r="G10">
            <v>52</v>
          </cell>
          <cell r="H10">
            <v>21.240000000000002</v>
          </cell>
          <cell r="J10">
            <v>46.800000000000004</v>
          </cell>
          <cell r="K10">
            <v>0.8</v>
          </cell>
        </row>
        <row r="11">
          <cell r="B11">
            <v>29.0625</v>
          </cell>
          <cell r="C11">
            <v>34.700000000000003</v>
          </cell>
          <cell r="D11">
            <v>25.4</v>
          </cell>
          <cell r="E11">
            <v>70.458333333333329</v>
          </cell>
          <cell r="F11">
            <v>90</v>
          </cell>
          <cell r="G11">
            <v>44</v>
          </cell>
          <cell r="H11">
            <v>16.559999999999999</v>
          </cell>
          <cell r="J11">
            <v>41.04</v>
          </cell>
          <cell r="K11">
            <v>0</v>
          </cell>
        </row>
        <row r="12">
          <cell r="B12">
            <v>28.795833333333334</v>
          </cell>
          <cell r="C12">
            <v>34.5</v>
          </cell>
          <cell r="D12">
            <v>25.5</v>
          </cell>
          <cell r="E12">
            <v>68.875</v>
          </cell>
          <cell r="F12">
            <v>85</v>
          </cell>
          <cell r="G12">
            <v>46</v>
          </cell>
          <cell r="H12">
            <v>11.879999999999999</v>
          </cell>
          <cell r="J12">
            <v>33.119999999999997</v>
          </cell>
          <cell r="K12">
            <v>0</v>
          </cell>
        </row>
        <row r="13">
          <cell r="B13">
            <v>28.070833333333336</v>
          </cell>
          <cell r="C13">
            <v>33.5</v>
          </cell>
          <cell r="D13">
            <v>24.8</v>
          </cell>
          <cell r="E13">
            <v>76.333333333333329</v>
          </cell>
          <cell r="F13">
            <v>91</v>
          </cell>
          <cell r="G13">
            <v>55</v>
          </cell>
          <cell r="H13">
            <v>13.32</v>
          </cell>
          <cell r="J13">
            <v>46.080000000000005</v>
          </cell>
          <cell r="K13">
            <v>7</v>
          </cell>
        </row>
        <row r="14">
          <cell r="B14">
            <v>26.504166666666663</v>
          </cell>
          <cell r="C14">
            <v>30.6</v>
          </cell>
          <cell r="D14">
            <v>24.5</v>
          </cell>
          <cell r="E14">
            <v>82.416666666666671</v>
          </cell>
          <cell r="F14">
            <v>92</v>
          </cell>
          <cell r="G14">
            <v>60</v>
          </cell>
          <cell r="H14">
            <v>5.7600000000000007</v>
          </cell>
          <cell r="J14">
            <v>12.96</v>
          </cell>
          <cell r="K14">
            <v>3</v>
          </cell>
        </row>
        <row r="15">
          <cell r="B15">
            <v>29</v>
          </cell>
          <cell r="C15">
            <v>35.299999999999997</v>
          </cell>
          <cell r="D15">
            <v>24.6</v>
          </cell>
          <cell r="E15">
            <v>71.916666666666671</v>
          </cell>
          <cell r="F15">
            <v>91</v>
          </cell>
          <cell r="G15">
            <v>46</v>
          </cell>
          <cell r="H15">
            <v>3.9600000000000004</v>
          </cell>
          <cell r="J15">
            <v>20.16</v>
          </cell>
          <cell r="K15">
            <v>0</v>
          </cell>
        </row>
        <row r="16">
          <cell r="B16">
            <v>27.920833333333338</v>
          </cell>
          <cell r="C16">
            <v>35.5</v>
          </cell>
          <cell r="D16">
            <v>24.1</v>
          </cell>
          <cell r="E16">
            <v>75.541666666666671</v>
          </cell>
          <cell r="F16">
            <v>91</v>
          </cell>
          <cell r="G16">
            <v>47</v>
          </cell>
          <cell r="H16">
            <v>14.76</v>
          </cell>
          <cell r="J16">
            <v>56.16</v>
          </cell>
          <cell r="K16">
            <v>0</v>
          </cell>
        </row>
        <row r="17">
          <cell r="B17">
            <v>26.187499999999996</v>
          </cell>
          <cell r="C17">
            <v>33.200000000000003</v>
          </cell>
          <cell r="D17">
            <v>22.2</v>
          </cell>
          <cell r="E17">
            <v>77.75</v>
          </cell>
          <cell r="F17">
            <v>93</v>
          </cell>
          <cell r="G17">
            <v>52</v>
          </cell>
          <cell r="H17">
            <v>26.28</v>
          </cell>
          <cell r="J17">
            <v>50.76</v>
          </cell>
          <cell r="K17">
            <v>26.599999999999998</v>
          </cell>
        </row>
        <row r="18">
          <cell r="B18">
            <v>24.691666666666663</v>
          </cell>
          <cell r="C18">
            <v>27.9</v>
          </cell>
          <cell r="D18">
            <v>21.8</v>
          </cell>
          <cell r="E18">
            <v>82.958333333333329</v>
          </cell>
          <cell r="F18">
            <v>93</v>
          </cell>
          <cell r="G18">
            <v>67</v>
          </cell>
          <cell r="H18">
            <v>10.44</v>
          </cell>
          <cell r="J18">
            <v>27.720000000000002</v>
          </cell>
          <cell r="K18">
            <v>21.2</v>
          </cell>
        </row>
        <row r="19">
          <cell r="B19">
            <v>26.758333333333336</v>
          </cell>
          <cell r="C19">
            <v>33.200000000000003</v>
          </cell>
          <cell r="D19">
            <v>22.3</v>
          </cell>
          <cell r="E19">
            <v>72.333333333333329</v>
          </cell>
          <cell r="F19">
            <v>92</v>
          </cell>
          <cell r="G19">
            <v>38</v>
          </cell>
          <cell r="H19">
            <v>7.5600000000000005</v>
          </cell>
          <cell r="J19">
            <v>25.56</v>
          </cell>
          <cell r="K19">
            <v>2</v>
          </cell>
        </row>
        <row r="20">
          <cell r="B20">
            <v>26.512499999999999</v>
          </cell>
          <cell r="C20">
            <v>33.5</v>
          </cell>
          <cell r="D20">
            <v>20.399999999999999</v>
          </cell>
          <cell r="E20">
            <v>63.625</v>
          </cell>
          <cell r="F20">
            <v>90</v>
          </cell>
          <cell r="G20">
            <v>32</v>
          </cell>
          <cell r="H20">
            <v>5.4</v>
          </cell>
          <cell r="J20">
            <v>36.36</v>
          </cell>
          <cell r="K20">
            <v>0</v>
          </cell>
        </row>
        <row r="21">
          <cell r="B21">
            <v>26.395833333333332</v>
          </cell>
          <cell r="C21">
            <v>34.6</v>
          </cell>
          <cell r="D21">
            <v>19.7</v>
          </cell>
          <cell r="E21">
            <v>63.791666666666664</v>
          </cell>
          <cell r="F21">
            <v>90</v>
          </cell>
          <cell r="G21">
            <v>31</v>
          </cell>
          <cell r="H21">
            <v>11.520000000000001</v>
          </cell>
          <cell r="J21">
            <v>24.12</v>
          </cell>
          <cell r="K21">
            <v>0</v>
          </cell>
        </row>
        <row r="22">
          <cell r="B22">
            <v>27.495833333333337</v>
          </cell>
          <cell r="C22">
            <v>34.6</v>
          </cell>
          <cell r="D22">
            <v>21.1</v>
          </cell>
          <cell r="E22">
            <v>69.375</v>
          </cell>
          <cell r="F22">
            <v>87</v>
          </cell>
          <cell r="G22">
            <v>46</v>
          </cell>
          <cell r="H22">
            <v>9.7200000000000006</v>
          </cell>
          <cell r="J22">
            <v>24.12</v>
          </cell>
          <cell r="K22">
            <v>0</v>
          </cell>
        </row>
        <row r="23">
          <cell r="B23">
            <v>28.533333333333331</v>
          </cell>
          <cell r="C23">
            <v>33.1</v>
          </cell>
          <cell r="D23">
            <v>24.6</v>
          </cell>
          <cell r="E23">
            <v>69.916666666666671</v>
          </cell>
          <cell r="F23">
            <v>88</v>
          </cell>
          <cell r="G23">
            <v>47</v>
          </cell>
          <cell r="H23">
            <v>19.440000000000001</v>
          </cell>
          <cell r="J23">
            <v>35.64</v>
          </cell>
          <cell r="K23">
            <v>0</v>
          </cell>
        </row>
        <row r="24">
          <cell r="B24">
            <v>27.82083333333334</v>
          </cell>
          <cell r="C24">
            <v>33.9</v>
          </cell>
          <cell r="D24">
            <v>24.2</v>
          </cell>
          <cell r="E24">
            <v>77.166666666666671</v>
          </cell>
          <cell r="F24">
            <v>92</v>
          </cell>
          <cell r="G24">
            <v>52</v>
          </cell>
          <cell r="H24">
            <v>14.04</v>
          </cell>
          <cell r="J24">
            <v>38.880000000000003</v>
          </cell>
          <cell r="K24">
            <v>6.2</v>
          </cell>
        </row>
        <row r="25">
          <cell r="B25">
            <v>27.525000000000002</v>
          </cell>
          <cell r="C25">
            <v>34.5</v>
          </cell>
          <cell r="D25">
            <v>22.2</v>
          </cell>
          <cell r="E25">
            <v>80.916666666666671</v>
          </cell>
          <cell r="F25">
            <v>92</v>
          </cell>
          <cell r="G25">
            <v>54</v>
          </cell>
          <cell r="H25">
            <v>11.520000000000001</v>
          </cell>
          <cell r="J25">
            <v>28.08</v>
          </cell>
          <cell r="K25">
            <v>49.2</v>
          </cell>
        </row>
        <row r="26">
          <cell r="B26">
            <v>26.962500000000006</v>
          </cell>
          <cell r="C26">
            <v>31.6</v>
          </cell>
          <cell r="D26">
            <v>23.8</v>
          </cell>
          <cell r="E26">
            <v>78.291666666666671</v>
          </cell>
          <cell r="F26">
            <v>90</v>
          </cell>
          <cell r="G26">
            <v>59</v>
          </cell>
          <cell r="H26">
            <v>11.16</v>
          </cell>
          <cell r="J26">
            <v>31.319999999999997</v>
          </cell>
          <cell r="K26">
            <v>0</v>
          </cell>
        </row>
        <row r="27">
          <cell r="B27">
            <v>27.829166666666662</v>
          </cell>
          <cell r="C27">
            <v>34.4</v>
          </cell>
          <cell r="D27">
            <v>23.3</v>
          </cell>
          <cell r="E27">
            <v>76.666666666666671</v>
          </cell>
          <cell r="F27">
            <v>93</v>
          </cell>
          <cell r="G27">
            <v>47</v>
          </cell>
          <cell r="H27">
            <v>10.8</v>
          </cell>
          <cell r="J27">
            <v>50.76</v>
          </cell>
          <cell r="K27">
            <v>5.8</v>
          </cell>
        </row>
        <row r="28">
          <cell r="B28">
            <v>27.61666666666666</v>
          </cell>
          <cell r="C28">
            <v>35.200000000000003</v>
          </cell>
          <cell r="D28">
            <v>23.4</v>
          </cell>
          <cell r="E28">
            <v>74</v>
          </cell>
          <cell r="F28">
            <v>92</v>
          </cell>
          <cell r="G28">
            <v>45</v>
          </cell>
          <cell r="H28">
            <v>11.879999999999999</v>
          </cell>
          <cell r="J28">
            <v>32.4</v>
          </cell>
          <cell r="K28">
            <v>5</v>
          </cell>
        </row>
        <row r="29">
          <cell r="B29">
            <v>24.5625</v>
          </cell>
          <cell r="C29">
            <v>29.6</v>
          </cell>
          <cell r="D29">
            <v>23.1</v>
          </cell>
          <cell r="E29">
            <v>87.291666666666671</v>
          </cell>
          <cell r="F29">
            <v>93</v>
          </cell>
          <cell r="G29">
            <v>64</v>
          </cell>
          <cell r="H29">
            <v>8.2799999999999994</v>
          </cell>
          <cell r="J29">
            <v>39.6</v>
          </cell>
          <cell r="K29">
            <v>35.199999999999996</v>
          </cell>
        </row>
        <row r="30">
          <cell r="B30">
            <v>25.766666666666669</v>
          </cell>
          <cell r="C30">
            <v>31.9</v>
          </cell>
          <cell r="D30">
            <v>21.2</v>
          </cell>
          <cell r="E30">
            <v>68.625</v>
          </cell>
          <cell r="F30">
            <v>92</v>
          </cell>
          <cell r="G30">
            <v>40</v>
          </cell>
          <cell r="H30">
            <v>6.48</v>
          </cell>
          <cell r="J30">
            <v>21.6</v>
          </cell>
          <cell r="K30">
            <v>0.2</v>
          </cell>
        </row>
        <row r="31">
          <cell r="B31">
            <v>25.633333333333336</v>
          </cell>
          <cell r="C31">
            <v>33</v>
          </cell>
          <cell r="D31">
            <v>19.5</v>
          </cell>
          <cell r="E31">
            <v>64.375</v>
          </cell>
          <cell r="F31">
            <v>89</v>
          </cell>
          <cell r="G31">
            <v>33</v>
          </cell>
          <cell r="H31">
            <v>5.4</v>
          </cell>
          <cell r="J31">
            <v>22.68</v>
          </cell>
          <cell r="K31">
            <v>0</v>
          </cell>
        </row>
        <row r="32">
          <cell r="B32">
            <v>25.812500000000004</v>
          </cell>
          <cell r="C32">
            <v>34.200000000000003</v>
          </cell>
          <cell r="D32">
            <v>18.5</v>
          </cell>
          <cell r="E32">
            <v>63.708333333333336</v>
          </cell>
          <cell r="F32">
            <v>93</v>
          </cell>
          <cell r="G32">
            <v>25</v>
          </cell>
          <cell r="H32">
            <v>2.8800000000000003</v>
          </cell>
          <cell r="J32">
            <v>20.52</v>
          </cell>
          <cell r="K32">
            <v>0</v>
          </cell>
        </row>
        <row r="33">
          <cell r="B33">
            <v>26.720833333333328</v>
          </cell>
          <cell r="C33">
            <v>35</v>
          </cell>
          <cell r="D33">
            <v>19.3</v>
          </cell>
          <cell r="E33">
            <v>62.666666666666664</v>
          </cell>
          <cell r="F33">
            <v>91</v>
          </cell>
          <cell r="G33">
            <v>24</v>
          </cell>
          <cell r="H33">
            <v>3.9600000000000004</v>
          </cell>
          <cell r="J33">
            <v>21.6</v>
          </cell>
          <cell r="K33">
            <v>0</v>
          </cell>
        </row>
        <row r="34">
          <cell r="B34">
            <v>27.691666666666674</v>
          </cell>
          <cell r="C34">
            <v>35.5</v>
          </cell>
          <cell r="D34">
            <v>20.100000000000001</v>
          </cell>
          <cell r="E34">
            <v>62.5</v>
          </cell>
          <cell r="F34">
            <v>92</v>
          </cell>
          <cell r="G34">
            <v>27</v>
          </cell>
          <cell r="H34">
            <v>9.7200000000000006</v>
          </cell>
          <cell r="J34">
            <v>22.32</v>
          </cell>
          <cell r="K34">
            <v>0</v>
          </cell>
        </row>
        <row r="35">
          <cell r="B35">
            <v>28.204166666666666</v>
          </cell>
          <cell r="C35">
            <v>35.6</v>
          </cell>
          <cell r="D35">
            <v>20.399999999999999</v>
          </cell>
          <cell r="E35">
            <v>61.791666666666664</v>
          </cell>
          <cell r="F35">
            <v>92</v>
          </cell>
          <cell r="G35">
            <v>28</v>
          </cell>
          <cell r="H35">
            <v>9</v>
          </cell>
          <cell r="J35">
            <v>28.44</v>
          </cell>
          <cell r="K35">
            <v>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27.879166666666666</v>
          </cell>
          <cell r="C5">
            <v>35.200000000000003</v>
          </cell>
          <cell r="D5">
            <v>22.9</v>
          </cell>
          <cell r="E5">
            <v>77.041666666666671</v>
          </cell>
          <cell r="F5">
            <v>99</v>
          </cell>
          <cell r="G5">
            <v>43</v>
          </cell>
          <cell r="H5" t="str">
            <v>*</v>
          </cell>
          <cell r="J5">
            <v>36</v>
          </cell>
          <cell r="K5">
            <v>0</v>
          </cell>
        </row>
        <row r="6">
          <cell r="B6">
            <v>26.579166666666669</v>
          </cell>
          <cell r="C6">
            <v>31.6</v>
          </cell>
          <cell r="D6">
            <v>23</v>
          </cell>
          <cell r="E6">
            <v>75.791666666666671</v>
          </cell>
          <cell r="F6">
            <v>93</v>
          </cell>
          <cell r="G6">
            <v>52</v>
          </cell>
          <cell r="H6" t="str">
            <v>*</v>
          </cell>
          <cell r="J6">
            <v>31.319999999999997</v>
          </cell>
          <cell r="K6">
            <v>0</v>
          </cell>
        </row>
        <row r="7">
          <cell r="B7">
            <v>23.287499999999998</v>
          </cell>
          <cell r="C7">
            <v>25.5</v>
          </cell>
          <cell r="D7">
            <v>20.8</v>
          </cell>
          <cell r="E7">
            <v>92.75</v>
          </cell>
          <cell r="F7">
            <v>99</v>
          </cell>
          <cell r="G7">
            <v>83</v>
          </cell>
          <cell r="H7" t="str">
            <v>*</v>
          </cell>
          <cell r="J7">
            <v>18.720000000000002</v>
          </cell>
          <cell r="K7">
            <v>6.3999999999999995</v>
          </cell>
        </row>
        <row r="8">
          <cell r="B8">
            <v>22.962500000000002</v>
          </cell>
          <cell r="C8">
            <v>27.9</v>
          </cell>
          <cell r="D8">
            <v>19.399999999999999</v>
          </cell>
          <cell r="E8">
            <v>90.541666666666671</v>
          </cell>
          <cell r="F8">
            <v>99</v>
          </cell>
          <cell r="G8">
            <v>79</v>
          </cell>
          <cell r="H8" t="str">
            <v>*</v>
          </cell>
          <cell r="J8">
            <v>14.4</v>
          </cell>
          <cell r="K8">
            <v>10</v>
          </cell>
        </row>
        <row r="9">
          <cell r="B9">
            <v>24.362500000000001</v>
          </cell>
          <cell r="C9">
            <v>29.3</v>
          </cell>
          <cell r="D9">
            <v>21.3</v>
          </cell>
          <cell r="E9">
            <v>85.416666666666671</v>
          </cell>
          <cell r="F9">
            <v>98</v>
          </cell>
          <cell r="G9">
            <v>65</v>
          </cell>
          <cell r="H9" t="str">
            <v>*</v>
          </cell>
          <cell r="J9">
            <v>29.52</v>
          </cell>
          <cell r="K9">
            <v>0</v>
          </cell>
        </row>
        <row r="10">
          <cell r="B10">
            <v>25.966666666666658</v>
          </cell>
          <cell r="C10">
            <v>32.5</v>
          </cell>
          <cell r="D10">
            <v>22.1</v>
          </cell>
          <cell r="E10">
            <v>82.375</v>
          </cell>
          <cell r="F10">
            <v>98</v>
          </cell>
          <cell r="G10">
            <v>55</v>
          </cell>
          <cell r="H10" t="str">
            <v>*</v>
          </cell>
          <cell r="J10">
            <v>40.680000000000007</v>
          </cell>
          <cell r="K10">
            <v>1</v>
          </cell>
        </row>
        <row r="11">
          <cell r="B11">
            <v>25.229166666666668</v>
          </cell>
          <cell r="C11">
            <v>33</v>
          </cell>
          <cell r="D11">
            <v>19</v>
          </cell>
          <cell r="E11">
            <v>84.916666666666671</v>
          </cell>
          <cell r="F11">
            <v>100</v>
          </cell>
          <cell r="G11">
            <v>50</v>
          </cell>
          <cell r="H11" t="str">
            <v>*</v>
          </cell>
          <cell r="J11">
            <v>47.16</v>
          </cell>
          <cell r="K11">
            <v>41.4</v>
          </cell>
        </row>
        <row r="12">
          <cell r="B12">
            <v>21.666666666666671</v>
          </cell>
          <cell r="C12">
            <v>28.3</v>
          </cell>
          <cell r="D12">
            <v>18.600000000000001</v>
          </cell>
          <cell r="E12">
            <v>95.5</v>
          </cell>
          <cell r="F12">
            <v>100</v>
          </cell>
          <cell r="G12">
            <v>74</v>
          </cell>
          <cell r="H12" t="str">
            <v>*</v>
          </cell>
          <cell r="J12">
            <v>67.680000000000007</v>
          </cell>
          <cell r="K12">
            <v>51.20000000000001</v>
          </cell>
        </row>
        <row r="13">
          <cell r="B13">
            <v>24.1875</v>
          </cell>
          <cell r="C13">
            <v>30.4</v>
          </cell>
          <cell r="D13">
            <v>21.6</v>
          </cell>
          <cell r="E13">
            <v>92.5</v>
          </cell>
          <cell r="F13">
            <v>100</v>
          </cell>
          <cell r="G13">
            <v>65</v>
          </cell>
          <cell r="H13" t="str">
            <v>*</v>
          </cell>
          <cell r="J13">
            <v>29.52</v>
          </cell>
          <cell r="K13">
            <v>3.4000000000000004</v>
          </cell>
        </row>
        <row r="14">
          <cell r="B14">
            <v>22.487499999999997</v>
          </cell>
          <cell r="C14">
            <v>27.5</v>
          </cell>
          <cell r="D14">
            <v>20.2</v>
          </cell>
          <cell r="E14">
            <v>90.5</v>
          </cell>
          <cell r="F14">
            <v>99</v>
          </cell>
          <cell r="G14">
            <v>67</v>
          </cell>
          <cell r="H14" t="str">
            <v>*</v>
          </cell>
          <cell r="J14">
            <v>12.96</v>
          </cell>
          <cell r="K14">
            <v>0.2</v>
          </cell>
        </row>
        <row r="15">
          <cell r="B15">
            <v>24.370833333333334</v>
          </cell>
          <cell r="C15">
            <v>32.5</v>
          </cell>
          <cell r="D15">
            <v>18.2</v>
          </cell>
          <cell r="E15">
            <v>79.291666666666671</v>
          </cell>
          <cell r="F15">
            <v>98</v>
          </cell>
          <cell r="G15">
            <v>50</v>
          </cell>
          <cell r="H15" t="str">
            <v>*</v>
          </cell>
          <cell r="J15">
            <v>24.48</v>
          </cell>
          <cell r="K15">
            <v>0</v>
          </cell>
        </row>
        <row r="16">
          <cell r="B16">
            <v>25.562499999999996</v>
          </cell>
          <cell r="C16">
            <v>32.1</v>
          </cell>
          <cell r="D16">
            <v>22.2</v>
          </cell>
          <cell r="E16">
            <v>75.458333333333329</v>
          </cell>
          <cell r="F16">
            <v>93</v>
          </cell>
          <cell r="G16">
            <v>52</v>
          </cell>
          <cell r="H16" t="str">
            <v>*</v>
          </cell>
          <cell r="J16">
            <v>39.6</v>
          </cell>
          <cell r="K16">
            <v>0</v>
          </cell>
        </row>
        <row r="17">
          <cell r="B17">
            <v>21.841666666666669</v>
          </cell>
          <cell r="C17">
            <v>26.8</v>
          </cell>
          <cell r="D17">
            <v>18.399999999999999</v>
          </cell>
          <cell r="E17">
            <v>92.083333333333329</v>
          </cell>
          <cell r="F17">
            <v>100</v>
          </cell>
          <cell r="G17">
            <v>74</v>
          </cell>
          <cell r="H17" t="str">
            <v>*</v>
          </cell>
          <cell r="J17">
            <v>45</v>
          </cell>
          <cell r="K17">
            <v>64.400000000000006</v>
          </cell>
        </row>
        <row r="18">
          <cell r="B18">
            <v>22.970833333333335</v>
          </cell>
          <cell r="C18">
            <v>28.5</v>
          </cell>
          <cell r="D18">
            <v>20.2</v>
          </cell>
          <cell r="E18">
            <v>87.583333333333329</v>
          </cell>
          <cell r="F18">
            <v>100</v>
          </cell>
          <cell r="G18">
            <v>58</v>
          </cell>
          <cell r="H18" t="str">
            <v>*</v>
          </cell>
          <cell r="J18">
            <v>30.240000000000002</v>
          </cell>
          <cell r="K18">
            <v>0.4</v>
          </cell>
        </row>
        <row r="19">
          <cell r="B19">
            <v>23.891666666666669</v>
          </cell>
          <cell r="C19">
            <v>30.2</v>
          </cell>
          <cell r="D19">
            <v>18.899999999999999</v>
          </cell>
          <cell r="E19">
            <v>70</v>
          </cell>
          <cell r="F19">
            <v>94</v>
          </cell>
          <cell r="G19">
            <v>38</v>
          </cell>
          <cell r="H19" t="str">
            <v>*</v>
          </cell>
          <cell r="J19">
            <v>30.240000000000002</v>
          </cell>
          <cell r="K19">
            <v>0</v>
          </cell>
        </row>
        <row r="20">
          <cell r="B20">
            <v>22.804166666666671</v>
          </cell>
          <cell r="C20">
            <v>29.8</v>
          </cell>
          <cell r="D20">
            <v>16.8</v>
          </cell>
          <cell r="E20">
            <v>65.333333333333329</v>
          </cell>
          <cell r="F20">
            <v>95</v>
          </cell>
          <cell r="G20">
            <v>35</v>
          </cell>
          <cell r="H20" t="str">
            <v>*</v>
          </cell>
          <cell r="J20">
            <v>13.68</v>
          </cell>
          <cell r="K20">
            <v>0</v>
          </cell>
        </row>
        <row r="21">
          <cell r="B21">
            <v>23.50833333333334</v>
          </cell>
          <cell r="C21">
            <v>30.9</v>
          </cell>
          <cell r="D21">
            <v>16.8</v>
          </cell>
          <cell r="E21">
            <v>63.791666666666664</v>
          </cell>
          <cell r="F21">
            <v>94</v>
          </cell>
          <cell r="G21">
            <v>31</v>
          </cell>
          <cell r="H21" t="str">
            <v>*</v>
          </cell>
          <cell r="J21">
            <v>13.32</v>
          </cell>
          <cell r="K21">
            <v>0</v>
          </cell>
        </row>
        <row r="22">
          <cell r="B22">
            <v>25.212499999999995</v>
          </cell>
          <cell r="C22">
            <v>33.6</v>
          </cell>
          <cell r="D22">
            <v>16.7</v>
          </cell>
          <cell r="E22">
            <v>55.041666666666664</v>
          </cell>
          <cell r="F22">
            <v>84</v>
          </cell>
          <cell r="G22">
            <v>32</v>
          </cell>
          <cell r="H22" t="str">
            <v>*</v>
          </cell>
          <cell r="J22">
            <v>32.4</v>
          </cell>
          <cell r="K22">
            <v>0</v>
          </cell>
        </row>
        <row r="23">
          <cell r="B23">
            <v>23.108333333333338</v>
          </cell>
          <cell r="C23">
            <v>26.8</v>
          </cell>
          <cell r="D23">
            <v>19.7</v>
          </cell>
          <cell r="E23">
            <v>85.958333333333329</v>
          </cell>
          <cell r="F23">
            <v>100</v>
          </cell>
          <cell r="G23">
            <v>62</v>
          </cell>
          <cell r="H23" t="str">
            <v>*</v>
          </cell>
          <cell r="J23">
            <v>30.240000000000002</v>
          </cell>
          <cell r="K23">
            <v>28.4</v>
          </cell>
        </row>
        <row r="24">
          <cell r="B24">
            <v>24.408333333333331</v>
          </cell>
          <cell r="C24">
            <v>30.5</v>
          </cell>
          <cell r="D24">
            <v>21.3</v>
          </cell>
          <cell r="E24">
            <v>90.416666666666671</v>
          </cell>
          <cell r="F24">
            <v>100</v>
          </cell>
          <cell r="G24">
            <v>65</v>
          </cell>
          <cell r="H24" t="str">
            <v>*</v>
          </cell>
          <cell r="J24">
            <v>28.8</v>
          </cell>
          <cell r="K24">
            <v>23.999999999999996</v>
          </cell>
        </row>
        <row r="25">
          <cell r="B25">
            <v>24.837499999999995</v>
          </cell>
          <cell r="C25">
            <v>31.3</v>
          </cell>
          <cell r="D25">
            <v>21.5</v>
          </cell>
          <cell r="E25">
            <v>90.125</v>
          </cell>
          <cell r="F25">
            <v>100</v>
          </cell>
          <cell r="G25">
            <v>64</v>
          </cell>
          <cell r="H25" t="str">
            <v>*</v>
          </cell>
          <cell r="J25">
            <v>23.759999999999998</v>
          </cell>
          <cell r="K25">
            <v>25.999999999999996</v>
          </cell>
        </row>
        <row r="26">
          <cell r="B26">
            <v>26.075000000000003</v>
          </cell>
          <cell r="C26">
            <v>32.4</v>
          </cell>
          <cell r="D26">
            <v>22.2</v>
          </cell>
          <cell r="E26">
            <v>83.375</v>
          </cell>
          <cell r="F26">
            <v>100</v>
          </cell>
          <cell r="G26">
            <v>49</v>
          </cell>
          <cell r="H26" t="str">
            <v>*</v>
          </cell>
          <cell r="J26">
            <v>18</v>
          </cell>
          <cell r="K26">
            <v>0</v>
          </cell>
        </row>
        <row r="27">
          <cell r="B27">
            <v>25.391666666666666</v>
          </cell>
          <cell r="C27">
            <v>32.700000000000003</v>
          </cell>
          <cell r="D27">
            <v>19.7</v>
          </cell>
          <cell r="E27">
            <v>72.375</v>
          </cell>
          <cell r="F27">
            <v>94</v>
          </cell>
          <cell r="G27">
            <v>35</v>
          </cell>
          <cell r="H27" t="str">
            <v>*</v>
          </cell>
          <cell r="J27">
            <v>6.48</v>
          </cell>
          <cell r="K27">
            <v>0</v>
          </cell>
        </row>
        <row r="28">
          <cell r="B28">
            <v>25.616666666666671</v>
          </cell>
          <cell r="C28">
            <v>33.4</v>
          </cell>
          <cell r="D28">
            <v>20.9</v>
          </cell>
          <cell r="E28">
            <v>73.833333333333329</v>
          </cell>
          <cell r="F28">
            <v>93</v>
          </cell>
          <cell r="G28">
            <v>46</v>
          </cell>
          <cell r="H28" t="str">
            <v>*</v>
          </cell>
          <cell r="J28">
            <v>29.52</v>
          </cell>
          <cell r="K28">
            <v>0</v>
          </cell>
        </row>
        <row r="29">
          <cell r="B29">
            <v>22.495833333333337</v>
          </cell>
          <cell r="C29">
            <v>27.4</v>
          </cell>
          <cell r="D29">
            <v>19.7</v>
          </cell>
          <cell r="E29">
            <v>86.791666666666671</v>
          </cell>
          <cell r="F29">
            <v>100</v>
          </cell>
          <cell r="G29">
            <v>63</v>
          </cell>
          <cell r="H29" t="str">
            <v>*</v>
          </cell>
          <cell r="J29">
            <v>24.840000000000003</v>
          </cell>
          <cell r="K29">
            <v>5.6000000000000005</v>
          </cell>
        </row>
        <row r="30">
          <cell r="B30">
            <v>21.775000000000002</v>
          </cell>
          <cell r="C30">
            <v>29.3</v>
          </cell>
          <cell r="D30">
            <v>15.8</v>
          </cell>
          <cell r="E30">
            <v>62.833333333333336</v>
          </cell>
          <cell r="F30">
            <v>82</v>
          </cell>
          <cell r="G30">
            <v>32</v>
          </cell>
          <cell r="H30" t="str">
            <v>*</v>
          </cell>
          <cell r="J30">
            <v>19.440000000000001</v>
          </cell>
          <cell r="K30">
            <v>0</v>
          </cell>
        </row>
        <row r="31">
          <cell r="B31">
            <v>22.466666666666665</v>
          </cell>
          <cell r="C31">
            <v>31</v>
          </cell>
          <cell r="D31">
            <v>16.5</v>
          </cell>
          <cell r="E31">
            <v>65.166666666666671</v>
          </cell>
          <cell r="F31">
            <v>89</v>
          </cell>
          <cell r="G31">
            <v>28</v>
          </cell>
          <cell r="H31" t="str">
            <v>*</v>
          </cell>
          <cell r="J31">
            <v>20.52</v>
          </cell>
          <cell r="K31">
            <v>0</v>
          </cell>
        </row>
        <row r="32">
          <cell r="B32">
            <v>24.020833333333332</v>
          </cell>
          <cell r="C32">
            <v>31.9</v>
          </cell>
          <cell r="D32">
            <v>18.100000000000001</v>
          </cell>
          <cell r="E32">
            <v>58.458333333333336</v>
          </cell>
          <cell r="F32">
            <v>82</v>
          </cell>
          <cell r="G32">
            <v>28</v>
          </cell>
          <cell r="H32" t="str">
            <v>*</v>
          </cell>
          <cell r="J32">
            <v>19.8</v>
          </cell>
          <cell r="K32">
            <v>0</v>
          </cell>
        </row>
        <row r="33">
          <cell r="B33">
            <v>24.95</v>
          </cell>
          <cell r="C33">
            <v>32.799999999999997</v>
          </cell>
          <cell r="D33">
            <v>19.399999999999999</v>
          </cell>
          <cell r="E33">
            <v>58.125</v>
          </cell>
          <cell r="F33">
            <v>80</v>
          </cell>
          <cell r="G33">
            <v>31</v>
          </cell>
          <cell r="H33" t="str">
            <v>*</v>
          </cell>
          <cell r="J33">
            <v>8.64</v>
          </cell>
          <cell r="K33">
            <v>0</v>
          </cell>
        </row>
        <row r="34">
          <cell r="B34">
            <v>25.237500000000001</v>
          </cell>
          <cell r="C34">
            <v>34.200000000000003</v>
          </cell>
          <cell r="D34">
            <v>17.7</v>
          </cell>
          <cell r="E34">
            <v>60.583333333333336</v>
          </cell>
          <cell r="F34">
            <v>88</v>
          </cell>
          <cell r="G34">
            <v>29</v>
          </cell>
          <cell r="H34" t="str">
            <v>*</v>
          </cell>
          <cell r="J34">
            <v>15.120000000000001</v>
          </cell>
          <cell r="K34">
            <v>0</v>
          </cell>
        </row>
        <row r="35">
          <cell r="B35">
            <v>27.141666666666662</v>
          </cell>
          <cell r="C35">
            <v>35.799999999999997</v>
          </cell>
          <cell r="D35">
            <v>20.7</v>
          </cell>
          <cell r="E35">
            <v>63.083333333333336</v>
          </cell>
          <cell r="F35">
            <v>87</v>
          </cell>
          <cell r="G35">
            <v>24</v>
          </cell>
          <cell r="H35" t="str">
            <v>*</v>
          </cell>
          <cell r="J35">
            <v>18.720000000000002</v>
          </cell>
          <cell r="K35">
            <v>0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27.308333333333326</v>
          </cell>
          <cell r="C5">
            <v>33.6</v>
          </cell>
          <cell r="D5">
            <v>23.5</v>
          </cell>
          <cell r="E5">
            <v>73</v>
          </cell>
          <cell r="F5">
            <v>86</v>
          </cell>
          <cell r="G5">
            <v>46</v>
          </cell>
          <cell r="H5">
            <v>9.3600000000000012</v>
          </cell>
          <cell r="J5">
            <v>35.64</v>
          </cell>
          <cell r="K5">
            <v>0.8</v>
          </cell>
        </row>
        <row r="6">
          <cell r="B6">
            <v>25.712500000000006</v>
          </cell>
          <cell r="C6">
            <v>30</v>
          </cell>
          <cell r="D6">
            <v>23.4</v>
          </cell>
          <cell r="E6">
            <v>79.666666666666671</v>
          </cell>
          <cell r="F6">
            <v>90</v>
          </cell>
          <cell r="G6">
            <v>62</v>
          </cell>
          <cell r="H6">
            <v>14.4</v>
          </cell>
          <cell r="J6">
            <v>36.36</v>
          </cell>
          <cell r="K6">
            <v>0.8</v>
          </cell>
        </row>
        <row r="7">
          <cell r="B7">
            <v>22.970833333333331</v>
          </cell>
          <cell r="C7">
            <v>27.1</v>
          </cell>
          <cell r="D7">
            <v>21.4</v>
          </cell>
          <cell r="E7">
            <v>91.125</v>
          </cell>
          <cell r="F7">
            <v>94</v>
          </cell>
          <cell r="G7">
            <v>72</v>
          </cell>
          <cell r="H7">
            <v>14.04</v>
          </cell>
          <cell r="J7">
            <v>33.840000000000003</v>
          </cell>
          <cell r="K7">
            <v>43.000000000000007</v>
          </cell>
        </row>
        <row r="8">
          <cell r="B8">
            <v>23.75833333333334</v>
          </cell>
          <cell r="C8">
            <v>28.8</v>
          </cell>
          <cell r="D8">
            <v>21.7</v>
          </cell>
          <cell r="E8">
            <v>87</v>
          </cell>
          <cell r="F8">
            <v>94</v>
          </cell>
          <cell r="G8">
            <v>64</v>
          </cell>
          <cell r="H8">
            <v>8.64</v>
          </cell>
          <cell r="J8">
            <v>26.64</v>
          </cell>
          <cell r="K8">
            <v>5</v>
          </cell>
        </row>
        <row r="9">
          <cell r="B9">
            <v>24.925000000000001</v>
          </cell>
          <cell r="C9">
            <v>31.3</v>
          </cell>
          <cell r="D9">
            <v>20.3</v>
          </cell>
          <cell r="E9">
            <v>76.666666666666671</v>
          </cell>
          <cell r="F9">
            <v>94</v>
          </cell>
          <cell r="G9">
            <v>49</v>
          </cell>
          <cell r="H9">
            <v>8.64</v>
          </cell>
          <cell r="J9">
            <v>28.08</v>
          </cell>
          <cell r="K9">
            <v>0</v>
          </cell>
        </row>
        <row r="10">
          <cell r="B10">
            <v>26.483333333333334</v>
          </cell>
          <cell r="C10">
            <v>32.200000000000003</v>
          </cell>
          <cell r="D10">
            <v>22.8</v>
          </cell>
          <cell r="E10">
            <v>74.791666666666671</v>
          </cell>
          <cell r="F10">
            <v>88</v>
          </cell>
          <cell r="G10">
            <v>49</v>
          </cell>
          <cell r="H10">
            <v>13.68</v>
          </cell>
          <cell r="J10">
            <v>41.4</v>
          </cell>
          <cell r="K10">
            <v>1.6</v>
          </cell>
        </row>
        <row r="11">
          <cell r="B11">
            <v>27.575000000000003</v>
          </cell>
          <cell r="C11">
            <v>33.5</v>
          </cell>
          <cell r="D11">
            <v>24.5</v>
          </cell>
          <cell r="E11">
            <v>72.333333333333329</v>
          </cell>
          <cell r="F11">
            <v>89</v>
          </cell>
          <cell r="G11">
            <v>45</v>
          </cell>
          <cell r="H11">
            <v>15.48</v>
          </cell>
          <cell r="J11">
            <v>43.2</v>
          </cell>
          <cell r="K11">
            <v>0</v>
          </cell>
        </row>
        <row r="12">
          <cell r="B12">
            <v>26.845833333333335</v>
          </cell>
          <cell r="C12">
            <v>32.6</v>
          </cell>
          <cell r="D12">
            <v>23.8</v>
          </cell>
          <cell r="E12">
            <v>73.333333333333329</v>
          </cell>
          <cell r="F12">
            <v>90</v>
          </cell>
          <cell r="G12">
            <v>49</v>
          </cell>
          <cell r="H12">
            <v>13.68</v>
          </cell>
          <cell r="J12">
            <v>39.96</v>
          </cell>
          <cell r="K12">
            <v>4.8</v>
          </cell>
        </row>
        <row r="13">
          <cell r="B13">
            <v>26.304166666666671</v>
          </cell>
          <cell r="C13">
            <v>31.6</v>
          </cell>
          <cell r="D13">
            <v>23.3</v>
          </cell>
          <cell r="E13">
            <v>77.583333333333329</v>
          </cell>
          <cell r="F13">
            <v>93</v>
          </cell>
          <cell r="G13">
            <v>52</v>
          </cell>
          <cell r="H13">
            <v>9</v>
          </cell>
          <cell r="J13">
            <v>33.480000000000004</v>
          </cell>
          <cell r="K13">
            <v>1.6</v>
          </cell>
        </row>
        <row r="14">
          <cell r="B14">
            <v>25.574999999999999</v>
          </cell>
          <cell r="C14">
            <v>30.7</v>
          </cell>
          <cell r="D14">
            <v>22.6</v>
          </cell>
          <cell r="E14">
            <v>80.416666666666671</v>
          </cell>
          <cell r="F14">
            <v>93</v>
          </cell>
          <cell r="G14">
            <v>55</v>
          </cell>
          <cell r="H14">
            <v>12.96</v>
          </cell>
          <cell r="J14">
            <v>32.76</v>
          </cell>
          <cell r="K14">
            <v>5.8</v>
          </cell>
        </row>
        <row r="15">
          <cell r="B15">
            <v>26.558333333333334</v>
          </cell>
          <cell r="C15">
            <v>32.4</v>
          </cell>
          <cell r="D15">
            <v>23</v>
          </cell>
          <cell r="E15">
            <v>78.333333333333329</v>
          </cell>
          <cell r="F15">
            <v>93</v>
          </cell>
          <cell r="G15">
            <v>53</v>
          </cell>
          <cell r="H15">
            <v>18</v>
          </cell>
          <cell r="J15">
            <v>36.72</v>
          </cell>
          <cell r="K15">
            <v>13.999999999999998</v>
          </cell>
        </row>
        <row r="16">
          <cell r="B16">
            <v>25.504166666666666</v>
          </cell>
          <cell r="C16">
            <v>31.5</v>
          </cell>
          <cell r="D16">
            <v>21.9</v>
          </cell>
          <cell r="E16">
            <v>79.833333333333329</v>
          </cell>
          <cell r="F16">
            <v>93</v>
          </cell>
          <cell r="G16">
            <v>57</v>
          </cell>
          <cell r="H16">
            <v>15.48</v>
          </cell>
          <cell r="J16">
            <v>55.440000000000005</v>
          </cell>
          <cell r="K16">
            <v>28</v>
          </cell>
        </row>
        <row r="17">
          <cell r="B17">
            <v>24.804166666666664</v>
          </cell>
          <cell r="C17">
            <v>32</v>
          </cell>
          <cell r="D17">
            <v>21.5</v>
          </cell>
          <cell r="E17">
            <v>79.416666666666671</v>
          </cell>
          <cell r="F17">
            <v>94</v>
          </cell>
          <cell r="G17">
            <v>53</v>
          </cell>
          <cell r="H17">
            <v>11.520000000000001</v>
          </cell>
          <cell r="J17">
            <v>50.04</v>
          </cell>
          <cell r="K17">
            <v>0.6</v>
          </cell>
        </row>
        <row r="18">
          <cell r="B18">
            <v>22.958333333333332</v>
          </cell>
          <cell r="C18">
            <v>26.7</v>
          </cell>
          <cell r="D18">
            <v>20.6</v>
          </cell>
          <cell r="E18">
            <v>87.208333333333329</v>
          </cell>
          <cell r="F18">
            <v>94</v>
          </cell>
          <cell r="G18">
            <v>71</v>
          </cell>
          <cell r="H18">
            <v>9</v>
          </cell>
          <cell r="J18">
            <v>22.32</v>
          </cell>
          <cell r="K18">
            <v>9.4</v>
          </cell>
        </row>
        <row r="19">
          <cell r="B19">
            <v>25.116666666666664</v>
          </cell>
          <cell r="C19">
            <v>30.9</v>
          </cell>
          <cell r="D19">
            <v>21.3</v>
          </cell>
          <cell r="E19">
            <v>74.125</v>
          </cell>
          <cell r="F19">
            <v>94</v>
          </cell>
          <cell r="G19">
            <v>44</v>
          </cell>
          <cell r="H19">
            <v>10.08</v>
          </cell>
          <cell r="J19">
            <v>25.56</v>
          </cell>
          <cell r="K19">
            <v>0</v>
          </cell>
        </row>
        <row r="20">
          <cell r="B20">
            <v>24.504166666666666</v>
          </cell>
          <cell r="C20">
            <v>30.7</v>
          </cell>
          <cell r="D20">
            <v>19.100000000000001</v>
          </cell>
          <cell r="E20">
            <v>63.916666666666664</v>
          </cell>
          <cell r="F20">
            <v>90</v>
          </cell>
          <cell r="G20">
            <v>39</v>
          </cell>
          <cell r="H20">
            <v>14.4</v>
          </cell>
          <cell r="J20">
            <v>24.48</v>
          </cell>
          <cell r="K20">
            <v>0</v>
          </cell>
        </row>
        <row r="21">
          <cell r="B21">
            <v>24.891304347826086</v>
          </cell>
          <cell r="C21">
            <v>31.9</v>
          </cell>
          <cell r="D21">
            <v>17</v>
          </cell>
          <cell r="E21">
            <v>62.695652173913047</v>
          </cell>
          <cell r="F21">
            <v>90</v>
          </cell>
          <cell r="G21">
            <v>33</v>
          </cell>
          <cell r="H21">
            <v>10.44</v>
          </cell>
          <cell r="J21">
            <v>22.68</v>
          </cell>
          <cell r="K21">
            <v>0</v>
          </cell>
        </row>
        <row r="22">
          <cell r="B22">
            <v>31.344444444444449</v>
          </cell>
          <cell r="C22">
            <v>33.6</v>
          </cell>
          <cell r="D22">
            <v>27.8</v>
          </cell>
          <cell r="E22">
            <v>51.555555555555557</v>
          </cell>
          <cell r="F22">
            <v>66</v>
          </cell>
          <cell r="G22">
            <v>44</v>
          </cell>
          <cell r="H22">
            <v>7.5600000000000005</v>
          </cell>
          <cell r="J22">
            <v>23.400000000000002</v>
          </cell>
          <cell r="K22">
            <v>0</v>
          </cell>
        </row>
        <row r="23">
          <cell r="B23">
            <v>28.266666666666669</v>
          </cell>
          <cell r="C23">
            <v>32.5</v>
          </cell>
          <cell r="D23">
            <v>24.9</v>
          </cell>
          <cell r="E23">
            <v>65.666666666666671</v>
          </cell>
          <cell r="F23">
            <v>81</v>
          </cell>
          <cell r="G23">
            <v>51</v>
          </cell>
          <cell r="H23">
            <v>11.520000000000001</v>
          </cell>
          <cell r="J23">
            <v>35.64</v>
          </cell>
          <cell r="K23">
            <v>0</v>
          </cell>
        </row>
        <row r="24">
          <cell r="B24">
            <v>25.895833333333339</v>
          </cell>
          <cell r="C24">
            <v>30.8</v>
          </cell>
          <cell r="D24">
            <v>23.3</v>
          </cell>
          <cell r="E24">
            <v>77.666666666666671</v>
          </cell>
          <cell r="F24">
            <v>90</v>
          </cell>
          <cell r="G24">
            <v>59</v>
          </cell>
          <cell r="H24">
            <v>11.879999999999999</v>
          </cell>
          <cell r="J24">
            <v>37.440000000000005</v>
          </cell>
          <cell r="K24">
            <v>3.2</v>
          </cell>
        </row>
        <row r="25">
          <cell r="B25">
            <v>26.383333333333326</v>
          </cell>
          <cell r="C25">
            <v>32.700000000000003</v>
          </cell>
          <cell r="D25">
            <v>22.8</v>
          </cell>
          <cell r="E25">
            <v>80.083333333333329</v>
          </cell>
          <cell r="F25">
            <v>93</v>
          </cell>
          <cell r="G25">
            <v>49</v>
          </cell>
          <cell r="H25">
            <v>7.5600000000000005</v>
          </cell>
          <cell r="J25">
            <v>25.92</v>
          </cell>
          <cell r="K25">
            <v>0.2</v>
          </cell>
        </row>
        <row r="26">
          <cell r="B26">
            <v>25.25</v>
          </cell>
          <cell r="C26">
            <v>30.3</v>
          </cell>
          <cell r="D26">
            <v>22</v>
          </cell>
          <cell r="E26">
            <v>79.916666666666671</v>
          </cell>
          <cell r="F26">
            <v>92</v>
          </cell>
          <cell r="G26">
            <v>59</v>
          </cell>
          <cell r="H26">
            <v>11.879999999999999</v>
          </cell>
          <cell r="J26">
            <v>39.24</v>
          </cell>
          <cell r="K26">
            <v>0</v>
          </cell>
        </row>
        <row r="27">
          <cell r="B27">
            <v>26.704166666666666</v>
          </cell>
          <cell r="C27">
            <v>33.200000000000003</v>
          </cell>
          <cell r="D27">
            <v>21.3</v>
          </cell>
          <cell r="E27">
            <v>71.208333333333329</v>
          </cell>
          <cell r="F27">
            <v>91</v>
          </cell>
          <cell r="G27">
            <v>34</v>
          </cell>
          <cell r="H27">
            <v>11.879999999999999</v>
          </cell>
          <cell r="J27">
            <v>20.88</v>
          </cell>
          <cell r="K27">
            <v>0</v>
          </cell>
        </row>
        <row r="28">
          <cell r="B28">
            <v>25.816666666666674</v>
          </cell>
          <cell r="C28">
            <v>31.7</v>
          </cell>
          <cell r="D28">
            <v>22.2</v>
          </cell>
          <cell r="E28">
            <v>77.416666666666671</v>
          </cell>
          <cell r="F28">
            <v>90</v>
          </cell>
          <cell r="G28">
            <v>53</v>
          </cell>
          <cell r="H28">
            <v>13.68</v>
          </cell>
          <cell r="J28">
            <v>46.440000000000005</v>
          </cell>
          <cell r="K28">
            <v>5.6</v>
          </cell>
        </row>
        <row r="29">
          <cell r="B29">
            <v>23.345833333333335</v>
          </cell>
          <cell r="C29">
            <v>28.2</v>
          </cell>
          <cell r="D29">
            <v>21.5</v>
          </cell>
          <cell r="E29">
            <v>85.291666666666671</v>
          </cell>
          <cell r="F29">
            <v>94</v>
          </cell>
          <cell r="G29">
            <v>59</v>
          </cell>
          <cell r="H29">
            <v>11.520000000000001</v>
          </cell>
          <cell r="J29">
            <v>33.119999999999997</v>
          </cell>
          <cell r="K29">
            <v>20.999999999999996</v>
          </cell>
        </row>
        <row r="30">
          <cell r="B30">
            <v>23.329166666666666</v>
          </cell>
          <cell r="C30">
            <v>28.7</v>
          </cell>
          <cell r="D30">
            <v>18.899999999999999</v>
          </cell>
          <cell r="E30">
            <v>73.25</v>
          </cell>
          <cell r="F30">
            <v>93</v>
          </cell>
          <cell r="G30">
            <v>52</v>
          </cell>
          <cell r="H30">
            <v>17.28</v>
          </cell>
          <cell r="J30">
            <v>34.56</v>
          </cell>
          <cell r="K30">
            <v>0.60000000000000009</v>
          </cell>
        </row>
        <row r="31">
          <cell r="B31">
            <v>23.816666666666666</v>
          </cell>
          <cell r="C31">
            <v>29.5</v>
          </cell>
          <cell r="D31">
            <v>17.2</v>
          </cell>
          <cell r="E31">
            <v>64.75</v>
          </cell>
          <cell r="F31">
            <v>88</v>
          </cell>
          <cell r="G31">
            <v>42</v>
          </cell>
          <cell r="H31">
            <v>11.16</v>
          </cell>
          <cell r="J31">
            <v>23.040000000000003</v>
          </cell>
          <cell r="K31">
            <v>0</v>
          </cell>
        </row>
        <row r="32">
          <cell r="B32">
            <v>24.170833333333331</v>
          </cell>
          <cell r="C32">
            <v>30.9</v>
          </cell>
          <cell r="D32">
            <v>17.100000000000001</v>
          </cell>
          <cell r="E32">
            <v>61.541666666666664</v>
          </cell>
          <cell r="F32">
            <v>85</v>
          </cell>
          <cell r="G32">
            <v>32</v>
          </cell>
          <cell r="H32">
            <v>10.08</v>
          </cell>
          <cell r="J32">
            <v>21.6</v>
          </cell>
          <cell r="K32">
            <v>0</v>
          </cell>
        </row>
        <row r="33">
          <cell r="B33">
            <v>28.858333333333331</v>
          </cell>
          <cell r="C33">
            <v>31.5</v>
          </cell>
          <cell r="D33">
            <v>23.2</v>
          </cell>
          <cell r="E33">
            <v>46.166666666666664</v>
          </cell>
          <cell r="F33">
            <v>67</v>
          </cell>
          <cell r="G33">
            <v>36</v>
          </cell>
          <cell r="H33">
            <v>9</v>
          </cell>
          <cell r="J33">
            <v>23.040000000000003</v>
          </cell>
          <cell r="K33">
            <v>0</v>
          </cell>
        </row>
        <row r="34">
          <cell r="B34">
            <v>24.45</v>
          </cell>
          <cell r="C34">
            <v>27.6</v>
          </cell>
          <cell r="D34">
            <v>23.9</v>
          </cell>
          <cell r="E34">
            <v>60</v>
          </cell>
          <cell r="F34">
            <v>62</v>
          </cell>
          <cell r="G34">
            <v>41</v>
          </cell>
          <cell r="H34">
            <v>2.8800000000000003</v>
          </cell>
          <cell r="J34">
            <v>12.96</v>
          </cell>
          <cell r="K34">
            <v>0</v>
          </cell>
        </row>
        <row r="35">
          <cell r="B35">
            <v>31.092307692307696</v>
          </cell>
          <cell r="C35">
            <v>34.799999999999997</v>
          </cell>
          <cell r="D35">
            <v>22.9</v>
          </cell>
          <cell r="E35">
            <v>44.53846153846154</v>
          </cell>
          <cell r="F35">
            <v>76</v>
          </cell>
          <cell r="G35">
            <v>27</v>
          </cell>
          <cell r="H35">
            <v>10.8</v>
          </cell>
          <cell r="J35">
            <v>24.840000000000003</v>
          </cell>
          <cell r="K35">
            <v>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25.887500000000003</v>
          </cell>
          <cell r="C5">
            <v>31.2</v>
          </cell>
          <cell r="D5">
            <v>22.3</v>
          </cell>
          <cell r="E5">
            <v>77.89473684210526</v>
          </cell>
          <cell r="F5">
            <v>100</v>
          </cell>
          <cell r="G5">
            <v>53</v>
          </cell>
          <cell r="H5">
            <v>21.6</v>
          </cell>
          <cell r="J5">
            <v>37.440000000000005</v>
          </cell>
          <cell r="K5">
            <v>1.4</v>
          </cell>
        </row>
        <row r="6">
          <cell r="B6">
            <v>26.412499999999994</v>
          </cell>
          <cell r="C6">
            <v>31.6</v>
          </cell>
          <cell r="D6">
            <v>23.7</v>
          </cell>
          <cell r="E6">
            <v>77.875</v>
          </cell>
          <cell r="F6">
            <v>96</v>
          </cell>
          <cell r="G6">
            <v>49</v>
          </cell>
          <cell r="H6">
            <v>25.92</v>
          </cell>
          <cell r="J6">
            <v>40.32</v>
          </cell>
          <cell r="K6">
            <v>1.2</v>
          </cell>
        </row>
        <row r="7">
          <cell r="B7">
            <v>23.150000000000002</v>
          </cell>
          <cell r="C7">
            <v>27.1</v>
          </cell>
          <cell r="D7">
            <v>20.5</v>
          </cell>
          <cell r="E7">
            <v>90.285714285714292</v>
          </cell>
          <cell r="F7">
            <v>100</v>
          </cell>
          <cell r="G7">
            <v>72</v>
          </cell>
          <cell r="H7">
            <v>21.6</v>
          </cell>
          <cell r="J7">
            <v>41.4</v>
          </cell>
          <cell r="K7">
            <v>48.800000000000004</v>
          </cell>
        </row>
        <row r="8">
          <cell r="B8">
            <v>24.200000000000003</v>
          </cell>
          <cell r="C8">
            <v>29.3</v>
          </cell>
          <cell r="D8">
            <v>22.3</v>
          </cell>
          <cell r="E8">
            <v>82.545454545454547</v>
          </cell>
          <cell r="F8">
            <v>100</v>
          </cell>
          <cell r="G8">
            <v>61</v>
          </cell>
          <cell r="H8">
            <v>14.04</v>
          </cell>
          <cell r="J8">
            <v>32.76</v>
          </cell>
          <cell r="K8">
            <v>5.6</v>
          </cell>
        </row>
        <row r="9">
          <cell r="B9">
            <v>24.662500000000005</v>
          </cell>
          <cell r="C9">
            <v>30.9</v>
          </cell>
          <cell r="D9">
            <v>22.4</v>
          </cell>
          <cell r="E9">
            <v>75.5</v>
          </cell>
          <cell r="F9">
            <v>100</v>
          </cell>
          <cell r="G9">
            <v>54</v>
          </cell>
          <cell r="H9">
            <v>24.840000000000003</v>
          </cell>
          <cell r="J9">
            <v>39.6</v>
          </cell>
          <cell r="K9">
            <v>43.2</v>
          </cell>
        </row>
        <row r="10">
          <cell r="B10">
            <v>26.070833333333329</v>
          </cell>
          <cell r="C10">
            <v>32.1</v>
          </cell>
          <cell r="D10">
            <v>22.4</v>
          </cell>
          <cell r="E10">
            <v>75.714285714285708</v>
          </cell>
          <cell r="F10">
            <v>100</v>
          </cell>
          <cell r="G10">
            <v>51</v>
          </cell>
          <cell r="H10">
            <v>28.8</v>
          </cell>
          <cell r="J10">
            <v>46.800000000000004</v>
          </cell>
          <cell r="K10">
            <v>0</v>
          </cell>
        </row>
        <row r="11">
          <cell r="B11">
            <v>27.320833333333336</v>
          </cell>
          <cell r="C11">
            <v>33.6</v>
          </cell>
          <cell r="D11">
            <v>22.9</v>
          </cell>
          <cell r="E11">
            <v>72.541666666666671</v>
          </cell>
          <cell r="F11">
            <v>96</v>
          </cell>
          <cell r="G11">
            <v>42</v>
          </cell>
          <cell r="H11">
            <v>24.48</v>
          </cell>
          <cell r="J11">
            <v>36.36</v>
          </cell>
          <cell r="K11">
            <v>0</v>
          </cell>
        </row>
        <row r="12">
          <cell r="B12">
            <v>27.183333333333334</v>
          </cell>
          <cell r="C12">
            <v>31.1</v>
          </cell>
          <cell r="D12">
            <v>23.6</v>
          </cell>
          <cell r="E12">
            <v>73.208333333333329</v>
          </cell>
          <cell r="F12">
            <v>90</v>
          </cell>
          <cell r="G12">
            <v>55</v>
          </cell>
          <cell r="H12">
            <v>15.840000000000002</v>
          </cell>
          <cell r="J12">
            <v>29.52</v>
          </cell>
          <cell r="K12">
            <v>0</v>
          </cell>
        </row>
        <row r="13">
          <cell r="B13">
            <v>25.887500000000003</v>
          </cell>
          <cell r="C13">
            <v>33</v>
          </cell>
          <cell r="D13">
            <v>22.8</v>
          </cell>
          <cell r="E13">
            <v>77.875</v>
          </cell>
          <cell r="F13">
            <v>100</v>
          </cell>
          <cell r="G13">
            <v>44</v>
          </cell>
          <cell r="H13">
            <v>16.2</v>
          </cell>
          <cell r="J13">
            <v>59.760000000000005</v>
          </cell>
          <cell r="K13">
            <v>2.6</v>
          </cell>
        </row>
        <row r="14">
          <cell r="B14">
            <v>26.954166666666666</v>
          </cell>
          <cell r="C14">
            <v>34.200000000000003</v>
          </cell>
          <cell r="D14">
            <v>22.1</v>
          </cell>
          <cell r="E14">
            <v>71.545454545454547</v>
          </cell>
          <cell r="F14">
            <v>100</v>
          </cell>
          <cell r="G14">
            <v>35</v>
          </cell>
          <cell r="H14">
            <v>14.4</v>
          </cell>
          <cell r="J14">
            <v>28.08</v>
          </cell>
          <cell r="K14">
            <v>0</v>
          </cell>
        </row>
        <row r="15">
          <cell r="B15">
            <v>27.741666666666671</v>
          </cell>
          <cell r="C15">
            <v>33.799999999999997</v>
          </cell>
          <cell r="D15">
            <v>24</v>
          </cell>
          <cell r="E15">
            <v>73.041666666666671</v>
          </cell>
          <cell r="F15">
            <v>95</v>
          </cell>
          <cell r="G15">
            <v>47</v>
          </cell>
          <cell r="H15">
            <v>19.8</v>
          </cell>
          <cell r="J15">
            <v>32.04</v>
          </cell>
          <cell r="K15">
            <v>0.4</v>
          </cell>
        </row>
        <row r="16">
          <cell r="B16">
            <v>24.170833333333331</v>
          </cell>
          <cell r="C16">
            <v>28.3</v>
          </cell>
          <cell r="D16">
            <v>21.4</v>
          </cell>
          <cell r="E16">
            <v>86.818181818181813</v>
          </cell>
          <cell r="F16">
            <v>100</v>
          </cell>
          <cell r="G16">
            <v>69</v>
          </cell>
          <cell r="H16">
            <v>18</v>
          </cell>
          <cell r="J16">
            <v>43.92</v>
          </cell>
          <cell r="K16">
            <v>26.799999999999994</v>
          </cell>
        </row>
        <row r="17">
          <cell r="B17">
            <v>25.50833333333334</v>
          </cell>
          <cell r="C17">
            <v>30.7</v>
          </cell>
          <cell r="D17">
            <v>22.8</v>
          </cell>
          <cell r="E17">
            <v>80.791666666666671</v>
          </cell>
          <cell r="F17">
            <v>97</v>
          </cell>
          <cell r="G17">
            <v>55</v>
          </cell>
          <cell r="H17">
            <v>32.4</v>
          </cell>
          <cell r="J17">
            <v>50.04</v>
          </cell>
          <cell r="K17">
            <v>2.8</v>
          </cell>
        </row>
        <row r="18">
          <cell r="B18">
            <v>23.049999999999997</v>
          </cell>
          <cell r="C18">
            <v>25.3</v>
          </cell>
          <cell r="D18">
            <v>20.9</v>
          </cell>
          <cell r="E18">
            <v>89.13636363636364</v>
          </cell>
          <cell r="F18">
            <v>100</v>
          </cell>
          <cell r="G18">
            <v>64</v>
          </cell>
          <cell r="H18">
            <v>31.319999999999997</v>
          </cell>
          <cell r="J18">
            <v>52.92</v>
          </cell>
          <cell r="K18">
            <v>8.9999999999999982</v>
          </cell>
        </row>
        <row r="19">
          <cell r="B19">
            <v>23.787499999999998</v>
          </cell>
          <cell r="C19">
            <v>29.8</v>
          </cell>
          <cell r="D19">
            <v>20.6</v>
          </cell>
          <cell r="E19">
            <v>82.764705882352942</v>
          </cell>
          <cell r="F19">
            <v>100</v>
          </cell>
          <cell r="G19">
            <v>59</v>
          </cell>
          <cell r="H19">
            <v>14.4</v>
          </cell>
          <cell r="J19">
            <v>27</v>
          </cell>
          <cell r="K19">
            <v>0.2</v>
          </cell>
        </row>
        <row r="20">
          <cell r="B20">
            <v>26.45</v>
          </cell>
          <cell r="C20">
            <v>32.6</v>
          </cell>
          <cell r="D20">
            <v>22.1</v>
          </cell>
          <cell r="E20">
            <v>74.95</v>
          </cell>
          <cell r="F20">
            <v>100</v>
          </cell>
          <cell r="G20">
            <v>46</v>
          </cell>
          <cell r="H20">
            <v>15.840000000000002</v>
          </cell>
          <cell r="J20">
            <v>34.56</v>
          </cell>
          <cell r="K20">
            <v>0</v>
          </cell>
        </row>
        <row r="21">
          <cell r="B21">
            <v>25.88333333333334</v>
          </cell>
          <cell r="C21">
            <v>33</v>
          </cell>
          <cell r="D21">
            <v>21.7</v>
          </cell>
          <cell r="E21">
            <v>76.391304347826093</v>
          </cell>
          <cell r="F21">
            <v>100</v>
          </cell>
          <cell r="G21">
            <v>39</v>
          </cell>
          <cell r="H21">
            <v>22.68</v>
          </cell>
          <cell r="J21">
            <v>42.480000000000004</v>
          </cell>
          <cell r="K21">
            <v>18.999999999999996</v>
          </cell>
        </row>
        <row r="22">
          <cell r="B22">
            <v>26.491666666666671</v>
          </cell>
          <cell r="C22">
            <v>32.299999999999997</v>
          </cell>
          <cell r="D22">
            <v>22.1</v>
          </cell>
          <cell r="E22">
            <v>75.541666666666671</v>
          </cell>
          <cell r="F22">
            <v>100</v>
          </cell>
          <cell r="G22">
            <v>43</v>
          </cell>
          <cell r="H22">
            <v>19.079999999999998</v>
          </cell>
          <cell r="J22">
            <v>34.56</v>
          </cell>
          <cell r="K22">
            <v>0</v>
          </cell>
        </row>
        <row r="23">
          <cell r="B23">
            <v>26.066666666666666</v>
          </cell>
          <cell r="C23">
            <v>33.4</v>
          </cell>
          <cell r="D23">
            <v>22.7</v>
          </cell>
          <cell r="E23">
            <v>76.833333333333329</v>
          </cell>
          <cell r="F23">
            <v>95</v>
          </cell>
          <cell r="G23">
            <v>40</v>
          </cell>
          <cell r="H23">
            <v>20.88</v>
          </cell>
          <cell r="J23">
            <v>51.12</v>
          </cell>
          <cell r="K23">
            <v>2</v>
          </cell>
        </row>
        <row r="24">
          <cell r="B24">
            <v>25.204166666666662</v>
          </cell>
          <cell r="C24">
            <v>31.9</v>
          </cell>
          <cell r="D24">
            <v>21.3</v>
          </cell>
          <cell r="E24">
            <v>77.791666666666671</v>
          </cell>
          <cell r="F24">
            <v>96</v>
          </cell>
          <cell r="G24">
            <v>52</v>
          </cell>
          <cell r="H24">
            <v>23.400000000000002</v>
          </cell>
          <cell r="J24">
            <v>42.84</v>
          </cell>
          <cell r="K24">
            <v>0</v>
          </cell>
        </row>
        <row r="25">
          <cell r="B25">
            <v>23.841666666666665</v>
          </cell>
          <cell r="C25">
            <v>27.4</v>
          </cell>
          <cell r="D25">
            <v>21.3</v>
          </cell>
          <cell r="E25">
            <v>87.6</v>
          </cell>
          <cell r="F25">
            <v>100</v>
          </cell>
          <cell r="G25">
            <v>70</v>
          </cell>
          <cell r="H25">
            <v>17.64</v>
          </cell>
          <cell r="J25">
            <v>44.64</v>
          </cell>
          <cell r="K25">
            <v>1.4000000000000001</v>
          </cell>
        </row>
        <row r="26">
          <cell r="B26">
            <v>23.175000000000001</v>
          </cell>
          <cell r="C26">
            <v>27.2</v>
          </cell>
          <cell r="D26">
            <v>21.5</v>
          </cell>
          <cell r="E26">
            <v>84.75</v>
          </cell>
          <cell r="F26">
            <v>100</v>
          </cell>
          <cell r="G26">
            <v>68</v>
          </cell>
          <cell r="H26">
            <v>12.96</v>
          </cell>
          <cell r="J26">
            <v>18.36</v>
          </cell>
          <cell r="K26">
            <v>1.5999999999999999</v>
          </cell>
        </row>
        <row r="27">
          <cell r="B27">
            <v>24.679166666666671</v>
          </cell>
          <cell r="C27">
            <v>30</v>
          </cell>
          <cell r="D27">
            <v>22.6</v>
          </cell>
          <cell r="E27">
            <v>83.588235294117652</v>
          </cell>
          <cell r="F27">
            <v>100</v>
          </cell>
          <cell r="G27">
            <v>58</v>
          </cell>
          <cell r="H27">
            <v>19.440000000000001</v>
          </cell>
          <cell r="J27">
            <v>31.319999999999997</v>
          </cell>
          <cell r="K27">
            <v>2.4000000000000004</v>
          </cell>
        </row>
        <row r="28">
          <cell r="B28">
            <v>24.370833333333334</v>
          </cell>
          <cell r="C28">
            <v>28.5</v>
          </cell>
          <cell r="D28">
            <v>22.5</v>
          </cell>
          <cell r="E28">
            <v>87.625</v>
          </cell>
          <cell r="F28">
            <v>100</v>
          </cell>
          <cell r="G28">
            <v>64</v>
          </cell>
          <cell r="H28">
            <v>20.88</v>
          </cell>
          <cell r="J28">
            <v>32.76</v>
          </cell>
          <cell r="K28">
            <v>17.2</v>
          </cell>
        </row>
        <row r="29">
          <cell r="B29">
            <v>23.45</v>
          </cell>
          <cell r="C29">
            <v>25.4</v>
          </cell>
          <cell r="D29">
            <v>22.3</v>
          </cell>
          <cell r="F29">
            <v>100</v>
          </cell>
          <cell r="H29">
            <v>21.240000000000002</v>
          </cell>
          <cell r="J29">
            <v>33.119999999999997</v>
          </cell>
          <cell r="K29">
            <v>12</v>
          </cell>
        </row>
        <row r="30">
          <cell r="B30">
            <v>23.266666666666662</v>
          </cell>
          <cell r="C30">
            <v>27</v>
          </cell>
          <cell r="D30">
            <v>22</v>
          </cell>
          <cell r="E30">
            <v>90.333333333333329</v>
          </cell>
          <cell r="F30">
            <v>100</v>
          </cell>
          <cell r="G30">
            <v>79</v>
          </cell>
          <cell r="H30">
            <v>23.040000000000003</v>
          </cell>
          <cell r="J30">
            <v>39.6</v>
          </cell>
          <cell r="K30">
            <v>58.000000000000007</v>
          </cell>
        </row>
        <row r="31">
          <cell r="B31">
            <v>24.749999999999996</v>
          </cell>
          <cell r="C31">
            <v>29.7</v>
          </cell>
          <cell r="D31">
            <v>21.9</v>
          </cell>
          <cell r="E31">
            <v>69.416666666666671</v>
          </cell>
          <cell r="F31">
            <v>84</v>
          </cell>
          <cell r="G31">
            <v>56</v>
          </cell>
          <cell r="H31">
            <v>17.64</v>
          </cell>
          <cell r="J31">
            <v>31.319999999999997</v>
          </cell>
          <cell r="K31">
            <v>0</v>
          </cell>
        </row>
        <row r="32">
          <cell r="B32">
            <v>25.516666666666666</v>
          </cell>
          <cell r="C32">
            <v>31</v>
          </cell>
          <cell r="D32">
            <v>21.6</v>
          </cell>
          <cell r="E32">
            <v>75.631578947368425</v>
          </cell>
          <cell r="F32">
            <v>100</v>
          </cell>
          <cell r="G32">
            <v>53</v>
          </cell>
          <cell r="H32">
            <v>16.920000000000002</v>
          </cell>
          <cell r="J32">
            <v>29.16</v>
          </cell>
          <cell r="K32">
            <v>0</v>
          </cell>
        </row>
        <row r="33">
          <cell r="B33">
            <v>26.658333333333331</v>
          </cell>
          <cell r="C33">
            <v>33.299999999999997</v>
          </cell>
          <cell r="D33">
            <v>21.2</v>
          </cell>
          <cell r="E33">
            <v>73.041666666666671</v>
          </cell>
          <cell r="F33">
            <v>100</v>
          </cell>
          <cell r="G33">
            <v>45</v>
          </cell>
          <cell r="H33">
            <v>17.28</v>
          </cell>
          <cell r="J33">
            <v>29.16</v>
          </cell>
          <cell r="K33">
            <v>0</v>
          </cell>
        </row>
        <row r="34">
          <cell r="B34">
            <v>26.916666666666671</v>
          </cell>
          <cell r="C34">
            <v>33.5</v>
          </cell>
          <cell r="D34">
            <v>21.7</v>
          </cell>
          <cell r="E34">
            <v>70.25</v>
          </cell>
          <cell r="F34">
            <v>95</v>
          </cell>
          <cell r="G34">
            <v>40</v>
          </cell>
          <cell r="H34">
            <v>12.6</v>
          </cell>
          <cell r="J34">
            <v>29.52</v>
          </cell>
          <cell r="K34">
            <v>0</v>
          </cell>
        </row>
        <row r="35">
          <cell r="B35">
            <v>25.575000000000006</v>
          </cell>
          <cell r="C35">
            <v>32.799999999999997</v>
          </cell>
          <cell r="D35">
            <v>21.5</v>
          </cell>
          <cell r="E35">
            <v>80.083333333333329</v>
          </cell>
          <cell r="F35">
            <v>100</v>
          </cell>
          <cell r="G35">
            <v>49</v>
          </cell>
          <cell r="H35">
            <v>19.079999999999998</v>
          </cell>
          <cell r="J35">
            <v>55.440000000000005</v>
          </cell>
          <cell r="K35">
            <v>4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29.370833333333334</v>
          </cell>
          <cell r="C5">
            <v>34.6</v>
          </cell>
          <cell r="D5">
            <v>25</v>
          </cell>
          <cell r="E5">
            <v>66.375</v>
          </cell>
          <cell r="F5">
            <v>86</v>
          </cell>
          <cell r="G5">
            <v>41</v>
          </cell>
          <cell r="H5">
            <v>12.6</v>
          </cell>
          <cell r="J5">
            <v>29.880000000000003</v>
          </cell>
          <cell r="K5">
            <v>0</v>
          </cell>
        </row>
        <row r="6">
          <cell r="B6">
            <v>27.029166666666665</v>
          </cell>
          <cell r="C6">
            <v>32.6</v>
          </cell>
          <cell r="D6">
            <v>22.8</v>
          </cell>
          <cell r="E6">
            <v>73.083333333333329</v>
          </cell>
          <cell r="F6">
            <v>93</v>
          </cell>
          <cell r="G6">
            <v>52</v>
          </cell>
          <cell r="H6">
            <v>21.240000000000002</v>
          </cell>
          <cell r="J6">
            <v>51.84</v>
          </cell>
          <cell r="K6">
            <v>2.8</v>
          </cell>
        </row>
        <row r="7">
          <cell r="B7">
            <v>25.783333333333335</v>
          </cell>
          <cell r="C7">
            <v>30.9</v>
          </cell>
          <cell r="D7">
            <v>22.1</v>
          </cell>
          <cell r="E7">
            <v>80.125</v>
          </cell>
          <cell r="F7">
            <v>93</v>
          </cell>
          <cell r="G7">
            <v>56</v>
          </cell>
          <cell r="H7">
            <v>11.520000000000001</v>
          </cell>
          <cell r="J7">
            <v>28.8</v>
          </cell>
          <cell r="K7">
            <v>10.199999999999996</v>
          </cell>
        </row>
        <row r="8">
          <cell r="B8">
            <v>25.724999999999998</v>
          </cell>
          <cell r="C8">
            <v>31.3</v>
          </cell>
          <cell r="D8">
            <v>22</v>
          </cell>
          <cell r="E8">
            <v>80.666666666666671</v>
          </cell>
          <cell r="F8">
            <v>95</v>
          </cell>
          <cell r="G8">
            <v>54</v>
          </cell>
          <cell r="H8">
            <v>7.2</v>
          </cell>
          <cell r="J8">
            <v>20.88</v>
          </cell>
          <cell r="K8">
            <v>62.800000000000004</v>
          </cell>
        </row>
        <row r="9">
          <cell r="B9">
            <v>26.241666666666664</v>
          </cell>
          <cell r="C9">
            <v>33.200000000000003</v>
          </cell>
          <cell r="D9">
            <v>23</v>
          </cell>
          <cell r="E9">
            <v>76.208333333333329</v>
          </cell>
          <cell r="F9">
            <v>94</v>
          </cell>
          <cell r="G9">
            <v>43</v>
          </cell>
          <cell r="H9">
            <v>9.3600000000000012</v>
          </cell>
          <cell r="J9">
            <v>25.56</v>
          </cell>
          <cell r="K9">
            <v>8.8000000000000007</v>
          </cell>
        </row>
        <row r="10">
          <cell r="B10">
            <v>27.329166666666666</v>
          </cell>
          <cell r="C10">
            <v>33.5</v>
          </cell>
          <cell r="D10">
            <v>23.1</v>
          </cell>
          <cell r="E10">
            <v>75.083333333333329</v>
          </cell>
          <cell r="F10">
            <v>95</v>
          </cell>
          <cell r="G10">
            <v>43</v>
          </cell>
          <cell r="H10">
            <v>11.879999999999999</v>
          </cell>
          <cell r="J10">
            <v>26.28</v>
          </cell>
          <cell r="K10">
            <v>24.8</v>
          </cell>
        </row>
        <row r="11">
          <cell r="B11">
            <v>30.404166666666665</v>
          </cell>
          <cell r="C11">
            <v>36.4</v>
          </cell>
          <cell r="D11">
            <v>26.2</v>
          </cell>
          <cell r="E11">
            <v>58.333333333333336</v>
          </cell>
          <cell r="F11">
            <v>76</v>
          </cell>
          <cell r="G11">
            <v>30</v>
          </cell>
          <cell r="H11">
            <v>13.68</v>
          </cell>
          <cell r="J11">
            <v>34.200000000000003</v>
          </cell>
          <cell r="K11">
            <v>0</v>
          </cell>
        </row>
        <row r="12">
          <cell r="B12">
            <v>26.812499999999996</v>
          </cell>
          <cell r="C12">
            <v>33.1</v>
          </cell>
          <cell r="D12">
            <v>23.3</v>
          </cell>
          <cell r="E12">
            <v>76.958333333333329</v>
          </cell>
          <cell r="F12">
            <v>94</v>
          </cell>
          <cell r="G12">
            <v>50</v>
          </cell>
          <cell r="H12">
            <v>15.120000000000001</v>
          </cell>
          <cell r="J12">
            <v>35.28</v>
          </cell>
          <cell r="K12">
            <v>24.2</v>
          </cell>
        </row>
        <row r="13">
          <cell r="B13">
            <v>25.849999999999998</v>
          </cell>
          <cell r="C13">
            <v>34.299999999999997</v>
          </cell>
          <cell r="D13">
            <v>22.1</v>
          </cell>
          <cell r="E13">
            <v>81.458333333333329</v>
          </cell>
          <cell r="F13">
            <v>95</v>
          </cell>
          <cell r="G13">
            <v>43</v>
          </cell>
          <cell r="H13">
            <v>14.76</v>
          </cell>
          <cell r="J13">
            <v>63</v>
          </cell>
          <cell r="K13">
            <v>27.800000000000004</v>
          </cell>
        </row>
        <row r="14">
          <cell r="B14">
            <v>27.816666666666666</v>
          </cell>
          <cell r="C14">
            <v>34.299999999999997</v>
          </cell>
          <cell r="D14">
            <v>24.1</v>
          </cell>
          <cell r="E14">
            <v>75.25</v>
          </cell>
          <cell r="F14">
            <v>94</v>
          </cell>
          <cell r="G14">
            <v>42</v>
          </cell>
          <cell r="H14">
            <v>10.44</v>
          </cell>
          <cell r="J14">
            <v>30.240000000000002</v>
          </cell>
          <cell r="K14">
            <v>21.8</v>
          </cell>
        </row>
        <row r="15">
          <cell r="B15">
            <v>28.583333333333339</v>
          </cell>
          <cell r="C15">
            <v>34</v>
          </cell>
          <cell r="D15">
            <v>23.2</v>
          </cell>
          <cell r="E15">
            <v>68.416666666666671</v>
          </cell>
          <cell r="F15">
            <v>86</v>
          </cell>
          <cell r="G15">
            <v>46</v>
          </cell>
          <cell r="H15">
            <v>7.5600000000000005</v>
          </cell>
          <cell r="J15">
            <v>24.840000000000003</v>
          </cell>
          <cell r="K15">
            <v>0</v>
          </cell>
        </row>
        <row r="16">
          <cell r="B16">
            <v>27.433333333333337</v>
          </cell>
          <cell r="C16">
            <v>34.6</v>
          </cell>
          <cell r="D16">
            <v>23.2</v>
          </cell>
          <cell r="E16">
            <v>62</v>
          </cell>
          <cell r="F16">
            <v>83</v>
          </cell>
          <cell r="G16">
            <v>41</v>
          </cell>
          <cell r="H16">
            <v>11.879999999999999</v>
          </cell>
          <cell r="J16">
            <v>44.64</v>
          </cell>
          <cell r="K16">
            <v>2</v>
          </cell>
        </row>
        <row r="17">
          <cell r="B17">
            <v>26.845833333333342</v>
          </cell>
          <cell r="C17">
            <v>32.1</v>
          </cell>
          <cell r="D17">
            <v>23.4</v>
          </cell>
          <cell r="E17">
            <v>71.291666666666671</v>
          </cell>
          <cell r="F17">
            <v>89</v>
          </cell>
          <cell r="G17">
            <v>47</v>
          </cell>
          <cell r="H17">
            <v>8.64</v>
          </cell>
          <cell r="J17">
            <v>24.12</v>
          </cell>
          <cell r="K17">
            <v>0.2</v>
          </cell>
        </row>
        <row r="18">
          <cell r="B18">
            <v>24.266666666666669</v>
          </cell>
          <cell r="C18">
            <v>28.2</v>
          </cell>
          <cell r="D18">
            <v>21.3</v>
          </cell>
          <cell r="E18">
            <v>83.291666666666671</v>
          </cell>
          <cell r="F18">
            <v>95</v>
          </cell>
          <cell r="G18">
            <v>60</v>
          </cell>
          <cell r="H18">
            <v>11.520000000000001</v>
          </cell>
          <cell r="J18">
            <v>34.200000000000003</v>
          </cell>
          <cell r="K18">
            <v>17.599999999999998</v>
          </cell>
        </row>
        <row r="19">
          <cell r="B19">
            <v>26.066666666666666</v>
          </cell>
          <cell r="C19">
            <v>30.8</v>
          </cell>
          <cell r="D19">
            <v>22.9</v>
          </cell>
          <cell r="E19">
            <v>75.958333333333329</v>
          </cell>
          <cell r="F19">
            <v>95</v>
          </cell>
          <cell r="G19">
            <v>49</v>
          </cell>
          <cell r="H19">
            <v>10.44</v>
          </cell>
          <cell r="J19">
            <v>22.68</v>
          </cell>
          <cell r="K19">
            <v>8.6</v>
          </cell>
        </row>
        <row r="20">
          <cell r="B20">
            <v>26.662499999999998</v>
          </cell>
          <cell r="C20">
            <v>32.700000000000003</v>
          </cell>
          <cell r="D20">
            <v>21.1</v>
          </cell>
          <cell r="E20">
            <v>61.125</v>
          </cell>
          <cell r="F20">
            <v>86</v>
          </cell>
          <cell r="G20">
            <v>38</v>
          </cell>
          <cell r="H20">
            <v>9.3600000000000012</v>
          </cell>
          <cell r="J20">
            <v>24.840000000000003</v>
          </cell>
          <cell r="K20">
            <v>9</v>
          </cell>
        </row>
        <row r="21">
          <cell r="B21">
            <v>27.283333333333331</v>
          </cell>
          <cell r="C21">
            <v>33.9</v>
          </cell>
          <cell r="D21">
            <v>21.3</v>
          </cell>
          <cell r="E21">
            <v>57.458333333333336</v>
          </cell>
          <cell r="F21">
            <v>83</v>
          </cell>
          <cell r="G21">
            <v>33</v>
          </cell>
          <cell r="H21">
            <v>9.7200000000000006</v>
          </cell>
          <cell r="J21">
            <v>41.4</v>
          </cell>
          <cell r="K21">
            <v>3.0000000000000004</v>
          </cell>
        </row>
        <row r="22">
          <cell r="B22">
            <v>28.512500000000003</v>
          </cell>
          <cell r="C22">
            <v>35.700000000000003</v>
          </cell>
          <cell r="D22">
            <v>22.8</v>
          </cell>
          <cell r="E22">
            <v>56</v>
          </cell>
          <cell r="F22">
            <v>78</v>
          </cell>
          <cell r="G22">
            <v>34</v>
          </cell>
          <cell r="H22">
            <v>6.48</v>
          </cell>
          <cell r="J22">
            <v>18</v>
          </cell>
          <cell r="K22">
            <v>0</v>
          </cell>
        </row>
        <row r="23">
          <cell r="B23">
            <v>27.220833333333335</v>
          </cell>
          <cell r="C23">
            <v>33.1</v>
          </cell>
          <cell r="D23">
            <v>24.4</v>
          </cell>
          <cell r="E23">
            <v>66.916666666666671</v>
          </cell>
          <cell r="F23">
            <v>80</v>
          </cell>
          <cell r="G23">
            <v>49</v>
          </cell>
          <cell r="H23">
            <v>13.68</v>
          </cell>
          <cell r="J23">
            <v>41.4</v>
          </cell>
          <cell r="K23">
            <v>0</v>
          </cell>
        </row>
        <row r="24">
          <cell r="B24">
            <v>26.304166666666671</v>
          </cell>
          <cell r="C24">
            <v>31.8</v>
          </cell>
          <cell r="D24">
            <v>22.9</v>
          </cell>
          <cell r="E24">
            <v>74.125</v>
          </cell>
          <cell r="F24">
            <v>89</v>
          </cell>
          <cell r="G24">
            <v>54</v>
          </cell>
          <cell r="H24">
            <v>10.8</v>
          </cell>
          <cell r="J24">
            <v>25.2</v>
          </cell>
          <cell r="K24">
            <v>0.4</v>
          </cell>
        </row>
        <row r="25">
          <cell r="B25">
            <v>26.566666666666659</v>
          </cell>
          <cell r="C25">
            <v>33.1</v>
          </cell>
          <cell r="D25">
            <v>22.7</v>
          </cell>
          <cell r="E25">
            <v>77.041666666666671</v>
          </cell>
          <cell r="F25">
            <v>94</v>
          </cell>
          <cell r="G25">
            <v>51</v>
          </cell>
          <cell r="H25">
            <v>11.16</v>
          </cell>
          <cell r="J25">
            <v>33.119999999999997</v>
          </cell>
          <cell r="K25">
            <v>3.4000000000000008</v>
          </cell>
        </row>
        <row r="26">
          <cell r="B26">
            <v>26.308333333333334</v>
          </cell>
          <cell r="C26">
            <v>31.5</v>
          </cell>
          <cell r="D26">
            <v>22.3</v>
          </cell>
          <cell r="E26">
            <v>79.125</v>
          </cell>
          <cell r="F26">
            <v>95</v>
          </cell>
          <cell r="G26">
            <v>57</v>
          </cell>
          <cell r="H26">
            <v>9.7200000000000006</v>
          </cell>
          <cell r="J26">
            <v>27.36</v>
          </cell>
          <cell r="K26">
            <v>9.3999999999999986</v>
          </cell>
        </row>
        <row r="27">
          <cell r="B27">
            <v>28.566666666666663</v>
          </cell>
          <cell r="C27">
            <v>34.799999999999997</v>
          </cell>
          <cell r="D27">
            <v>23</v>
          </cell>
          <cell r="E27">
            <v>63.833333333333336</v>
          </cell>
          <cell r="F27">
            <v>88</v>
          </cell>
          <cell r="G27">
            <v>33</v>
          </cell>
          <cell r="H27">
            <v>7.2</v>
          </cell>
          <cell r="J27">
            <v>19.440000000000001</v>
          </cell>
          <cell r="K27">
            <v>0</v>
          </cell>
        </row>
        <row r="28">
          <cell r="B28">
            <v>28.329166666666676</v>
          </cell>
          <cell r="C28">
            <v>34</v>
          </cell>
          <cell r="D28">
            <v>23.6</v>
          </cell>
          <cell r="E28">
            <v>62.416666666666664</v>
          </cell>
          <cell r="F28">
            <v>77</v>
          </cell>
          <cell r="G28">
            <v>42</v>
          </cell>
          <cell r="H28">
            <v>10.08</v>
          </cell>
          <cell r="J28">
            <v>26.64</v>
          </cell>
          <cell r="K28">
            <v>0</v>
          </cell>
        </row>
        <row r="29">
          <cell r="B29">
            <v>26.895833333333332</v>
          </cell>
          <cell r="C29">
            <v>29.8</v>
          </cell>
          <cell r="D29">
            <v>23.1</v>
          </cell>
          <cell r="E29">
            <v>71.375</v>
          </cell>
          <cell r="F29">
            <v>89</v>
          </cell>
          <cell r="G29">
            <v>57</v>
          </cell>
          <cell r="H29">
            <v>7.9200000000000008</v>
          </cell>
          <cell r="J29">
            <v>24.12</v>
          </cell>
          <cell r="K29">
            <v>1.2000000000000002</v>
          </cell>
        </row>
        <row r="30">
          <cell r="B30">
            <v>24.8</v>
          </cell>
          <cell r="C30">
            <v>29.8</v>
          </cell>
          <cell r="D30">
            <v>22.4</v>
          </cell>
          <cell r="E30">
            <v>82.916666666666671</v>
          </cell>
          <cell r="F30">
            <v>94</v>
          </cell>
          <cell r="G30">
            <v>58</v>
          </cell>
          <cell r="H30">
            <v>14.4</v>
          </cell>
          <cell r="J30">
            <v>26.28</v>
          </cell>
          <cell r="K30">
            <v>2.6</v>
          </cell>
        </row>
        <row r="31">
          <cell r="B31">
            <v>26.704166666666669</v>
          </cell>
          <cell r="C31">
            <v>32.299999999999997</v>
          </cell>
          <cell r="D31">
            <v>23.1</v>
          </cell>
          <cell r="E31">
            <v>75.625</v>
          </cell>
          <cell r="F31">
            <v>94</v>
          </cell>
          <cell r="G31">
            <v>53</v>
          </cell>
          <cell r="H31">
            <v>6.84</v>
          </cell>
          <cell r="J31">
            <v>19.8</v>
          </cell>
          <cell r="K31">
            <v>6.2</v>
          </cell>
        </row>
        <row r="32">
          <cell r="B32">
            <v>27.895833333333332</v>
          </cell>
          <cell r="C32">
            <v>33.5</v>
          </cell>
          <cell r="D32">
            <v>22.9</v>
          </cell>
          <cell r="E32">
            <v>64.708333333333329</v>
          </cell>
          <cell r="F32">
            <v>92</v>
          </cell>
          <cell r="G32">
            <v>38</v>
          </cell>
          <cell r="H32">
            <v>9</v>
          </cell>
          <cell r="J32">
            <v>20.88</v>
          </cell>
          <cell r="K32">
            <v>5.2000000000000011</v>
          </cell>
        </row>
        <row r="33">
          <cell r="B33">
            <v>27.795833333333331</v>
          </cell>
          <cell r="C33">
            <v>34.6</v>
          </cell>
          <cell r="D33">
            <v>21.1</v>
          </cell>
          <cell r="E33">
            <v>51.416666666666664</v>
          </cell>
          <cell r="F33">
            <v>73</v>
          </cell>
          <cell r="G33">
            <v>30</v>
          </cell>
          <cell r="H33">
            <v>7.5600000000000005</v>
          </cell>
          <cell r="J33">
            <v>29.16</v>
          </cell>
          <cell r="K33">
            <v>0</v>
          </cell>
        </row>
        <row r="34">
          <cell r="B34">
            <v>27.962499999999995</v>
          </cell>
          <cell r="C34">
            <v>34.5</v>
          </cell>
          <cell r="D34">
            <v>23.5</v>
          </cell>
          <cell r="E34">
            <v>60.5</v>
          </cell>
          <cell r="F34">
            <v>78</v>
          </cell>
          <cell r="G34">
            <v>36</v>
          </cell>
          <cell r="H34">
            <v>7.9200000000000008</v>
          </cell>
          <cell r="J34">
            <v>22.68</v>
          </cell>
          <cell r="K34">
            <v>0</v>
          </cell>
        </row>
        <row r="35">
          <cell r="B35">
            <v>28.454166666666666</v>
          </cell>
          <cell r="C35">
            <v>34.4</v>
          </cell>
          <cell r="D35">
            <v>23.4</v>
          </cell>
          <cell r="E35">
            <v>61.208333333333336</v>
          </cell>
          <cell r="F35">
            <v>83</v>
          </cell>
          <cell r="G35">
            <v>37</v>
          </cell>
          <cell r="H35">
            <v>9</v>
          </cell>
          <cell r="J35">
            <v>24.48</v>
          </cell>
          <cell r="K35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27.645833333333332</v>
          </cell>
          <cell r="C5">
            <v>35.200000000000003</v>
          </cell>
          <cell r="D5">
            <v>22.6</v>
          </cell>
          <cell r="E5">
            <v>71.875</v>
          </cell>
          <cell r="F5">
            <v>97</v>
          </cell>
          <cell r="G5">
            <v>44</v>
          </cell>
          <cell r="H5">
            <v>20.16</v>
          </cell>
          <cell r="J5">
            <v>40.680000000000007</v>
          </cell>
          <cell r="K5">
            <v>0</v>
          </cell>
        </row>
        <row r="6">
          <cell r="B6">
            <v>25.091666666666669</v>
          </cell>
          <cell r="C6">
            <v>29.5</v>
          </cell>
          <cell r="D6">
            <v>21.7</v>
          </cell>
          <cell r="E6">
            <v>81.041666666666671</v>
          </cell>
          <cell r="F6">
            <v>98</v>
          </cell>
          <cell r="G6">
            <v>60</v>
          </cell>
          <cell r="H6">
            <v>16.559999999999999</v>
          </cell>
          <cell r="J6">
            <v>41.4</v>
          </cell>
          <cell r="K6">
            <v>16.400000000000002</v>
          </cell>
        </row>
        <row r="7">
          <cell r="B7">
            <v>22.041666666666668</v>
          </cell>
          <cell r="C7">
            <v>23.8</v>
          </cell>
          <cell r="D7">
            <v>20.100000000000001</v>
          </cell>
          <cell r="E7">
            <v>97.541666666666671</v>
          </cell>
          <cell r="F7">
            <v>99</v>
          </cell>
          <cell r="G7">
            <v>89</v>
          </cell>
          <cell r="H7">
            <v>15.840000000000002</v>
          </cell>
          <cell r="J7">
            <v>47.519999999999996</v>
          </cell>
          <cell r="K7">
            <v>231.19999999999993</v>
          </cell>
        </row>
        <row r="8">
          <cell r="B8">
            <v>22.829166666666669</v>
          </cell>
          <cell r="C8">
            <v>28.8</v>
          </cell>
          <cell r="D8">
            <v>20.100000000000001</v>
          </cell>
          <cell r="E8">
            <v>90.25</v>
          </cell>
          <cell r="F8">
            <v>99</v>
          </cell>
          <cell r="G8">
            <v>67</v>
          </cell>
          <cell r="H8">
            <v>12.24</v>
          </cell>
          <cell r="J8">
            <v>24.48</v>
          </cell>
          <cell r="K8">
            <v>0.4</v>
          </cell>
        </row>
        <row r="9">
          <cell r="B9">
            <v>24.237499999999997</v>
          </cell>
          <cell r="C9">
            <v>29.9</v>
          </cell>
          <cell r="D9">
            <v>21.3</v>
          </cell>
          <cell r="E9">
            <v>87.833333333333329</v>
          </cell>
          <cell r="F9">
            <v>99</v>
          </cell>
          <cell r="G9">
            <v>61</v>
          </cell>
          <cell r="H9">
            <v>14.76</v>
          </cell>
          <cell r="J9">
            <v>25.92</v>
          </cell>
          <cell r="K9">
            <v>5.8</v>
          </cell>
        </row>
        <row r="10">
          <cell r="B10">
            <v>25.495833333333337</v>
          </cell>
          <cell r="C10">
            <v>31.2</v>
          </cell>
          <cell r="D10">
            <v>21.5</v>
          </cell>
          <cell r="E10">
            <v>81.958333333333329</v>
          </cell>
          <cell r="F10">
            <v>99</v>
          </cell>
          <cell r="G10">
            <v>57</v>
          </cell>
          <cell r="H10">
            <v>15.48</v>
          </cell>
          <cell r="J10">
            <v>33.840000000000003</v>
          </cell>
          <cell r="K10">
            <v>0.8</v>
          </cell>
        </row>
        <row r="11">
          <cell r="B11">
            <v>26.779166666666665</v>
          </cell>
          <cell r="C11">
            <v>31.8</v>
          </cell>
          <cell r="D11">
            <v>23.8</v>
          </cell>
          <cell r="E11">
            <v>75.458333333333329</v>
          </cell>
          <cell r="F11">
            <v>97</v>
          </cell>
          <cell r="G11">
            <v>56</v>
          </cell>
          <cell r="H11">
            <v>18</v>
          </cell>
          <cell r="J11">
            <v>48.24</v>
          </cell>
          <cell r="K11">
            <v>7.2</v>
          </cell>
        </row>
        <row r="12">
          <cell r="B12">
            <v>22.654166666666672</v>
          </cell>
          <cell r="C12">
            <v>29.8</v>
          </cell>
          <cell r="D12">
            <v>18.8</v>
          </cell>
          <cell r="E12">
            <v>93.5</v>
          </cell>
          <cell r="F12">
            <v>100</v>
          </cell>
          <cell r="G12">
            <v>69</v>
          </cell>
          <cell r="H12">
            <v>19.8</v>
          </cell>
          <cell r="J12">
            <v>44.64</v>
          </cell>
          <cell r="K12">
            <v>38.20000000000001</v>
          </cell>
        </row>
        <row r="13">
          <cell r="B13">
            <v>24.687499999999996</v>
          </cell>
          <cell r="C13">
            <v>30.8</v>
          </cell>
          <cell r="D13">
            <v>21.5</v>
          </cell>
          <cell r="E13">
            <v>88.916666666666671</v>
          </cell>
          <cell r="F13">
            <v>99</v>
          </cell>
          <cell r="G13">
            <v>63</v>
          </cell>
          <cell r="H13">
            <v>13.68</v>
          </cell>
          <cell r="J13">
            <v>45</v>
          </cell>
          <cell r="K13">
            <v>14.6</v>
          </cell>
        </row>
        <row r="14">
          <cell r="B14">
            <v>22.783333333333331</v>
          </cell>
          <cell r="C14">
            <v>25.7</v>
          </cell>
          <cell r="D14">
            <v>21.3</v>
          </cell>
          <cell r="E14">
            <v>94.333333333333329</v>
          </cell>
          <cell r="F14">
            <v>100</v>
          </cell>
          <cell r="G14">
            <v>79</v>
          </cell>
          <cell r="H14">
            <v>16.2</v>
          </cell>
          <cell r="J14">
            <v>28.08</v>
          </cell>
          <cell r="K14">
            <v>5</v>
          </cell>
        </row>
        <row r="15">
          <cell r="B15">
            <v>23.708333333333325</v>
          </cell>
          <cell r="C15">
            <v>29.7</v>
          </cell>
          <cell r="D15">
            <v>19.2</v>
          </cell>
          <cell r="E15">
            <v>86.291666666666671</v>
          </cell>
          <cell r="F15">
            <v>99</v>
          </cell>
          <cell r="G15">
            <v>65</v>
          </cell>
          <cell r="H15">
            <v>11.879999999999999</v>
          </cell>
          <cell r="J15">
            <v>25.2</v>
          </cell>
          <cell r="K15">
            <v>0</v>
          </cell>
        </row>
        <row r="16">
          <cell r="B16">
            <v>25.258333333333336</v>
          </cell>
          <cell r="C16">
            <v>31.8</v>
          </cell>
          <cell r="D16">
            <v>20.6</v>
          </cell>
          <cell r="E16">
            <v>82.583333333333329</v>
          </cell>
          <cell r="F16">
            <v>98</v>
          </cell>
          <cell r="G16">
            <v>59</v>
          </cell>
          <cell r="H16">
            <v>19.440000000000001</v>
          </cell>
          <cell r="J16">
            <v>57.6</v>
          </cell>
          <cell r="K16">
            <v>0.4</v>
          </cell>
        </row>
        <row r="17">
          <cell r="B17">
            <v>22.208333333333339</v>
          </cell>
          <cell r="C17">
            <v>26.7</v>
          </cell>
          <cell r="D17">
            <v>18.899999999999999</v>
          </cell>
          <cell r="E17">
            <v>91.25</v>
          </cell>
          <cell r="F17">
            <v>99</v>
          </cell>
          <cell r="G17">
            <v>77</v>
          </cell>
          <cell r="H17">
            <v>18</v>
          </cell>
          <cell r="J17">
            <v>36.72</v>
          </cell>
          <cell r="K17">
            <v>27.6</v>
          </cell>
        </row>
        <row r="18">
          <cell r="B18">
            <v>21.391666666666669</v>
          </cell>
          <cell r="C18">
            <v>25.2</v>
          </cell>
          <cell r="D18">
            <v>19.600000000000001</v>
          </cell>
          <cell r="E18">
            <v>91.708333333333329</v>
          </cell>
          <cell r="F18">
            <v>100</v>
          </cell>
          <cell r="G18">
            <v>67</v>
          </cell>
          <cell r="H18">
            <v>16.2</v>
          </cell>
          <cell r="J18">
            <v>39.24</v>
          </cell>
          <cell r="K18">
            <v>81.400000000000006</v>
          </cell>
        </row>
        <row r="19">
          <cell r="B19">
            <v>23.362499999999997</v>
          </cell>
          <cell r="C19">
            <v>28.2</v>
          </cell>
          <cell r="D19">
            <v>19.100000000000001</v>
          </cell>
          <cell r="E19">
            <v>72.25</v>
          </cell>
          <cell r="F19">
            <v>98</v>
          </cell>
          <cell r="G19">
            <v>42</v>
          </cell>
          <cell r="H19">
            <v>16.559999999999999</v>
          </cell>
          <cell r="J19">
            <v>34.200000000000003</v>
          </cell>
          <cell r="K19">
            <v>0</v>
          </cell>
        </row>
        <row r="20">
          <cell r="B20">
            <v>22.958333333333332</v>
          </cell>
          <cell r="C20">
            <v>28.7</v>
          </cell>
          <cell r="D20">
            <v>17.7</v>
          </cell>
          <cell r="E20">
            <v>57.291666666666664</v>
          </cell>
          <cell r="F20">
            <v>83</v>
          </cell>
          <cell r="G20">
            <v>32</v>
          </cell>
          <cell r="H20">
            <v>10.8</v>
          </cell>
          <cell r="J20">
            <v>23.040000000000003</v>
          </cell>
          <cell r="K20">
            <v>0</v>
          </cell>
        </row>
        <row r="21">
          <cell r="B21">
            <v>23.570833333333326</v>
          </cell>
          <cell r="C21">
            <v>30</v>
          </cell>
          <cell r="D21">
            <v>18</v>
          </cell>
          <cell r="E21">
            <v>60.666666666666664</v>
          </cell>
          <cell r="F21">
            <v>80</v>
          </cell>
          <cell r="G21">
            <v>35</v>
          </cell>
          <cell r="H21">
            <v>11.520000000000001</v>
          </cell>
          <cell r="J21">
            <v>28.8</v>
          </cell>
          <cell r="K21">
            <v>0</v>
          </cell>
        </row>
        <row r="22">
          <cell r="B22">
            <v>25.2</v>
          </cell>
          <cell r="C22">
            <v>32.299999999999997</v>
          </cell>
          <cell r="D22">
            <v>18.899999999999999</v>
          </cell>
          <cell r="E22">
            <v>60.166666666666664</v>
          </cell>
          <cell r="F22">
            <v>77</v>
          </cell>
          <cell r="G22">
            <v>44</v>
          </cell>
          <cell r="H22">
            <v>17.28</v>
          </cell>
          <cell r="J22">
            <v>33.480000000000004</v>
          </cell>
          <cell r="K22">
            <v>0</v>
          </cell>
        </row>
        <row r="23">
          <cell r="B23">
            <v>24.858333333333334</v>
          </cell>
          <cell r="C23">
            <v>28.5</v>
          </cell>
          <cell r="D23">
            <v>21.4</v>
          </cell>
          <cell r="E23">
            <v>82.291666666666671</v>
          </cell>
          <cell r="F23">
            <v>97</v>
          </cell>
          <cell r="G23">
            <v>69</v>
          </cell>
          <cell r="H23">
            <v>21.6</v>
          </cell>
          <cell r="J23">
            <v>41.4</v>
          </cell>
          <cell r="K23">
            <v>0</v>
          </cell>
        </row>
        <row r="24">
          <cell r="B24">
            <v>25.150000000000002</v>
          </cell>
          <cell r="C24">
            <v>29.6</v>
          </cell>
          <cell r="D24">
            <v>22.6</v>
          </cell>
          <cell r="E24">
            <v>84.083333333333329</v>
          </cell>
          <cell r="F24">
            <v>98</v>
          </cell>
          <cell r="G24">
            <v>67</v>
          </cell>
          <cell r="H24">
            <v>20.88</v>
          </cell>
          <cell r="J24">
            <v>39.96</v>
          </cell>
          <cell r="K24">
            <v>0.2</v>
          </cell>
        </row>
        <row r="25">
          <cell r="B25">
            <v>26.708333333333332</v>
          </cell>
          <cell r="C25">
            <v>33.200000000000003</v>
          </cell>
          <cell r="D25">
            <v>22</v>
          </cell>
          <cell r="E25">
            <v>76.791666666666671</v>
          </cell>
          <cell r="F25">
            <v>99</v>
          </cell>
          <cell r="G25">
            <v>40</v>
          </cell>
          <cell r="H25">
            <v>10.44</v>
          </cell>
          <cell r="J25">
            <v>25.56</v>
          </cell>
          <cell r="K25">
            <v>0</v>
          </cell>
        </row>
        <row r="26">
          <cell r="B26">
            <v>25.912499999999998</v>
          </cell>
          <cell r="C26">
            <v>30.3</v>
          </cell>
          <cell r="D26">
            <v>23.3</v>
          </cell>
          <cell r="E26">
            <v>80.208333333333329</v>
          </cell>
          <cell r="F26">
            <v>94</v>
          </cell>
          <cell r="G26">
            <v>57</v>
          </cell>
          <cell r="H26">
            <v>13.32</v>
          </cell>
          <cell r="J26">
            <v>27</v>
          </cell>
          <cell r="K26">
            <v>0</v>
          </cell>
        </row>
        <row r="27">
          <cell r="B27">
            <v>26.216666666666665</v>
          </cell>
          <cell r="C27">
            <v>32.5</v>
          </cell>
          <cell r="D27">
            <v>20.3</v>
          </cell>
          <cell r="E27">
            <v>67.875</v>
          </cell>
          <cell r="F27">
            <v>95</v>
          </cell>
          <cell r="G27">
            <v>36</v>
          </cell>
          <cell r="H27">
            <v>11.520000000000001</v>
          </cell>
          <cell r="J27">
            <v>20.16</v>
          </cell>
          <cell r="K27">
            <v>0</v>
          </cell>
        </row>
        <row r="28">
          <cell r="B28">
            <v>24.516666666666669</v>
          </cell>
          <cell r="C28">
            <v>31.7</v>
          </cell>
          <cell r="D28">
            <v>18.600000000000001</v>
          </cell>
          <cell r="E28">
            <v>74.333333333333329</v>
          </cell>
          <cell r="F28">
            <v>97</v>
          </cell>
          <cell r="G28">
            <v>49</v>
          </cell>
          <cell r="H28">
            <v>20.16</v>
          </cell>
          <cell r="J28">
            <v>55.800000000000004</v>
          </cell>
          <cell r="K28">
            <v>19.399999999999999</v>
          </cell>
        </row>
        <row r="29">
          <cell r="B29">
            <v>21.583333333333332</v>
          </cell>
          <cell r="C29">
            <v>24.7</v>
          </cell>
          <cell r="D29">
            <v>19.5</v>
          </cell>
          <cell r="E29">
            <v>89.833333333333329</v>
          </cell>
          <cell r="F29">
            <v>99</v>
          </cell>
          <cell r="G29">
            <v>70</v>
          </cell>
          <cell r="H29">
            <v>13.68</v>
          </cell>
          <cell r="J29">
            <v>34.56</v>
          </cell>
          <cell r="K29">
            <v>0.4</v>
          </cell>
        </row>
        <row r="30">
          <cell r="B30">
            <v>21.595833333333331</v>
          </cell>
          <cell r="C30">
            <v>27.7</v>
          </cell>
          <cell r="D30">
            <v>15.8</v>
          </cell>
          <cell r="E30">
            <v>59.666666666666664</v>
          </cell>
          <cell r="F30">
            <v>78</v>
          </cell>
          <cell r="G30">
            <v>35</v>
          </cell>
          <cell r="H30">
            <v>16.559999999999999</v>
          </cell>
          <cell r="J30">
            <v>30.240000000000002</v>
          </cell>
          <cell r="K30">
            <v>0</v>
          </cell>
        </row>
        <row r="31">
          <cell r="B31">
            <v>22.820833333333336</v>
          </cell>
          <cell r="C31">
            <v>29.8</v>
          </cell>
          <cell r="D31">
            <v>16.899999999999999</v>
          </cell>
          <cell r="E31">
            <v>56.541666666666664</v>
          </cell>
          <cell r="F31">
            <v>77</v>
          </cell>
          <cell r="G31">
            <v>32</v>
          </cell>
          <cell r="H31">
            <v>9.3600000000000012</v>
          </cell>
          <cell r="J31">
            <v>23.040000000000003</v>
          </cell>
          <cell r="K31">
            <v>0</v>
          </cell>
        </row>
        <row r="32">
          <cell r="B32">
            <v>24.266666666666666</v>
          </cell>
          <cell r="C32">
            <v>30.3</v>
          </cell>
          <cell r="D32">
            <v>18.3</v>
          </cell>
          <cell r="E32">
            <v>53.583333333333336</v>
          </cell>
          <cell r="F32">
            <v>73</v>
          </cell>
          <cell r="G32">
            <v>34</v>
          </cell>
          <cell r="H32">
            <v>11.16</v>
          </cell>
          <cell r="J32">
            <v>27</v>
          </cell>
          <cell r="K32">
            <v>0</v>
          </cell>
        </row>
        <row r="33">
          <cell r="B33">
            <v>24.899999999999995</v>
          </cell>
          <cell r="C33">
            <v>31.5</v>
          </cell>
          <cell r="D33">
            <v>19.399999999999999</v>
          </cell>
          <cell r="E33">
            <v>51.125</v>
          </cell>
          <cell r="F33">
            <v>70</v>
          </cell>
          <cell r="G33">
            <v>31</v>
          </cell>
          <cell r="H33">
            <v>11.16</v>
          </cell>
          <cell r="J33">
            <v>28.08</v>
          </cell>
          <cell r="K33">
            <v>0</v>
          </cell>
        </row>
        <row r="34">
          <cell r="B34">
            <v>26.495833333333326</v>
          </cell>
          <cell r="C34">
            <v>33.700000000000003</v>
          </cell>
          <cell r="D34">
            <v>20.6</v>
          </cell>
          <cell r="E34">
            <v>48.458333333333336</v>
          </cell>
          <cell r="F34">
            <v>67</v>
          </cell>
          <cell r="G34">
            <v>27</v>
          </cell>
          <cell r="H34">
            <v>11.16</v>
          </cell>
          <cell r="J34">
            <v>24.48</v>
          </cell>
          <cell r="K34">
            <v>0</v>
          </cell>
        </row>
        <row r="35">
          <cell r="B35">
            <v>28.095833333333331</v>
          </cell>
          <cell r="C35">
            <v>35.4</v>
          </cell>
          <cell r="D35">
            <v>21.2</v>
          </cell>
          <cell r="E35">
            <v>51.611111111111114</v>
          </cell>
          <cell r="F35">
            <v>72</v>
          </cell>
          <cell r="G35">
            <v>29</v>
          </cell>
          <cell r="H35">
            <v>10.8</v>
          </cell>
          <cell r="J35">
            <v>23.400000000000002</v>
          </cell>
          <cell r="K35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26.066666666666666</v>
          </cell>
          <cell r="C5">
            <v>32.299999999999997</v>
          </cell>
          <cell r="D5">
            <v>21.6</v>
          </cell>
          <cell r="E5">
            <v>81</v>
          </cell>
          <cell r="F5">
            <v>100</v>
          </cell>
          <cell r="G5">
            <v>47</v>
          </cell>
          <cell r="H5">
            <v>18</v>
          </cell>
          <cell r="J5">
            <v>42.12</v>
          </cell>
          <cell r="K5">
            <v>0</v>
          </cell>
        </row>
        <row r="6">
          <cell r="B6">
            <v>25.208333333333332</v>
          </cell>
          <cell r="C6">
            <v>28.5</v>
          </cell>
          <cell r="D6">
            <v>21.3</v>
          </cell>
          <cell r="E6">
            <v>86.791666666666671</v>
          </cell>
          <cell r="F6">
            <v>100</v>
          </cell>
          <cell r="G6">
            <v>69</v>
          </cell>
          <cell r="H6">
            <v>20.88</v>
          </cell>
          <cell r="J6">
            <v>53.28</v>
          </cell>
          <cell r="K6">
            <v>2.8000000000000003</v>
          </cell>
        </row>
        <row r="7">
          <cell r="B7">
            <v>23.491666666666664</v>
          </cell>
          <cell r="C7">
            <v>27.2</v>
          </cell>
          <cell r="D7">
            <v>21</v>
          </cell>
          <cell r="E7">
            <v>92.791666666666671</v>
          </cell>
          <cell r="F7">
            <v>100</v>
          </cell>
          <cell r="G7">
            <v>75</v>
          </cell>
          <cell r="H7">
            <v>17.64</v>
          </cell>
          <cell r="J7">
            <v>35.64</v>
          </cell>
          <cell r="K7">
            <v>3</v>
          </cell>
        </row>
        <row r="8">
          <cell r="B8">
            <v>22.983333333333331</v>
          </cell>
          <cell r="C8">
            <v>26.8</v>
          </cell>
          <cell r="D8">
            <v>20.6</v>
          </cell>
          <cell r="E8">
            <v>94.125</v>
          </cell>
          <cell r="F8">
            <v>100</v>
          </cell>
          <cell r="G8">
            <v>77</v>
          </cell>
          <cell r="H8">
            <v>15.120000000000001</v>
          </cell>
          <cell r="J8">
            <v>41.76</v>
          </cell>
          <cell r="K8">
            <v>17.399999999999999</v>
          </cell>
        </row>
        <row r="9">
          <cell r="B9">
            <v>24.145833333333332</v>
          </cell>
          <cell r="C9">
            <v>30.4</v>
          </cell>
          <cell r="D9">
            <v>19.5</v>
          </cell>
          <cell r="E9">
            <v>86.541666666666671</v>
          </cell>
          <cell r="F9">
            <v>100</v>
          </cell>
          <cell r="G9">
            <v>60</v>
          </cell>
          <cell r="H9">
            <v>27.36</v>
          </cell>
          <cell r="J9">
            <v>46.800000000000004</v>
          </cell>
          <cell r="K9">
            <v>20.8</v>
          </cell>
        </row>
        <row r="10">
          <cell r="B10">
            <v>25.8</v>
          </cell>
          <cell r="C10">
            <v>32.299999999999997</v>
          </cell>
          <cell r="D10">
            <v>22</v>
          </cell>
          <cell r="E10">
            <v>82</v>
          </cell>
          <cell r="F10">
            <v>100</v>
          </cell>
          <cell r="G10">
            <v>52</v>
          </cell>
          <cell r="H10">
            <v>23.040000000000003</v>
          </cell>
          <cell r="J10">
            <v>41.4</v>
          </cell>
          <cell r="K10">
            <v>0</v>
          </cell>
        </row>
        <row r="11">
          <cell r="B11">
            <v>26.708695652173912</v>
          </cell>
          <cell r="C11">
            <v>32.1</v>
          </cell>
          <cell r="D11">
            <v>22.8</v>
          </cell>
          <cell r="E11">
            <v>76.913043478260875</v>
          </cell>
          <cell r="F11">
            <v>96</v>
          </cell>
          <cell r="G11">
            <v>55</v>
          </cell>
          <cell r="H11">
            <v>23.759999999999998</v>
          </cell>
          <cell r="J11">
            <v>38.159999999999997</v>
          </cell>
          <cell r="K11">
            <v>0</v>
          </cell>
        </row>
        <row r="12">
          <cell r="B12">
            <v>26.316666666666666</v>
          </cell>
          <cell r="C12">
            <v>32.1</v>
          </cell>
          <cell r="D12">
            <v>22.7</v>
          </cell>
          <cell r="E12">
            <v>79</v>
          </cell>
          <cell r="F12">
            <v>96</v>
          </cell>
          <cell r="G12">
            <v>51</v>
          </cell>
          <cell r="H12">
            <v>20.88</v>
          </cell>
          <cell r="J12">
            <v>37.800000000000004</v>
          </cell>
          <cell r="K12">
            <v>0</v>
          </cell>
        </row>
        <row r="13">
          <cell r="B13">
            <v>26.279166666666665</v>
          </cell>
          <cell r="C13">
            <v>32.9</v>
          </cell>
          <cell r="D13">
            <v>22.1</v>
          </cell>
          <cell r="E13">
            <v>79.083333333333329</v>
          </cell>
          <cell r="F13">
            <v>98</v>
          </cell>
          <cell r="G13">
            <v>49</v>
          </cell>
          <cell r="H13">
            <v>14.04</v>
          </cell>
          <cell r="J13">
            <v>34.200000000000003</v>
          </cell>
          <cell r="K13">
            <v>0</v>
          </cell>
        </row>
        <row r="14">
          <cell r="B14">
            <v>25.900000000000006</v>
          </cell>
          <cell r="C14">
            <v>31.6</v>
          </cell>
          <cell r="D14">
            <v>21.2</v>
          </cell>
          <cell r="E14">
            <v>79.25</v>
          </cell>
          <cell r="F14">
            <v>99</v>
          </cell>
          <cell r="G14">
            <v>58</v>
          </cell>
          <cell r="H14">
            <v>15.48</v>
          </cell>
          <cell r="J14">
            <v>28.08</v>
          </cell>
          <cell r="K14">
            <v>0</v>
          </cell>
        </row>
        <row r="15">
          <cell r="B15">
            <v>26.416666666666668</v>
          </cell>
          <cell r="C15">
            <v>33.6</v>
          </cell>
          <cell r="D15">
            <v>21.7</v>
          </cell>
          <cell r="E15">
            <v>80.125</v>
          </cell>
          <cell r="F15">
            <v>100</v>
          </cell>
          <cell r="G15">
            <v>49</v>
          </cell>
          <cell r="H15">
            <v>18.36</v>
          </cell>
          <cell r="J15">
            <v>29.52</v>
          </cell>
          <cell r="K15">
            <v>0</v>
          </cell>
        </row>
        <row r="16">
          <cell r="B16">
            <v>24.612500000000001</v>
          </cell>
          <cell r="C16">
            <v>31.7</v>
          </cell>
          <cell r="D16">
            <v>21.6</v>
          </cell>
          <cell r="E16">
            <v>89.5</v>
          </cell>
          <cell r="F16">
            <v>100</v>
          </cell>
          <cell r="G16">
            <v>59</v>
          </cell>
          <cell r="H16">
            <v>28.08</v>
          </cell>
          <cell r="J16">
            <v>46.800000000000004</v>
          </cell>
          <cell r="K16">
            <v>1.4</v>
          </cell>
        </row>
        <row r="17">
          <cell r="B17">
            <v>24.137500000000003</v>
          </cell>
          <cell r="C17">
            <v>31</v>
          </cell>
          <cell r="D17">
            <v>20.8</v>
          </cell>
          <cell r="E17">
            <v>85.916666666666671</v>
          </cell>
          <cell r="F17">
            <v>100</v>
          </cell>
          <cell r="G17">
            <v>58</v>
          </cell>
          <cell r="H17">
            <v>16.559999999999999</v>
          </cell>
          <cell r="J17">
            <v>33.119999999999997</v>
          </cell>
          <cell r="K17">
            <v>0</v>
          </cell>
        </row>
        <row r="18">
          <cell r="B18">
            <v>22.57083333333334</v>
          </cell>
          <cell r="C18">
            <v>26.8</v>
          </cell>
          <cell r="D18">
            <v>19.7</v>
          </cell>
          <cell r="E18">
            <v>92.625</v>
          </cell>
          <cell r="F18">
            <v>100</v>
          </cell>
          <cell r="G18">
            <v>72</v>
          </cell>
          <cell r="H18">
            <v>17.28</v>
          </cell>
          <cell r="J18">
            <v>35.64</v>
          </cell>
          <cell r="K18">
            <v>19</v>
          </cell>
        </row>
        <row r="19">
          <cell r="B19">
            <v>23.11666666666666</v>
          </cell>
          <cell r="C19">
            <v>28.4</v>
          </cell>
          <cell r="D19">
            <v>21</v>
          </cell>
          <cell r="E19">
            <v>90.666666666666671</v>
          </cell>
          <cell r="F19">
            <v>100</v>
          </cell>
          <cell r="G19">
            <v>61</v>
          </cell>
          <cell r="H19">
            <v>12.6</v>
          </cell>
          <cell r="J19">
            <v>23.040000000000003</v>
          </cell>
          <cell r="K19">
            <v>4.4000000000000004</v>
          </cell>
        </row>
        <row r="20">
          <cell r="B20">
            <v>24.508695652173905</v>
          </cell>
          <cell r="C20">
            <v>31.5</v>
          </cell>
          <cell r="D20">
            <v>18.3</v>
          </cell>
          <cell r="E20">
            <v>74.826086956521735</v>
          </cell>
          <cell r="F20">
            <v>100</v>
          </cell>
          <cell r="G20">
            <v>45</v>
          </cell>
          <cell r="H20">
            <v>14.04</v>
          </cell>
          <cell r="J20">
            <v>24.840000000000003</v>
          </cell>
          <cell r="K20">
            <v>0</v>
          </cell>
        </row>
        <row r="21">
          <cell r="B21">
            <v>24.416666666666661</v>
          </cell>
          <cell r="C21">
            <v>32.5</v>
          </cell>
          <cell r="D21">
            <v>17</v>
          </cell>
          <cell r="E21">
            <v>70.458333333333329</v>
          </cell>
          <cell r="F21">
            <v>99</v>
          </cell>
          <cell r="G21">
            <v>40</v>
          </cell>
          <cell r="H21">
            <v>14.76</v>
          </cell>
          <cell r="J21">
            <v>22.32</v>
          </cell>
          <cell r="K21">
            <v>0</v>
          </cell>
        </row>
        <row r="22">
          <cell r="B22">
            <v>25.116666666666671</v>
          </cell>
          <cell r="C22">
            <v>33.6</v>
          </cell>
          <cell r="D22">
            <v>18</v>
          </cell>
          <cell r="E22">
            <v>74.5</v>
          </cell>
          <cell r="F22">
            <v>97</v>
          </cell>
          <cell r="G22">
            <v>47</v>
          </cell>
          <cell r="H22">
            <v>16.559999999999999</v>
          </cell>
          <cell r="J22">
            <v>38.159999999999997</v>
          </cell>
          <cell r="K22">
            <v>0</v>
          </cell>
        </row>
        <row r="23">
          <cell r="B23">
            <v>26.170833333333338</v>
          </cell>
          <cell r="C23">
            <v>32</v>
          </cell>
          <cell r="D23">
            <v>21.5</v>
          </cell>
          <cell r="E23">
            <v>76.583333333333329</v>
          </cell>
          <cell r="F23">
            <v>98</v>
          </cell>
          <cell r="G23">
            <v>51</v>
          </cell>
          <cell r="H23">
            <v>21.96</v>
          </cell>
          <cell r="J23">
            <v>41.76</v>
          </cell>
          <cell r="K23">
            <v>0</v>
          </cell>
        </row>
        <row r="24">
          <cell r="B24">
            <v>25.38695652173913</v>
          </cell>
          <cell r="C24">
            <v>31.1</v>
          </cell>
          <cell r="D24">
            <v>22.9</v>
          </cell>
          <cell r="E24">
            <v>83.478260869565219</v>
          </cell>
          <cell r="F24">
            <v>96</v>
          </cell>
          <cell r="G24">
            <v>58</v>
          </cell>
          <cell r="H24">
            <v>22.68</v>
          </cell>
          <cell r="J24">
            <v>38.159999999999997</v>
          </cell>
          <cell r="K24">
            <v>1</v>
          </cell>
        </row>
        <row r="25">
          <cell r="B25">
            <v>25.883333333333336</v>
          </cell>
          <cell r="C25">
            <v>31.1</v>
          </cell>
          <cell r="D25">
            <v>23</v>
          </cell>
          <cell r="E25">
            <v>87.375</v>
          </cell>
          <cell r="F25">
            <v>100</v>
          </cell>
          <cell r="G25">
            <v>61</v>
          </cell>
          <cell r="H25">
            <v>18.36</v>
          </cell>
          <cell r="J25">
            <v>31.319999999999997</v>
          </cell>
          <cell r="K25">
            <v>0</v>
          </cell>
        </row>
        <row r="26">
          <cell r="B26">
            <v>24.091666666666665</v>
          </cell>
          <cell r="C26">
            <v>30</v>
          </cell>
          <cell r="D26">
            <v>21.1</v>
          </cell>
          <cell r="E26">
            <v>89.166666666666671</v>
          </cell>
          <cell r="F26">
            <v>100</v>
          </cell>
          <cell r="G26">
            <v>65</v>
          </cell>
          <cell r="H26">
            <v>16.920000000000002</v>
          </cell>
          <cell r="J26">
            <v>30.240000000000002</v>
          </cell>
          <cell r="K26">
            <v>0</v>
          </cell>
        </row>
        <row r="27">
          <cell r="B27">
            <v>24.270833333333339</v>
          </cell>
          <cell r="C27">
            <v>32.700000000000003</v>
          </cell>
          <cell r="D27">
            <v>19.5</v>
          </cell>
          <cell r="E27">
            <v>86.708333333333329</v>
          </cell>
          <cell r="F27">
            <v>100</v>
          </cell>
          <cell r="G27">
            <v>45</v>
          </cell>
          <cell r="H27">
            <v>10.44</v>
          </cell>
          <cell r="J27">
            <v>29.880000000000003</v>
          </cell>
          <cell r="K27">
            <v>6.4</v>
          </cell>
        </row>
        <row r="28">
          <cell r="B28">
            <v>25.208333333333339</v>
          </cell>
          <cell r="C28">
            <v>31.7</v>
          </cell>
          <cell r="D28">
            <v>21.1</v>
          </cell>
          <cell r="E28">
            <v>83.208333333333329</v>
          </cell>
          <cell r="F28">
            <v>100</v>
          </cell>
          <cell r="G28">
            <v>53</v>
          </cell>
          <cell r="H28">
            <v>16.920000000000002</v>
          </cell>
          <cell r="J28">
            <v>32.04</v>
          </cell>
          <cell r="K28">
            <v>0.2</v>
          </cell>
        </row>
        <row r="29">
          <cell r="B29">
            <v>22.095833333333335</v>
          </cell>
          <cell r="C29">
            <v>24.4</v>
          </cell>
          <cell r="D29">
            <v>20.6</v>
          </cell>
          <cell r="E29">
            <v>95.25</v>
          </cell>
          <cell r="F29">
            <v>100</v>
          </cell>
          <cell r="G29">
            <v>81</v>
          </cell>
          <cell r="H29">
            <v>21.6</v>
          </cell>
          <cell r="J29">
            <v>35.64</v>
          </cell>
          <cell r="K29">
            <v>38.999999999999993</v>
          </cell>
        </row>
        <row r="30">
          <cell r="B30">
            <v>23.337500000000006</v>
          </cell>
          <cell r="C30">
            <v>28.7</v>
          </cell>
          <cell r="D30">
            <v>19.8</v>
          </cell>
          <cell r="E30">
            <v>88.625</v>
          </cell>
          <cell r="F30">
            <v>100</v>
          </cell>
          <cell r="G30">
            <v>65</v>
          </cell>
          <cell r="H30">
            <v>20.52</v>
          </cell>
          <cell r="J30">
            <v>30.96</v>
          </cell>
          <cell r="K30">
            <v>0</v>
          </cell>
        </row>
        <row r="31">
          <cell r="B31">
            <v>25.095833333333331</v>
          </cell>
          <cell r="C31">
            <v>30.5</v>
          </cell>
          <cell r="D31">
            <v>20.6</v>
          </cell>
          <cell r="E31">
            <v>72.375</v>
          </cell>
          <cell r="F31">
            <v>100</v>
          </cell>
          <cell r="G31">
            <v>48</v>
          </cell>
          <cell r="H31">
            <v>15.120000000000001</v>
          </cell>
          <cell r="J31">
            <v>25.2</v>
          </cell>
          <cell r="K31">
            <v>0</v>
          </cell>
        </row>
        <row r="32">
          <cell r="B32">
            <v>25.191666666666666</v>
          </cell>
          <cell r="C32">
            <v>31.5</v>
          </cell>
          <cell r="D32">
            <v>19.5</v>
          </cell>
          <cell r="E32">
            <v>69.333333333333329</v>
          </cell>
          <cell r="F32">
            <v>97</v>
          </cell>
          <cell r="G32">
            <v>46</v>
          </cell>
          <cell r="H32">
            <v>12.96</v>
          </cell>
          <cell r="J32">
            <v>24.840000000000003</v>
          </cell>
          <cell r="K32">
            <v>0</v>
          </cell>
        </row>
        <row r="33">
          <cell r="B33">
            <v>24.512500000000006</v>
          </cell>
          <cell r="C33">
            <v>32.4</v>
          </cell>
          <cell r="D33">
            <v>16.3</v>
          </cell>
          <cell r="E33">
            <v>65.041666666666671</v>
          </cell>
          <cell r="F33">
            <v>95</v>
          </cell>
          <cell r="G33">
            <v>40</v>
          </cell>
          <cell r="H33">
            <v>15.840000000000002</v>
          </cell>
          <cell r="J33">
            <v>23.759999999999998</v>
          </cell>
          <cell r="K33">
            <v>0</v>
          </cell>
        </row>
        <row r="34">
          <cell r="B34">
            <v>25.316666666666666</v>
          </cell>
          <cell r="C34">
            <v>33.299999999999997</v>
          </cell>
          <cell r="D34">
            <v>17.2</v>
          </cell>
          <cell r="E34">
            <v>65.458333333333329</v>
          </cell>
          <cell r="F34">
            <v>94</v>
          </cell>
          <cell r="G34">
            <v>43</v>
          </cell>
          <cell r="H34">
            <v>12.6</v>
          </cell>
          <cell r="J34">
            <v>27.36</v>
          </cell>
          <cell r="K34">
            <v>0</v>
          </cell>
        </row>
        <row r="35">
          <cell r="B35">
            <v>26.486956521739124</v>
          </cell>
          <cell r="C35">
            <v>33.700000000000003</v>
          </cell>
          <cell r="D35">
            <v>19.600000000000001</v>
          </cell>
          <cell r="E35">
            <v>70.173913043478265</v>
          </cell>
          <cell r="F35">
            <v>99</v>
          </cell>
          <cell r="G35">
            <v>42</v>
          </cell>
          <cell r="H35">
            <v>14.76</v>
          </cell>
          <cell r="J35">
            <v>29.16</v>
          </cell>
          <cell r="K35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28.700000000000003</v>
          </cell>
          <cell r="C5">
            <v>34</v>
          </cell>
          <cell r="D5">
            <v>24.8</v>
          </cell>
          <cell r="E5">
            <v>65</v>
          </cell>
          <cell r="F5">
            <v>100</v>
          </cell>
          <cell r="G5">
            <v>45</v>
          </cell>
          <cell r="H5">
            <v>24.48</v>
          </cell>
          <cell r="J5">
            <v>37.800000000000004</v>
          </cell>
          <cell r="K5">
            <v>0</v>
          </cell>
        </row>
        <row r="6">
          <cell r="B6">
            <v>25.858333333333334</v>
          </cell>
          <cell r="C6">
            <v>30.5</v>
          </cell>
          <cell r="D6">
            <v>22.5</v>
          </cell>
          <cell r="E6">
            <v>75.388888888888886</v>
          </cell>
          <cell r="F6">
            <v>100</v>
          </cell>
          <cell r="G6">
            <v>60</v>
          </cell>
          <cell r="H6">
            <v>22.68</v>
          </cell>
          <cell r="J6">
            <v>73.8</v>
          </cell>
          <cell r="K6">
            <v>13.4</v>
          </cell>
        </row>
        <row r="7">
          <cell r="B7">
            <v>24.958333333333332</v>
          </cell>
          <cell r="C7">
            <v>31.5</v>
          </cell>
          <cell r="D7">
            <v>21.6</v>
          </cell>
          <cell r="E7">
            <v>71.888888888888886</v>
          </cell>
          <cell r="F7">
            <v>100</v>
          </cell>
          <cell r="G7">
            <v>55</v>
          </cell>
          <cell r="H7">
            <v>18.720000000000002</v>
          </cell>
          <cell r="J7">
            <v>46.080000000000005</v>
          </cell>
          <cell r="K7">
            <v>32.800000000000004</v>
          </cell>
        </row>
        <row r="8">
          <cell r="B8">
            <v>24.320833333333329</v>
          </cell>
          <cell r="C8">
            <v>27.8</v>
          </cell>
          <cell r="D8">
            <v>22.6</v>
          </cell>
          <cell r="E8">
            <v>83.714285714285708</v>
          </cell>
          <cell r="F8">
            <v>98</v>
          </cell>
          <cell r="G8">
            <v>74</v>
          </cell>
          <cell r="H8">
            <v>16.559999999999999</v>
          </cell>
          <cell r="J8">
            <v>28.8</v>
          </cell>
          <cell r="K8">
            <v>18.2</v>
          </cell>
        </row>
        <row r="9">
          <cell r="B9">
            <v>25.083333333333332</v>
          </cell>
          <cell r="C9">
            <v>31.9</v>
          </cell>
          <cell r="D9">
            <v>20.9</v>
          </cell>
          <cell r="E9">
            <v>78.761904761904759</v>
          </cell>
          <cell r="F9">
            <v>99</v>
          </cell>
          <cell r="G9">
            <v>53</v>
          </cell>
          <cell r="H9">
            <v>20.88</v>
          </cell>
          <cell r="J9">
            <v>34.200000000000003</v>
          </cell>
          <cell r="K9">
            <v>0</v>
          </cell>
        </row>
        <row r="10">
          <cell r="B10">
            <v>27.229166666666668</v>
          </cell>
          <cell r="C10">
            <v>33.299999999999997</v>
          </cell>
          <cell r="D10">
            <v>23</v>
          </cell>
          <cell r="E10">
            <v>58.846153846153847</v>
          </cell>
          <cell r="F10">
            <v>100</v>
          </cell>
          <cell r="G10">
            <v>43</v>
          </cell>
          <cell r="H10">
            <v>17.64</v>
          </cell>
          <cell r="J10">
            <v>35.28</v>
          </cell>
          <cell r="K10">
            <v>0.4</v>
          </cell>
        </row>
        <row r="11">
          <cell r="B11">
            <v>27.775000000000006</v>
          </cell>
          <cell r="C11">
            <v>34.799999999999997</v>
          </cell>
          <cell r="D11">
            <v>24</v>
          </cell>
          <cell r="E11">
            <v>70.833333333333329</v>
          </cell>
          <cell r="F11">
            <v>100</v>
          </cell>
          <cell r="G11">
            <v>41</v>
          </cell>
          <cell r="H11">
            <v>25.56</v>
          </cell>
          <cell r="J11">
            <v>48.96</v>
          </cell>
          <cell r="K11">
            <v>3.4000000000000004</v>
          </cell>
        </row>
        <row r="12">
          <cell r="B12">
            <v>25.412500000000005</v>
          </cell>
          <cell r="C12">
            <v>30.5</v>
          </cell>
          <cell r="D12">
            <v>21.1</v>
          </cell>
          <cell r="E12">
            <v>82.92307692307692</v>
          </cell>
          <cell r="F12">
            <v>100</v>
          </cell>
          <cell r="G12">
            <v>64</v>
          </cell>
          <cell r="H12">
            <v>17.28</v>
          </cell>
          <cell r="J12">
            <v>45.36</v>
          </cell>
          <cell r="K12">
            <v>25.2</v>
          </cell>
        </row>
        <row r="13">
          <cell r="B13">
            <v>24.545833333333334</v>
          </cell>
          <cell r="C13">
            <v>32</v>
          </cell>
          <cell r="D13">
            <v>22.1</v>
          </cell>
          <cell r="E13">
            <v>78.888888888888886</v>
          </cell>
          <cell r="F13">
            <v>100</v>
          </cell>
          <cell r="G13">
            <v>55</v>
          </cell>
          <cell r="H13">
            <v>16.2</v>
          </cell>
          <cell r="J13">
            <v>46.800000000000004</v>
          </cell>
          <cell r="K13">
            <v>31.200000000000003</v>
          </cell>
        </row>
        <row r="14">
          <cell r="B14">
            <v>26.391666666666666</v>
          </cell>
          <cell r="C14">
            <v>31.1</v>
          </cell>
          <cell r="D14">
            <v>22.9</v>
          </cell>
          <cell r="E14">
            <v>74.8125</v>
          </cell>
          <cell r="F14">
            <v>100</v>
          </cell>
          <cell r="G14">
            <v>53</v>
          </cell>
          <cell r="H14">
            <v>14.76</v>
          </cell>
          <cell r="J14">
            <v>28.8</v>
          </cell>
          <cell r="K14">
            <v>3</v>
          </cell>
        </row>
        <row r="15">
          <cell r="B15">
            <v>26.470833333333335</v>
          </cell>
          <cell r="C15">
            <v>31.6</v>
          </cell>
          <cell r="D15">
            <v>22.3</v>
          </cell>
          <cell r="E15">
            <v>73.590909090909093</v>
          </cell>
          <cell r="F15">
            <v>100</v>
          </cell>
          <cell r="G15">
            <v>50</v>
          </cell>
          <cell r="H15">
            <v>24.12</v>
          </cell>
          <cell r="J15">
            <v>39.6</v>
          </cell>
          <cell r="K15">
            <v>0</v>
          </cell>
        </row>
        <row r="16">
          <cell r="B16">
            <v>26.245833333333341</v>
          </cell>
          <cell r="C16">
            <v>31.5</v>
          </cell>
          <cell r="D16">
            <v>22</v>
          </cell>
          <cell r="E16">
            <v>62.666666666666664</v>
          </cell>
          <cell r="F16">
            <v>79</v>
          </cell>
          <cell r="G16">
            <v>45</v>
          </cell>
          <cell r="H16">
            <v>18.720000000000002</v>
          </cell>
          <cell r="J16">
            <v>32.4</v>
          </cell>
          <cell r="K16">
            <v>0</v>
          </cell>
        </row>
        <row r="17">
          <cell r="B17">
            <v>26.141666666666662</v>
          </cell>
          <cell r="C17">
            <v>30.3</v>
          </cell>
          <cell r="D17">
            <v>23.2</v>
          </cell>
          <cell r="E17">
            <v>73.434782608695656</v>
          </cell>
          <cell r="F17">
            <v>91</v>
          </cell>
          <cell r="G17">
            <v>56</v>
          </cell>
          <cell r="H17">
            <v>16.559999999999999</v>
          </cell>
          <cell r="J17">
            <v>27.720000000000002</v>
          </cell>
          <cell r="K17">
            <v>0</v>
          </cell>
        </row>
        <row r="18">
          <cell r="B18">
            <v>22.662500000000005</v>
          </cell>
          <cell r="C18">
            <v>27.7</v>
          </cell>
          <cell r="D18">
            <v>20.399999999999999</v>
          </cell>
          <cell r="E18">
            <v>80.142857142857139</v>
          </cell>
          <cell r="F18">
            <v>100</v>
          </cell>
          <cell r="G18">
            <v>61</v>
          </cell>
          <cell r="H18">
            <v>18</v>
          </cell>
          <cell r="J18">
            <v>45</v>
          </cell>
          <cell r="K18">
            <v>87.4</v>
          </cell>
        </row>
        <row r="19">
          <cell r="B19">
            <v>25.599999999999994</v>
          </cell>
          <cell r="C19">
            <v>31.4</v>
          </cell>
          <cell r="D19">
            <v>21.9</v>
          </cell>
          <cell r="E19">
            <v>56.07692307692308</v>
          </cell>
          <cell r="F19">
            <v>87</v>
          </cell>
          <cell r="G19">
            <v>39</v>
          </cell>
          <cell r="H19">
            <v>12.96</v>
          </cell>
          <cell r="J19">
            <v>30.6</v>
          </cell>
          <cell r="K19">
            <v>0.2</v>
          </cell>
        </row>
        <row r="20">
          <cell r="B20">
            <v>25.095833333333331</v>
          </cell>
          <cell r="C20">
            <v>31.4</v>
          </cell>
          <cell r="D20">
            <v>19.8</v>
          </cell>
          <cell r="E20">
            <v>60.333333333333336</v>
          </cell>
          <cell r="F20">
            <v>85</v>
          </cell>
          <cell r="G20">
            <v>33</v>
          </cell>
          <cell r="H20">
            <v>14.04</v>
          </cell>
          <cell r="J20">
            <v>33.119999999999997</v>
          </cell>
          <cell r="K20">
            <v>0</v>
          </cell>
        </row>
        <row r="21">
          <cell r="B21">
            <v>25.783333333333335</v>
          </cell>
          <cell r="C21">
            <v>32.299999999999997</v>
          </cell>
          <cell r="D21">
            <v>19.8</v>
          </cell>
          <cell r="E21">
            <v>55.208333333333336</v>
          </cell>
          <cell r="F21">
            <v>77</v>
          </cell>
          <cell r="G21">
            <v>33</v>
          </cell>
          <cell r="H21">
            <v>12.96</v>
          </cell>
          <cell r="J21">
            <v>26.64</v>
          </cell>
          <cell r="K21">
            <v>0</v>
          </cell>
        </row>
        <row r="22">
          <cell r="B22">
            <v>27.141666666666666</v>
          </cell>
          <cell r="C22">
            <v>33.4</v>
          </cell>
          <cell r="D22">
            <v>22.1</v>
          </cell>
          <cell r="E22">
            <v>56.625</v>
          </cell>
          <cell r="F22">
            <v>77</v>
          </cell>
          <cell r="G22">
            <v>40</v>
          </cell>
          <cell r="H22">
            <v>17.64</v>
          </cell>
          <cell r="J22">
            <v>32.04</v>
          </cell>
          <cell r="K22">
            <v>0</v>
          </cell>
        </row>
        <row r="23">
          <cell r="B23">
            <v>25.470833333333331</v>
          </cell>
          <cell r="C23">
            <v>32</v>
          </cell>
          <cell r="D23">
            <v>21.7</v>
          </cell>
          <cell r="E23">
            <v>70.80952380952381</v>
          </cell>
          <cell r="F23">
            <v>100</v>
          </cell>
          <cell r="G23">
            <v>50</v>
          </cell>
          <cell r="H23">
            <v>14.4</v>
          </cell>
          <cell r="J23">
            <v>47.88</v>
          </cell>
          <cell r="K23">
            <v>4</v>
          </cell>
        </row>
        <row r="24">
          <cell r="B24">
            <v>24.924999999999997</v>
          </cell>
          <cell r="C24">
            <v>31.9</v>
          </cell>
          <cell r="D24">
            <v>21.2</v>
          </cell>
          <cell r="E24">
            <v>77</v>
          </cell>
          <cell r="F24">
            <v>100</v>
          </cell>
          <cell r="G24">
            <v>54</v>
          </cell>
          <cell r="H24">
            <v>20.88</v>
          </cell>
          <cell r="J24">
            <v>36</v>
          </cell>
          <cell r="K24">
            <v>11</v>
          </cell>
        </row>
        <row r="25">
          <cell r="B25">
            <v>25.258333333333336</v>
          </cell>
          <cell r="C25">
            <v>32.299999999999997</v>
          </cell>
          <cell r="D25">
            <v>22</v>
          </cell>
          <cell r="E25">
            <v>79</v>
          </cell>
          <cell r="F25">
            <v>100</v>
          </cell>
          <cell r="G25">
            <v>60</v>
          </cell>
          <cell r="H25">
            <v>18.720000000000002</v>
          </cell>
          <cell r="J25">
            <v>36.36</v>
          </cell>
          <cell r="K25">
            <v>18.000000000000004</v>
          </cell>
        </row>
        <row r="26">
          <cell r="B26">
            <v>25.208333333333332</v>
          </cell>
          <cell r="C26">
            <v>31.8</v>
          </cell>
          <cell r="D26">
            <v>22.1</v>
          </cell>
          <cell r="E26">
            <v>80.4375</v>
          </cell>
          <cell r="F26">
            <v>100</v>
          </cell>
          <cell r="G26">
            <v>57</v>
          </cell>
          <cell r="H26">
            <v>10.44</v>
          </cell>
          <cell r="J26">
            <v>24.12</v>
          </cell>
          <cell r="K26">
            <v>0</v>
          </cell>
        </row>
        <row r="27">
          <cell r="B27">
            <v>26.958333333333329</v>
          </cell>
          <cell r="C27">
            <v>33.299999999999997</v>
          </cell>
          <cell r="D27">
            <v>21.7</v>
          </cell>
          <cell r="E27">
            <v>69.944444444444443</v>
          </cell>
          <cell r="F27">
            <v>100</v>
          </cell>
          <cell r="G27">
            <v>38</v>
          </cell>
          <cell r="H27">
            <v>16.2</v>
          </cell>
          <cell r="J27">
            <v>29.880000000000003</v>
          </cell>
          <cell r="K27">
            <v>0</v>
          </cell>
        </row>
        <row r="28">
          <cell r="B28">
            <v>26.616666666666664</v>
          </cell>
          <cell r="C28">
            <v>32.1</v>
          </cell>
          <cell r="D28">
            <v>21.8</v>
          </cell>
          <cell r="E28">
            <v>68.375</v>
          </cell>
          <cell r="F28">
            <v>83</v>
          </cell>
          <cell r="G28">
            <v>46</v>
          </cell>
          <cell r="H28">
            <v>24.840000000000003</v>
          </cell>
          <cell r="J28">
            <v>39.6</v>
          </cell>
          <cell r="K28">
            <v>0</v>
          </cell>
        </row>
        <row r="29">
          <cell r="B29">
            <v>24.687500000000004</v>
          </cell>
          <cell r="C29">
            <v>28.1</v>
          </cell>
          <cell r="D29">
            <v>21.6</v>
          </cell>
          <cell r="E29">
            <v>78.933333333333337</v>
          </cell>
          <cell r="F29">
            <v>96</v>
          </cell>
          <cell r="G29">
            <v>63</v>
          </cell>
          <cell r="H29">
            <v>14.04</v>
          </cell>
          <cell r="J29">
            <v>29.16</v>
          </cell>
          <cell r="K29">
            <v>1</v>
          </cell>
        </row>
        <row r="30">
          <cell r="B30">
            <v>25.254166666666666</v>
          </cell>
          <cell r="C30">
            <v>31.5</v>
          </cell>
          <cell r="D30">
            <v>21</v>
          </cell>
          <cell r="E30">
            <v>66.230769230769226</v>
          </cell>
          <cell r="F30">
            <v>100</v>
          </cell>
          <cell r="G30">
            <v>52</v>
          </cell>
          <cell r="H30">
            <v>16.559999999999999</v>
          </cell>
          <cell r="J30">
            <v>31.319999999999997</v>
          </cell>
          <cell r="K30">
            <v>3.6</v>
          </cell>
        </row>
        <row r="31">
          <cell r="B31">
            <v>25.941666666666666</v>
          </cell>
          <cell r="C31">
            <v>32.299999999999997</v>
          </cell>
          <cell r="D31">
            <v>19.899999999999999</v>
          </cell>
          <cell r="F31">
            <v>81</v>
          </cell>
          <cell r="H31">
            <v>12.96</v>
          </cell>
          <cell r="J31">
            <v>29.16</v>
          </cell>
          <cell r="K31">
            <v>0</v>
          </cell>
        </row>
        <row r="32">
          <cell r="B32">
            <v>26.033333333333331</v>
          </cell>
          <cell r="C32">
            <v>32.5</v>
          </cell>
          <cell r="D32">
            <v>18.8</v>
          </cell>
          <cell r="E32">
            <v>51.291666666666664</v>
          </cell>
          <cell r="F32">
            <v>82</v>
          </cell>
          <cell r="G32">
            <v>27</v>
          </cell>
          <cell r="H32">
            <v>16.2</v>
          </cell>
          <cell r="J32">
            <v>31.680000000000003</v>
          </cell>
          <cell r="K32">
            <v>0</v>
          </cell>
        </row>
        <row r="33">
          <cell r="B33">
            <v>26.483333333333331</v>
          </cell>
          <cell r="C33">
            <v>34</v>
          </cell>
          <cell r="D33">
            <v>19.3</v>
          </cell>
          <cell r="E33">
            <v>52.708333333333336</v>
          </cell>
          <cell r="F33">
            <v>80</v>
          </cell>
          <cell r="G33">
            <v>27</v>
          </cell>
          <cell r="H33">
            <v>10.44</v>
          </cell>
          <cell r="J33">
            <v>22.68</v>
          </cell>
          <cell r="K33">
            <v>0</v>
          </cell>
        </row>
        <row r="34">
          <cell r="B34">
            <v>27.462500000000002</v>
          </cell>
          <cell r="C34">
            <v>34</v>
          </cell>
          <cell r="D34">
            <v>22.2</v>
          </cell>
          <cell r="E34">
            <v>57.458333333333336</v>
          </cell>
          <cell r="F34">
            <v>91</v>
          </cell>
          <cell r="G34">
            <v>34</v>
          </cell>
          <cell r="H34">
            <v>18</v>
          </cell>
          <cell r="J34">
            <v>27.36</v>
          </cell>
          <cell r="K34">
            <v>0</v>
          </cell>
        </row>
        <row r="35">
          <cell r="B35">
            <v>27.470833333333335</v>
          </cell>
          <cell r="C35">
            <v>34.6</v>
          </cell>
          <cell r="D35">
            <v>23</v>
          </cell>
          <cell r="E35">
            <v>66</v>
          </cell>
          <cell r="F35">
            <v>88</v>
          </cell>
          <cell r="G35">
            <v>42</v>
          </cell>
          <cell r="H35">
            <v>16.2</v>
          </cell>
          <cell r="J35">
            <v>27.36</v>
          </cell>
          <cell r="K35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29.237499999999994</v>
          </cell>
          <cell r="C5">
            <v>36.5</v>
          </cell>
          <cell r="D5">
            <v>24.5</v>
          </cell>
          <cell r="E5">
            <v>72</v>
          </cell>
          <cell r="F5">
            <v>97</v>
          </cell>
          <cell r="G5">
            <v>39</v>
          </cell>
          <cell r="H5">
            <v>25.92</v>
          </cell>
          <cell r="J5">
            <v>41.04</v>
          </cell>
          <cell r="K5">
            <v>0</v>
          </cell>
        </row>
        <row r="6">
          <cell r="B6">
            <v>27.316666666666666</v>
          </cell>
          <cell r="C6">
            <v>34.200000000000003</v>
          </cell>
          <cell r="D6">
            <v>23.8</v>
          </cell>
          <cell r="E6">
            <v>77</v>
          </cell>
          <cell r="F6">
            <v>98</v>
          </cell>
          <cell r="G6">
            <v>56</v>
          </cell>
          <cell r="H6">
            <v>27.36</v>
          </cell>
          <cell r="J6">
            <v>48.96</v>
          </cell>
          <cell r="K6">
            <v>0.4</v>
          </cell>
        </row>
        <row r="7">
          <cell r="B7">
            <v>25.012500000000006</v>
          </cell>
          <cell r="C7">
            <v>28.4</v>
          </cell>
          <cell r="D7">
            <v>22.9</v>
          </cell>
          <cell r="E7">
            <v>87.875</v>
          </cell>
          <cell r="F7">
            <v>100</v>
          </cell>
          <cell r="G7">
            <v>66</v>
          </cell>
          <cell r="H7">
            <v>19.079999999999998</v>
          </cell>
          <cell r="J7">
            <v>35.28</v>
          </cell>
          <cell r="K7">
            <v>13.799999999999997</v>
          </cell>
        </row>
        <row r="8">
          <cell r="B8">
            <v>24.020833333333339</v>
          </cell>
          <cell r="C8">
            <v>27.4</v>
          </cell>
          <cell r="D8">
            <v>22.3</v>
          </cell>
          <cell r="E8">
            <v>86.333333333333329</v>
          </cell>
          <cell r="F8">
            <v>97</v>
          </cell>
          <cell r="G8">
            <v>72</v>
          </cell>
          <cell r="H8">
            <v>12.6</v>
          </cell>
          <cell r="J8">
            <v>24.12</v>
          </cell>
          <cell r="K8">
            <v>0.2</v>
          </cell>
        </row>
        <row r="9">
          <cell r="B9">
            <v>25.466666666666665</v>
          </cell>
          <cell r="C9">
            <v>31.5</v>
          </cell>
          <cell r="D9">
            <v>19.899999999999999</v>
          </cell>
          <cell r="E9">
            <v>79.875</v>
          </cell>
          <cell r="F9">
            <v>100</v>
          </cell>
          <cell r="G9">
            <v>53</v>
          </cell>
          <cell r="H9">
            <v>18</v>
          </cell>
          <cell r="J9">
            <v>35.64</v>
          </cell>
          <cell r="K9">
            <v>0.2</v>
          </cell>
        </row>
        <row r="10">
          <cell r="B10">
            <v>26.604347826086954</v>
          </cell>
          <cell r="C10">
            <v>32.6</v>
          </cell>
          <cell r="D10">
            <v>23.3</v>
          </cell>
          <cell r="E10">
            <v>83.043478260869563</v>
          </cell>
          <cell r="F10">
            <v>97</v>
          </cell>
          <cell r="G10">
            <v>57</v>
          </cell>
          <cell r="H10">
            <v>23.759999999999998</v>
          </cell>
          <cell r="J10">
            <v>46.800000000000004</v>
          </cell>
          <cell r="K10">
            <v>1</v>
          </cell>
        </row>
        <row r="11">
          <cell r="B11">
            <v>27.383333333333329</v>
          </cell>
          <cell r="C11">
            <v>33.700000000000003</v>
          </cell>
          <cell r="D11">
            <v>24.3</v>
          </cell>
          <cell r="E11">
            <v>80.708333333333329</v>
          </cell>
          <cell r="F11">
            <v>95</v>
          </cell>
          <cell r="G11">
            <v>52</v>
          </cell>
          <cell r="H11">
            <v>42.12</v>
          </cell>
          <cell r="J11">
            <v>58.32</v>
          </cell>
          <cell r="K11">
            <v>0.4</v>
          </cell>
        </row>
        <row r="12">
          <cell r="B12">
            <v>27.266666666666662</v>
          </cell>
          <cell r="C12">
            <v>34.200000000000003</v>
          </cell>
          <cell r="D12">
            <v>23.9</v>
          </cell>
          <cell r="E12">
            <v>80.25</v>
          </cell>
          <cell r="F12">
            <v>98</v>
          </cell>
          <cell r="G12">
            <v>51</v>
          </cell>
          <cell r="H12">
            <v>20.88</v>
          </cell>
          <cell r="J12">
            <v>37.440000000000005</v>
          </cell>
          <cell r="K12">
            <v>1.6</v>
          </cell>
        </row>
        <row r="13">
          <cell r="B13">
            <v>27.774999999999995</v>
          </cell>
          <cell r="C13">
            <v>35.1</v>
          </cell>
          <cell r="D13">
            <v>23.6</v>
          </cell>
          <cell r="E13">
            <v>79</v>
          </cell>
          <cell r="F13">
            <v>100</v>
          </cell>
          <cell r="G13">
            <v>46</v>
          </cell>
          <cell r="H13">
            <v>26.28</v>
          </cell>
          <cell r="J13">
            <v>38.880000000000003</v>
          </cell>
          <cell r="K13">
            <v>3.9999999999999996</v>
          </cell>
        </row>
        <row r="14">
          <cell r="B14">
            <v>26.495833333333337</v>
          </cell>
          <cell r="C14">
            <v>32.5</v>
          </cell>
          <cell r="D14">
            <v>23</v>
          </cell>
          <cell r="E14">
            <v>85.041666666666671</v>
          </cell>
          <cell r="F14">
            <v>100</v>
          </cell>
          <cell r="G14">
            <v>55</v>
          </cell>
          <cell r="H14">
            <v>28.8</v>
          </cell>
          <cell r="J14">
            <v>38.519999999999996</v>
          </cell>
          <cell r="K14">
            <v>18.599999999999998</v>
          </cell>
        </row>
        <row r="15">
          <cell r="B15">
            <v>27.2</v>
          </cell>
          <cell r="C15">
            <v>32.9</v>
          </cell>
          <cell r="D15">
            <v>22.5</v>
          </cell>
          <cell r="E15">
            <v>80.5</v>
          </cell>
          <cell r="F15">
            <v>100</v>
          </cell>
          <cell r="G15">
            <v>54</v>
          </cell>
          <cell r="H15">
            <v>15.48</v>
          </cell>
          <cell r="J15">
            <v>43.56</v>
          </cell>
          <cell r="K15">
            <v>3.4000000000000004</v>
          </cell>
        </row>
        <row r="16">
          <cell r="B16">
            <v>26.733333333333331</v>
          </cell>
          <cell r="C16">
            <v>33.200000000000003</v>
          </cell>
          <cell r="D16">
            <v>21.6</v>
          </cell>
          <cell r="E16">
            <v>86.125</v>
          </cell>
          <cell r="F16">
            <v>100</v>
          </cell>
          <cell r="G16">
            <v>60</v>
          </cell>
          <cell r="H16">
            <v>18.36</v>
          </cell>
          <cell r="J16">
            <v>50.04</v>
          </cell>
          <cell r="K16">
            <v>12.6</v>
          </cell>
        </row>
        <row r="17">
          <cell r="B17">
            <v>25.804166666666664</v>
          </cell>
          <cell r="C17">
            <v>32.5</v>
          </cell>
          <cell r="D17">
            <v>21.7</v>
          </cell>
          <cell r="E17">
            <v>84.791666666666671</v>
          </cell>
          <cell r="F17">
            <v>100</v>
          </cell>
          <cell r="G17">
            <v>57</v>
          </cell>
          <cell r="H17">
            <v>18</v>
          </cell>
          <cell r="J17">
            <v>54.36</v>
          </cell>
          <cell r="K17">
            <v>3.1999999999999997</v>
          </cell>
        </row>
        <row r="18">
          <cell r="B18">
            <v>24.175000000000001</v>
          </cell>
          <cell r="C18">
            <v>29.6</v>
          </cell>
          <cell r="D18">
            <v>21.4</v>
          </cell>
          <cell r="E18">
            <v>89.333333333333329</v>
          </cell>
          <cell r="F18">
            <v>100</v>
          </cell>
          <cell r="G18">
            <v>66</v>
          </cell>
          <cell r="H18">
            <v>24.48</v>
          </cell>
          <cell r="J18">
            <v>36.36</v>
          </cell>
          <cell r="K18">
            <v>29</v>
          </cell>
        </row>
        <row r="19">
          <cell r="B19">
            <v>25.379166666666666</v>
          </cell>
          <cell r="C19">
            <v>32.6</v>
          </cell>
          <cell r="D19">
            <v>19.5</v>
          </cell>
          <cell r="E19">
            <v>75.041666666666671</v>
          </cell>
          <cell r="F19">
            <v>100</v>
          </cell>
          <cell r="G19">
            <v>43</v>
          </cell>
          <cell r="H19">
            <v>19.079999999999998</v>
          </cell>
          <cell r="J19">
            <v>32.04</v>
          </cell>
          <cell r="K19">
            <v>0.2</v>
          </cell>
        </row>
        <row r="20">
          <cell r="B20">
            <v>25.05</v>
          </cell>
          <cell r="C20">
            <v>32.799999999999997</v>
          </cell>
          <cell r="D20">
            <v>18.100000000000001</v>
          </cell>
          <cell r="E20">
            <v>63.125</v>
          </cell>
          <cell r="F20">
            <v>90</v>
          </cell>
          <cell r="G20">
            <v>32</v>
          </cell>
          <cell r="H20">
            <v>15.48</v>
          </cell>
          <cell r="J20">
            <v>29.16</v>
          </cell>
          <cell r="K20">
            <v>0</v>
          </cell>
        </row>
        <row r="21">
          <cell r="B21">
            <v>25.191666666666666</v>
          </cell>
          <cell r="C21">
            <v>33.4</v>
          </cell>
          <cell r="D21">
            <v>17.3</v>
          </cell>
          <cell r="E21">
            <v>61.916666666666664</v>
          </cell>
          <cell r="F21">
            <v>91</v>
          </cell>
          <cell r="G21">
            <v>35</v>
          </cell>
          <cell r="H21">
            <v>11.879999999999999</v>
          </cell>
          <cell r="J21">
            <v>24.840000000000003</v>
          </cell>
          <cell r="K21">
            <v>0</v>
          </cell>
        </row>
        <row r="22">
          <cell r="B22">
            <v>27.025000000000002</v>
          </cell>
          <cell r="C22">
            <v>34.6</v>
          </cell>
          <cell r="D22">
            <v>19.3</v>
          </cell>
          <cell r="E22">
            <v>68.375</v>
          </cell>
          <cell r="F22">
            <v>97</v>
          </cell>
          <cell r="G22">
            <v>42</v>
          </cell>
          <cell r="H22">
            <v>23.040000000000003</v>
          </cell>
          <cell r="J22">
            <v>43.56</v>
          </cell>
          <cell r="K22">
            <v>0</v>
          </cell>
        </row>
        <row r="23">
          <cell r="B23">
            <v>27.266666666666666</v>
          </cell>
          <cell r="C23">
            <v>34.299999999999997</v>
          </cell>
          <cell r="D23">
            <v>23.5</v>
          </cell>
          <cell r="E23">
            <v>79.041666666666671</v>
          </cell>
          <cell r="F23">
            <v>98</v>
          </cell>
          <cell r="G23">
            <v>45</v>
          </cell>
          <cell r="H23">
            <v>33.119999999999997</v>
          </cell>
          <cell r="J23">
            <v>55.440000000000005</v>
          </cell>
          <cell r="K23">
            <v>1</v>
          </cell>
        </row>
        <row r="24">
          <cell r="B24">
            <v>27.433333333333334</v>
          </cell>
          <cell r="C24">
            <v>33.799999999999997</v>
          </cell>
          <cell r="D24">
            <v>22.8</v>
          </cell>
          <cell r="E24">
            <v>77.625</v>
          </cell>
          <cell r="F24">
            <v>97</v>
          </cell>
          <cell r="G24">
            <v>55</v>
          </cell>
          <cell r="H24">
            <v>32.04</v>
          </cell>
          <cell r="J24">
            <v>47.88</v>
          </cell>
          <cell r="K24">
            <v>0.60000000000000009</v>
          </cell>
        </row>
        <row r="25">
          <cell r="B25">
            <v>28.216666666666669</v>
          </cell>
          <cell r="C25">
            <v>33.9</v>
          </cell>
          <cell r="D25">
            <v>22.7</v>
          </cell>
          <cell r="E25">
            <v>81.25</v>
          </cell>
          <cell r="F25">
            <v>100</v>
          </cell>
          <cell r="G25">
            <v>57</v>
          </cell>
          <cell r="H25">
            <v>11.879999999999999</v>
          </cell>
          <cell r="J25">
            <v>36.36</v>
          </cell>
          <cell r="K25">
            <v>23.599999999999998</v>
          </cell>
        </row>
        <row r="26">
          <cell r="B26">
            <v>26</v>
          </cell>
          <cell r="C26">
            <v>32</v>
          </cell>
          <cell r="D26">
            <v>18.899999999999999</v>
          </cell>
          <cell r="E26">
            <v>83.416666666666671</v>
          </cell>
          <cell r="F26">
            <v>100</v>
          </cell>
          <cell r="G26">
            <v>56</v>
          </cell>
          <cell r="H26">
            <v>44.28</v>
          </cell>
          <cell r="J26">
            <v>71.28</v>
          </cell>
          <cell r="K26">
            <v>74.59999999999998</v>
          </cell>
        </row>
        <row r="27">
          <cell r="B27">
            <v>27.654166666666669</v>
          </cell>
          <cell r="C27">
            <v>34.200000000000003</v>
          </cell>
          <cell r="D27">
            <v>22.3</v>
          </cell>
          <cell r="E27">
            <v>75.833333333333329</v>
          </cell>
          <cell r="F27">
            <v>98</v>
          </cell>
          <cell r="G27">
            <v>44</v>
          </cell>
          <cell r="H27">
            <v>11.879999999999999</v>
          </cell>
          <cell r="J27">
            <v>23.400000000000002</v>
          </cell>
          <cell r="K27">
            <v>0</v>
          </cell>
        </row>
        <row r="28">
          <cell r="B28">
            <v>26.287499999999994</v>
          </cell>
          <cell r="C28">
            <v>31.8</v>
          </cell>
          <cell r="D28">
            <v>22.4</v>
          </cell>
          <cell r="E28">
            <v>86</v>
          </cell>
          <cell r="F28">
            <v>99</v>
          </cell>
          <cell r="G28">
            <v>64</v>
          </cell>
          <cell r="H28">
            <v>12.24</v>
          </cell>
          <cell r="J28">
            <v>25.2</v>
          </cell>
          <cell r="K28">
            <v>0.8</v>
          </cell>
        </row>
        <row r="29">
          <cell r="B29">
            <v>22.962500000000002</v>
          </cell>
          <cell r="C29">
            <v>26.7</v>
          </cell>
          <cell r="D29">
            <v>20.6</v>
          </cell>
          <cell r="E29">
            <v>92.375</v>
          </cell>
          <cell r="F29">
            <v>100</v>
          </cell>
          <cell r="G29">
            <v>69</v>
          </cell>
          <cell r="H29">
            <v>27</v>
          </cell>
          <cell r="J29">
            <v>47.88</v>
          </cell>
          <cell r="K29">
            <v>29.399999999999995</v>
          </cell>
        </row>
        <row r="30">
          <cell r="B30">
            <v>23.720833333333331</v>
          </cell>
          <cell r="C30">
            <v>30.2</v>
          </cell>
          <cell r="D30">
            <v>17.399999999999999</v>
          </cell>
          <cell r="E30">
            <v>68.416666666666671</v>
          </cell>
          <cell r="F30">
            <v>93</v>
          </cell>
          <cell r="G30">
            <v>38</v>
          </cell>
          <cell r="H30">
            <v>21.6</v>
          </cell>
          <cell r="J30">
            <v>33.480000000000004</v>
          </cell>
          <cell r="K30">
            <v>0</v>
          </cell>
        </row>
        <row r="31">
          <cell r="B31">
            <v>23.625</v>
          </cell>
          <cell r="C31">
            <v>32.299999999999997</v>
          </cell>
          <cell r="D31">
            <v>16.3</v>
          </cell>
          <cell r="E31">
            <v>64.125</v>
          </cell>
          <cell r="F31">
            <v>89</v>
          </cell>
          <cell r="G31">
            <v>34</v>
          </cell>
          <cell r="H31">
            <v>13.68</v>
          </cell>
          <cell r="J31">
            <v>27</v>
          </cell>
          <cell r="K31">
            <v>0</v>
          </cell>
        </row>
        <row r="32">
          <cell r="B32">
            <v>25.245833333333326</v>
          </cell>
          <cell r="C32">
            <v>33.4</v>
          </cell>
          <cell r="D32">
            <v>17.2</v>
          </cell>
          <cell r="E32">
            <v>61.791666666666664</v>
          </cell>
          <cell r="F32">
            <v>92</v>
          </cell>
          <cell r="G32">
            <v>33</v>
          </cell>
          <cell r="H32">
            <v>15.840000000000002</v>
          </cell>
          <cell r="J32">
            <v>27.720000000000002</v>
          </cell>
          <cell r="K32">
            <v>0</v>
          </cell>
        </row>
        <row r="33">
          <cell r="B33">
            <v>25.862499999999997</v>
          </cell>
          <cell r="C33">
            <v>33.700000000000003</v>
          </cell>
          <cell r="D33">
            <v>18.5</v>
          </cell>
          <cell r="E33">
            <v>61.541666666666664</v>
          </cell>
          <cell r="F33">
            <v>85</v>
          </cell>
          <cell r="G33">
            <v>35</v>
          </cell>
          <cell r="H33">
            <v>10.44</v>
          </cell>
          <cell r="J33">
            <v>20.16</v>
          </cell>
          <cell r="K33">
            <v>0</v>
          </cell>
        </row>
        <row r="34">
          <cell r="B34">
            <v>27.212500000000002</v>
          </cell>
          <cell r="C34">
            <v>35.200000000000003</v>
          </cell>
          <cell r="D34">
            <v>18.899999999999999</v>
          </cell>
          <cell r="E34">
            <v>59.083333333333336</v>
          </cell>
          <cell r="F34">
            <v>88</v>
          </cell>
          <cell r="G34">
            <v>32</v>
          </cell>
          <cell r="H34">
            <v>11.520000000000001</v>
          </cell>
          <cell r="J34">
            <v>23.400000000000002</v>
          </cell>
          <cell r="K34">
            <v>0</v>
          </cell>
        </row>
        <row r="35">
          <cell r="B35">
            <v>28.25</v>
          </cell>
          <cell r="C35">
            <v>36</v>
          </cell>
          <cell r="D35">
            <v>20</v>
          </cell>
          <cell r="E35">
            <v>59.75</v>
          </cell>
          <cell r="F35">
            <v>95</v>
          </cell>
          <cell r="G35">
            <v>30</v>
          </cell>
          <cell r="H35">
            <v>15.120000000000001</v>
          </cell>
          <cell r="J35">
            <v>30.96</v>
          </cell>
          <cell r="K35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GridLines="0" tabSelected="1" zoomScale="92" zoomScaleNormal="92" workbookViewId="0">
      <selection activeCell="AJ29" sqref="AJ29"/>
    </sheetView>
  </sheetViews>
  <sheetFormatPr defaultRowHeight="12.75" x14ac:dyDescent="0.2"/>
  <cols>
    <col min="1" max="1" width="25.5703125" style="2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18" t="s">
        <v>212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20"/>
    </row>
    <row r="2" spans="1:37" s="4" customFormat="1" ht="20.100000000000001" customHeight="1" x14ac:dyDescent="0.2">
      <c r="A2" s="121" t="s">
        <v>20</v>
      </c>
      <c r="B2" s="116" t="s">
        <v>236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7" s="5" customFormat="1" ht="20.100000000000001" customHeight="1" x14ac:dyDescent="0.2">
      <c r="A3" s="121"/>
      <c r="B3" s="122">
        <v>1</v>
      </c>
      <c r="C3" s="122">
        <f>SUM(B3+1)</f>
        <v>2</v>
      </c>
      <c r="D3" s="122">
        <f t="shared" ref="D3:AB3" si="0">SUM(C3+1)</f>
        <v>3</v>
      </c>
      <c r="E3" s="122">
        <f t="shared" si="0"/>
        <v>4</v>
      </c>
      <c r="F3" s="122">
        <f t="shared" si="0"/>
        <v>5</v>
      </c>
      <c r="G3" s="122">
        <v>6</v>
      </c>
      <c r="H3" s="122"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>SUM(AB3+1)</f>
        <v>28</v>
      </c>
      <c r="AD3" s="122">
        <f>SUM(AC3+1)</f>
        <v>29</v>
      </c>
      <c r="AE3" s="122">
        <v>30</v>
      </c>
      <c r="AF3" s="126">
        <v>31</v>
      </c>
      <c r="AG3" s="123" t="s">
        <v>24</v>
      </c>
    </row>
    <row r="4" spans="1:37" s="5" customFormat="1" ht="12.75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6"/>
      <c r="AG4" s="123"/>
    </row>
    <row r="5" spans="1:37" s="5" customFormat="1" x14ac:dyDescent="0.2">
      <c r="A5" s="50" t="s">
        <v>28</v>
      </c>
      <c r="B5" s="90">
        <f>[1]Dezembro!$B$5</f>
        <v>29.741666666666664</v>
      </c>
      <c r="C5" s="90">
        <f>[1]Dezembro!$B$6</f>
        <v>27.374999999999996</v>
      </c>
      <c r="D5" s="90">
        <f>[1]Dezembro!$B$7</f>
        <v>25.641666666666666</v>
      </c>
      <c r="E5" s="90">
        <f>[1]Dezembro!$B$8</f>
        <v>26.029166666666665</v>
      </c>
      <c r="F5" s="90">
        <f>[1]Dezembro!$B$9</f>
        <v>27.366666666666664</v>
      </c>
      <c r="G5" s="90">
        <f>[1]Dezembro!$B$10</f>
        <v>28.00833333333334</v>
      </c>
      <c r="H5" s="90">
        <f>[1]Dezembro!$B$11</f>
        <v>29.625000000000004</v>
      </c>
      <c r="I5" s="90">
        <f>[1]Dezembro!$B$12</f>
        <v>27.962500000000002</v>
      </c>
      <c r="J5" s="90">
        <f>[1]Dezembro!$B$13</f>
        <v>27.462500000000002</v>
      </c>
      <c r="K5" s="90">
        <f>[1]Dezembro!$B$14</f>
        <v>28.25</v>
      </c>
      <c r="L5" s="90">
        <f>[1]Dezembro!$B$15</f>
        <v>29.158333333333331</v>
      </c>
      <c r="M5" s="90">
        <f>[1]Dezembro!$B$16</f>
        <v>27.108333333333334</v>
      </c>
      <c r="N5" s="90">
        <f>[1]Dezembro!$B$17</f>
        <v>27.587499999999995</v>
      </c>
      <c r="O5" s="90">
        <f>[1]Dezembro!$B$18</f>
        <v>24.962500000000002</v>
      </c>
      <c r="P5" s="90">
        <f>[1]Dezembro!$B$19</f>
        <v>25.820833333333329</v>
      </c>
      <c r="Q5" s="90">
        <f>[1]Dezembro!$B$20</f>
        <v>26.241666666666674</v>
      </c>
      <c r="R5" s="90">
        <f>[1]Dezembro!$B$21</f>
        <v>26.825000000000003</v>
      </c>
      <c r="S5" s="90">
        <f>[1]Dezembro!$B$22</f>
        <v>28.408333333333331</v>
      </c>
      <c r="T5" s="90">
        <f>[1]Dezembro!$B$23</f>
        <v>26.737500000000001</v>
      </c>
      <c r="U5" s="90">
        <f>[1]Dezembro!$B$24</f>
        <v>26.625</v>
      </c>
      <c r="V5" s="90">
        <f>[1]Dezembro!$B$25</f>
        <v>26.533333333333342</v>
      </c>
      <c r="W5" s="90">
        <f>[1]Dezembro!$B$26</f>
        <v>25.420833333333334</v>
      </c>
      <c r="X5" s="90">
        <f>[1]Dezembro!$B$27</f>
        <v>27.99166666666666</v>
      </c>
      <c r="Y5" s="90">
        <f>[1]Dezembro!$B$28</f>
        <v>27.437500000000004</v>
      </c>
      <c r="Z5" s="90">
        <f>[1]Dezembro!$B$29</f>
        <v>24.387499999999999</v>
      </c>
      <c r="AA5" s="90">
        <f>[1]Dezembro!$B$30</f>
        <v>25.258333333333329</v>
      </c>
      <c r="AB5" s="90">
        <f>[1]Dezembro!$B$31</f>
        <v>27.108333333333338</v>
      </c>
      <c r="AC5" s="90">
        <f>[1]Dezembro!$B$32</f>
        <v>27.170833333333334</v>
      </c>
      <c r="AD5" s="90">
        <f>[1]Dezembro!$B$33</f>
        <v>26.912500000000005</v>
      </c>
      <c r="AE5" s="90">
        <f>[1]Dezembro!$B$34</f>
        <v>26.483333333333334</v>
      </c>
      <c r="AF5" s="90">
        <f>[1]Dezembro!$B$35</f>
        <v>27.924999999999997</v>
      </c>
      <c r="AG5" s="99">
        <f>AVERAGE(B5:AF5)</f>
        <v>27.082795698924734</v>
      </c>
    </row>
    <row r="6" spans="1:37" x14ac:dyDescent="0.2">
      <c r="A6" s="50" t="s">
        <v>0</v>
      </c>
      <c r="B6" s="93">
        <f>[2]Dezembro!$B$5</f>
        <v>27.254166666666663</v>
      </c>
      <c r="C6" s="93">
        <f>[2]Dezembro!$B$6</f>
        <v>25.483333333333334</v>
      </c>
      <c r="D6" s="93">
        <f>[2]Dezembro!$B$7</f>
        <v>23.145833333333332</v>
      </c>
      <c r="E6" s="93">
        <f>[2]Dezembro!$B$8</f>
        <v>24.266666666666666</v>
      </c>
      <c r="F6" s="93">
        <f>[2]Dezembro!$B$9</f>
        <v>24.95</v>
      </c>
      <c r="G6" s="93">
        <f>[2]Dezembro!$B$10</f>
        <v>26.470833333333335</v>
      </c>
      <c r="H6" s="93">
        <f>[2]Dezembro!$B$11</f>
        <v>27.441666666666666</v>
      </c>
      <c r="I6" s="93">
        <f>[2]Dezembro!$B$12</f>
        <v>23.220833333333335</v>
      </c>
      <c r="J6" s="93">
        <f>[2]Dezembro!$B$13</f>
        <v>25.054166666666664</v>
      </c>
      <c r="K6" s="93">
        <f>[2]Dezembro!$B$14</f>
        <v>24.845833333333335</v>
      </c>
      <c r="L6" s="93">
        <f>[2]Dezembro!$B$15</f>
        <v>24.591666666666658</v>
      </c>
      <c r="M6" s="93">
        <f>[2]Dezembro!$B$16</f>
        <v>25.4375</v>
      </c>
      <c r="N6" s="93">
        <f>[2]Dezembro!$B$17</f>
        <v>22.904166666666665</v>
      </c>
      <c r="O6" s="93">
        <f>[2]Dezembro!$B$18</f>
        <v>22.874999999999996</v>
      </c>
      <c r="P6" s="93">
        <f>[2]Dezembro!$B$19</f>
        <v>23.612500000000008</v>
      </c>
      <c r="Q6" s="93">
        <f>[2]Dezembro!$B$20</f>
        <v>22.520833333333329</v>
      </c>
      <c r="R6" s="93">
        <f>[2]Dezembro!$B$21</f>
        <v>22.645833333333339</v>
      </c>
      <c r="S6" s="93">
        <f>[2]Dezembro!$B$22</f>
        <v>24.204166666666666</v>
      </c>
      <c r="T6" s="93">
        <f>[2]Dezembro!$B$23</f>
        <v>24.449999999999992</v>
      </c>
      <c r="U6" s="93">
        <f>[2]Dezembro!$B$24</f>
        <v>25.758333333333336</v>
      </c>
      <c r="V6" s="93">
        <f>[2]Dezembro!$B$25</f>
        <v>26.812500000000004</v>
      </c>
      <c r="W6" s="93">
        <f>[2]Dezembro!$B$26</f>
        <v>26.341666666666665</v>
      </c>
      <c r="X6" s="93">
        <f>[2]Dezembro!$B$27</f>
        <v>26.224999999999998</v>
      </c>
      <c r="Y6" s="93">
        <f>[2]Dezembro!$B$28</f>
        <v>24.462500000000002</v>
      </c>
      <c r="Z6" s="93">
        <f>[2]Dezembro!$B$29</f>
        <v>23.133333333333336</v>
      </c>
      <c r="AA6" s="93">
        <f>[2]Dezembro!$B$30</f>
        <v>22.329166666666669</v>
      </c>
      <c r="AB6" s="93">
        <f>[2]Dezembro!$B$31</f>
        <v>21.958333333333332</v>
      </c>
      <c r="AC6" s="93">
        <f>[2]Dezembro!$B$32</f>
        <v>23.325000000000003</v>
      </c>
      <c r="AD6" s="93">
        <f>[2]Dezembro!$B$33</f>
        <v>24.029166666666669</v>
      </c>
      <c r="AE6" s="93">
        <f>[2]Dezembro!$B$34</f>
        <v>25.045833333333331</v>
      </c>
      <c r="AF6" s="93">
        <f>[2]Dezembro!$B$35</f>
        <v>25.883333333333336</v>
      </c>
      <c r="AG6" s="99">
        <f t="shared" ref="AG6:AG50" si="1">AVERAGE(B6:AF6)</f>
        <v>24.538037634408603</v>
      </c>
    </row>
    <row r="7" spans="1:37" x14ac:dyDescent="0.2">
      <c r="A7" s="50" t="s">
        <v>86</v>
      </c>
      <c r="B7" s="93">
        <f>[3]Dezembro!$B$5</f>
        <v>29.987499999999997</v>
      </c>
      <c r="C7" s="93">
        <f>[3]Dezembro!$B$6</f>
        <v>26.237500000000001</v>
      </c>
      <c r="D7" s="93">
        <f>[3]Dezembro!$B$7</f>
        <v>25.475000000000005</v>
      </c>
      <c r="E7" s="93">
        <f>[3]Dezembro!$B$8</f>
        <v>24.920833333333334</v>
      </c>
      <c r="F7" s="93">
        <f>[3]Dezembro!$B$9</f>
        <v>25.474999999999998</v>
      </c>
      <c r="G7" s="93">
        <f>[3]Dezembro!$B$10</f>
        <v>26.862500000000001</v>
      </c>
      <c r="H7" s="93">
        <f>[3]Dezembro!$B$11</f>
        <v>26.887500000000003</v>
      </c>
      <c r="I7" s="93">
        <f>[3]Dezembro!$B$12</f>
        <v>24.958333333333339</v>
      </c>
      <c r="J7" s="93">
        <f>[3]Dezembro!$B$13</f>
        <v>26.387499999999999</v>
      </c>
      <c r="K7" s="93">
        <f>[3]Dezembro!$B$14</f>
        <v>26.191666666666663</v>
      </c>
      <c r="L7" s="93">
        <f>[3]Dezembro!$B$15</f>
        <v>26.483333333333331</v>
      </c>
      <c r="M7" s="93">
        <f>[3]Dezembro!$B$16</f>
        <v>27.041666666666668</v>
      </c>
      <c r="N7" s="93">
        <f>[3]Dezembro!$B$17</f>
        <v>25.966666666666665</v>
      </c>
      <c r="O7" s="93">
        <f>[3]Dezembro!$B$18</f>
        <v>23.545833333333334</v>
      </c>
      <c r="P7" s="93">
        <f>[3]Dezembro!$B$19</f>
        <v>25.679166666666664</v>
      </c>
      <c r="Q7" s="93">
        <f>[3]Dezembro!$B$20</f>
        <v>25.695833333333326</v>
      </c>
      <c r="R7" s="93">
        <f>[3]Dezembro!$B$21</f>
        <v>26.104166666666668</v>
      </c>
      <c r="S7" s="93">
        <f>[3]Dezembro!$B$22</f>
        <v>27.583333333333332</v>
      </c>
      <c r="T7" s="93">
        <f>[3]Dezembro!$B$23</f>
        <v>27.325000000000003</v>
      </c>
      <c r="U7" s="93">
        <f>[3]Dezembro!$B$24</f>
        <v>25.829166666666666</v>
      </c>
      <c r="V7" s="93">
        <f>[3]Dezembro!$B$25</f>
        <v>26.849999999999994</v>
      </c>
      <c r="W7" s="93">
        <f>[3]Dezembro!$B$26</f>
        <v>26.824999999999999</v>
      </c>
      <c r="X7" s="93">
        <f>[3]Dezembro!$B$27</f>
        <v>28.150000000000006</v>
      </c>
      <c r="Y7" s="93">
        <f>[3]Dezembro!$B$28</f>
        <v>27.204166666666666</v>
      </c>
      <c r="Z7" s="93">
        <f>[3]Dezembro!$B$29</f>
        <v>24.754166666666666</v>
      </c>
      <c r="AA7" s="93">
        <f>[3]Dezembro!$B$30</f>
        <v>25.516666666666669</v>
      </c>
      <c r="AB7" s="93">
        <f>[3]Dezembro!$B$31</f>
        <v>25.395833333333339</v>
      </c>
      <c r="AC7" s="93">
        <f>[3]Dezembro!$B$32</f>
        <v>26.345833333333331</v>
      </c>
      <c r="AD7" s="93">
        <f>[3]Dezembro!$B$33</f>
        <v>27.25</v>
      </c>
      <c r="AE7" s="93">
        <f>[3]Dezembro!$B$34</f>
        <v>27.741666666666671</v>
      </c>
      <c r="AF7" s="93">
        <f>[3]Dezembro!$B$35</f>
        <v>28.091666666666672</v>
      </c>
      <c r="AG7" s="99">
        <f t="shared" si="1"/>
        <v>26.411693548387102</v>
      </c>
    </row>
    <row r="8" spans="1:37" x14ac:dyDescent="0.2">
      <c r="A8" s="50" t="s">
        <v>1</v>
      </c>
      <c r="B8" s="93">
        <f>[4]Dezembro!$B$5</f>
        <v>29.912499999999994</v>
      </c>
      <c r="C8" s="93">
        <f>[4]Dezembro!$B$6</f>
        <v>28.366666666666664</v>
      </c>
      <c r="D8" s="93">
        <f>[4]Dezembro!$B$7</f>
        <v>24.308333333333337</v>
      </c>
      <c r="E8" s="93">
        <f>[4]Dezembro!$B$8</f>
        <v>25.366666666666664</v>
      </c>
      <c r="F8" s="93">
        <f>[4]Dezembro!$B$9</f>
        <v>26.920833333333334</v>
      </c>
      <c r="G8" s="93">
        <f>[4]Dezembro!$B$10</f>
        <v>28.366666666666671</v>
      </c>
      <c r="H8" s="93">
        <f>[4]Dezembro!$B$11</f>
        <v>29.0625</v>
      </c>
      <c r="I8" s="93">
        <f>[4]Dezembro!$B$12</f>
        <v>28.795833333333334</v>
      </c>
      <c r="J8" s="93">
        <f>[4]Dezembro!$B$13</f>
        <v>28.070833333333336</v>
      </c>
      <c r="K8" s="93">
        <f>[4]Dezembro!$B$14</f>
        <v>26.504166666666663</v>
      </c>
      <c r="L8" s="93">
        <f>[4]Dezembro!$B$15</f>
        <v>29</v>
      </c>
      <c r="M8" s="93">
        <f>[4]Dezembro!$B$16</f>
        <v>27.920833333333338</v>
      </c>
      <c r="N8" s="93">
        <f>[4]Dezembro!$B$17</f>
        <v>26.187499999999996</v>
      </c>
      <c r="O8" s="93">
        <f>[4]Dezembro!$B$18</f>
        <v>24.691666666666663</v>
      </c>
      <c r="P8" s="93">
        <f>[4]Dezembro!$B$19</f>
        <v>26.758333333333336</v>
      </c>
      <c r="Q8" s="93">
        <f>[4]Dezembro!$B$20</f>
        <v>26.512499999999999</v>
      </c>
      <c r="R8" s="93">
        <f>[4]Dezembro!$B$21</f>
        <v>26.395833333333332</v>
      </c>
      <c r="S8" s="93">
        <f>[4]Dezembro!$B$22</f>
        <v>27.495833333333337</v>
      </c>
      <c r="T8" s="93">
        <f>[4]Dezembro!$B$23</f>
        <v>28.533333333333331</v>
      </c>
      <c r="U8" s="93">
        <f>[4]Dezembro!$B$24</f>
        <v>27.82083333333334</v>
      </c>
      <c r="V8" s="93">
        <f>[4]Dezembro!$B$25</f>
        <v>27.525000000000002</v>
      </c>
      <c r="W8" s="93">
        <f>[4]Dezembro!$B$26</f>
        <v>26.962500000000006</v>
      </c>
      <c r="X8" s="93">
        <f>[4]Dezembro!$B$27</f>
        <v>27.829166666666662</v>
      </c>
      <c r="Y8" s="93">
        <f>[4]Dezembro!$B$28</f>
        <v>27.61666666666666</v>
      </c>
      <c r="Z8" s="93">
        <f>[4]Dezembro!$B$29</f>
        <v>24.5625</v>
      </c>
      <c r="AA8" s="93">
        <f>[4]Dezembro!$B$30</f>
        <v>25.766666666666669</v>
      </c>
      <c r="AB8" s="93">
        <f>[4]Dezembro!$B$31</f>
        <v>25.633333333333336</v>
      </c>
      <c r="AC8" s="93">
        <f>[4]Dezembro!$B$32</f>
        <v>25.812500000000004</v>
      </c>
      <c r="AD8" s="93">
        <f>[4]Dezembro!$B$33</f>
        <v>26.720833333333328</v>
      </c>
      <c r="AE8" s="93">
        <f>[4]Dezembro!$B$34</f>
        <v>27.691666666666674</v>
      </c>
      <c r="AF8" s="93">
        <f>[4]Dezembro!$B$35</f>
        <v>28.204166666666666</v>
      </c>
      <c r="AG8" s="99">
        <f t="shared" si="1"/>
        <v>27.139247311827955</v>
      </c>
    </row>
    <row r="9" spans="1:37" x14ac:dyDescent="0.2">
      <c r="A9" s="50" t="s">
        <v>149</v>
      </c>
      <c r="B9" s="93">
        <f>[5]Dezembro!$B$5</f>
        <v>27.645833333333332</v>
      </c>
      <c r="C9" s="93">
        <f>[5]Dezembro!$B$6</f>
        <v>25.091666666666669</v>
      </c>
      <c r="D9" s="93">
        <f>[5]Dezembro!$B$7</f>
        <v>22.041666666666668</v>
      </c>
      <c r="E9" s="93">
        <f>[5]Dezembro!$B$8</f>
        <v>22.829166666666669</v>
      </c>
      <c r="F9" s="93">
        <f>[5]Dezembro!$B$9</f>
        <v>24.237499999999997</v>
      </c>
      <c r="G9" s="93">
        <f>[5]Dezembro!$B$10</f>
        <v>25.495833333333337</v>
      </c>
      <c r="H9" s="93">
        <f>[5]Dezembro!$B$11</f>
        <v>26.779166666666665</v>
      </c>
      <c r="I9" s="93">
        <f>[5]Dezembro!$B$12</f>
        <v>22.654166666666672</v>
      </c>
      <c r="J9" s="93">
        <f>[5]Dezembro!$B$13</f>
        <v>24.687499999999996</v>
      </c>
      <c r="K9" s="93">
        <f>[5]Dezembro!$B$14</f>
        <v>22.783333333333331</v>
      </c>
      <c r="L9" s="93">
        <f>[5]Dezembro!$B$15</f>
        <v>23.708333333333325</v>
      </c>
      <c r="M9" s="93">
        <f>[5]Dezembro!$B$16</f>
        <v>25.258333333333336</v>
      </c>
      <c r="N9" s="93">
        <f>[5]Dezembro!$B$17</f>
        <v>22.208333333333339</v>
      </c>
      <c r="O9" s="93">
        <f>[5]Dezembro!$B$18</f>
        <v>21.391666666666669</v>
      </c>
      <c r="P9" s="93">
        <f>[5]Dezembro!$B$19</f>
        <v>23.362499999999997</v>
      </c>
      <c r="Q9" s="93">
        <f>[5]Dezembro!$B$20</f>
        <v>22.958333333333332</v>
      </c>
      <c r="R9" s="93">
        <f>[5]Dezembro!$B$21</f>
        <v>23.570833333333326</v>
      </c>
      <c r="S9" s="93">
        <f>[5]Dezembro!$B$22</f>
        <v>25.2</v>
      </c>
      <c r="T9" s="93">
        <f>[5]Dezembro!$B$23</f>
        <v>24.858333333333334</v>
      </c>
      <c r="U9" s="93">
        <f>[5]Dezembro!$B$24</f>
        <v>25.150000000000002</v>
      </c>
      <c r="V9" s="93">
        <f>[5]Dezembro!$B$25</f>
        <v>26.708333333333332</v>
      </c>
      <c r="W9" s="93">
        <f>[5]Dezembro!$B$26</f>
        <v>25.912499999999998</v>
      </c>
      <c r="X9" s="93">
        <f>[5]Dezembro!$B$27</f>
        <v>26.216666666666665</v>
      </c>
      <c r="Y9" s="93">
        <f>[5]Dezembro!$B$28</f>
        <v>24.516666666666669</v>
      </c>
      <c r="Z9" s="93">
        <f>[5]Dezembro!$B$29</f>
        <v>21.583333333333332</v>
      </c>
      <c r="AA9" s="93">
        <f>[5]Dezembro!$B$30</f>
        <v>21.595833333333331</v>
      </c>
      <c r="AB9" s="93">
        <f>[5]Dezembro!$B$31</f>
        <v>22.820833333333336</v>
      </c>
      <c r="AC9" s="93">
        <f>[5]Dezembro!$B$32</f>
        <v>24.266666666666666</v>
      </c>
      <c r="AD9" s="93">
        <f>[5]Dezembro!$B$33</f>
        <v>24.899999999999995</v>
      </c>
      <c r="AE9" s="93">
        <f>[5]Dezembro!$B$34</f>
        <v>26.495833333333326</v>
      </c>
      <c r="AF9" s="93">
        <f>[5]Dezembro!$B$35</f>
        <v>28.095833333333331</v>
      </c>
      <c r="AG9" s="99">
        <f t="shared" si="1"/>
        <v>24.355645161290315</v>
      </c>
    </row>
    <row r="10" spans="1:37" x14ac:dyDescent="0.2">
      <c r="A10" s="50" t="s">
        <v>93</v>
      </c>
      <c r="B10" s="93">
        <f>[6]Dezembro!$B$5</f>
        <v>26.066666666666666</v>
      </c>
      <c r="C10" s="93">
        <f>[6]Dezembro!$B$6</f>
        <v>25.208333333333332</v>
      </c>
      <c r="D10" s="93">
        <f>[6]Dezembro!$B$7</f>
        <v>23.491666666666664</v>
      </c>
      <c r="E10" s="93">
        <f>[6]Dezembro!$B$8</f>
        <v>22.983333333333331</v>
      </c>
      <c r="F10" s="93">
        <f>[6]Dezembro!$B$9</f>
        <v>24.145833333333332</v>
      </c>
      <c r="G10" s="93">
        <f>[6]Dezembro!$B$10</f>
        <v>25.8</v>
      </c>
      <c r="H10" s="93">
        <f>[6]Dezembro!$B$11</f>
        <v>26.708695652173912</v>
      </c>
      <c r="I10" s="93">
        <f>[6]Dezembro!$B$12</f>
        <v>26.316666666666666</v>
      </c>
      <c r="J10" s="93">
        <f>[6]Dezembro!$B$13</f>
        <v>26.279166666666665</v>
      </c>
      <c r="K10" s="93">
        <f>[6]Dezembro!$B$14</f>
        <v>25.900000000000006</v>
      </c>
      <c r="L10" s="93">
        <f>[6]Dezembro!$B$15</f>
        <v>26.416666666666668</v>
      </c>
      <c r="M10" s="93">
        <f>[6]Dezembro!$B$16</f>
        <v>24.612500000000001</v>
      </c>
      <c r="N10" s="93">
        <f>[6]Dezembro!$B$17</f>
        <v>24.137500000000003</v>
      </c>
      <c r="O10" s="93">
        <f>[6]Dezembro!$B$18</f>
        <v>22.57083333333334</v>
      </c>
      <c r="P10" s="93">
        <f>[6]Dezembro!$B$19</f>
        <v>23.11666666666666</v>
      </c>
      <c r="Q10" s="93">
        <f>[6]Dezembro!$B$20</f>
        <v>24.508695652173905</v>
      </c>
      <c r="R10" s="93">
        <f>[6]Dezembro!$B$21</f>
        <v>24.416666666666661</v>
      </c>
      <c r="S10" s="93">
        <f>[6]Dezembro!$B$22</f>
        <v>25.116666666666671</v>
      </c>
      <c r="T10" s="93">
        <f>[6]Dezembro!$B$23</f>
        <v>26.170833333333338</v>
      </c>
      <c r="U10" s="93">
        <f>[6]Dezembro!$B$24</f>
        <v>25.38695652173913</v>
      </c>
      <c r="V10" s="93">
        <f>[6]Dezembro!$B$25</f>
        <v>25.883333333333336</v>
      </c>
      <c r="W10" s="93">
        <f>[6]Dezembro!$B$26</f>
        <v>24.091666666666665</v>
      </c>
      <c r="X10" s="93">
        <f>[6]Dezembro!$B$27</f>
        <v>24.270833333333339</v>
      </c>
      <c r="Y10" s="93">
        <f>[6]Dezembro!$B$28</f>
        <v>25.208333333333339</v>
      </c>
      <c r="Z10" s="93">
        <f>[6]Dezembro!$B$29</f>
        <v>22.095833333333335</v>
      </c>
      <c r="AA10" s="93">
        <f>[6]Dezembro!$B$30</f>
        <v>23.337500000000006</v>
      </c>
      <c r="AB10" s="93">
        <f>[6]Dezembro!$B$31</f>
        <v>25.095833333333331</v>
      </c>
      <c r="AC10" s="93">
        <f>[6]Dezembro!$B$32</f>
        <v>25.191666666666666</v>
      </c>
      <c r="AD10" s="93">
        <f>[6]Dezembro!$B$33</f>
        <v>24.512500000000006</v>
      </c>
      <c r="AE10" s="93">
        <f>[6]Dezembro!$B$34</f>
        <v>25.316666666666666</v>
      </c>
      <c r="AF10" s="93">
        <f>[6]Dezembro!$B$35</f>
        <v>26.486956521739124</v>
      </c>
      <c r="AG10" s="99">
        <f t="shared" si="1"/>
        <v>24.865982935951386</v>
      </c>
    </row>
    <row r="11" spans="1:37" x14ac:dyDescent="0.2">
      <c r="A11" s="50" t="s">
        <v>50</v>
      </c>
      <c r="B11" s="93">
        <f>[7]Dezembro!$B$5</f>
        <v>28.700000000000003</v>
      </c>
      <c r="C11" s="93">
        <f>[7]Dezembro!$B$6</f>
        <v>25.858333333333334</v>
      </c>
      <c r="D11" s="93">
        <f>[7]Dezembro!$B$7</f>
        <v>24.958333333333332</v>
      </c>
      <c r="E11" s="93">
        <f>[7]Dezembro!$B$8</f>
        <v>24.320833333333329</v>
      </c>
      <c r="F11" s="93">
        <f>[7]Dezembro!$B$9</f>
        <v>25.083333333333332</v>
      </c>
      <c r="G11" s="93">
        <f>[7]Dezembro!$B$10</f>
        <v>27.229166666666668</v>
      </c>
      <c r="H11" s="93">
        <f>[7]Dezembro!$B$11</f>
        <v>27.775000000000006</v>
      </c>
      <c r="I11" s="93">
        <f>[7]Dezembro!$B$12</f>
        <v>25.412500000000005</v>
      </c>
      <c r="J11" s="93">
        <f>[7]Dezembro!$B$13</f>
        <v>24.545833333333334</v>
      </c>
      <c r="K11" s="93">
        <f>[7]Dezembro!$B$14</f>
        <v>26.391666666666666</v>
      </c>
      <c r="L11" s="93">
        <f>[7]Dezembro!$B$15</f>
        <v>26.470833333333335</v>
      </c>
      <c r="M11" s="93">
        <f>[7]Dezembro!$B$16</f>
        <v>26.245833333333341</v>
      </c>
      <c r="N11" s="93">
        <f>[7]Dezembro!$B$17</f>
        <v>26.141666666666662</v>
      </c>
      <c r="O11" s="93">
        <f>[7]Dezembro!$B$18</f>
        <v>22.662500000000005</v>
      </c>
      <c r="P11" s="93">
        <f>[7]Dezembro!$B$19</f>
        <v>25.599999999999994</v>
      </c>
      <c r="Q11" s="93">
        <f>[7]Dezembro!$B$20</f>
        <v>25.095833333333331</v>
      </c>
      <c r="R11" s="93">
        <f>[7]Dezembro!$B$21</f>
        <v>25.783333333333335</v>
      </c>
      <c r="S11" s="93">
        <f>[7]Dezembro!$B$22</f>
        <v>27.141666666666666</v>
      </c>
      <c r="T11" s="93">
        <f>[7]Dezembro!$B$23</f>
        <v>25.470833333333331</v>
      </c>
      <c r="U11" s="93">
        <f>[7]Dezembro!$B$24</f>
        <v>24.924999999999997</v>
      </c>
      <c r="V11" s="93">
        <f>[7]Dezembro!$B$25</f>
        <v>25.258333333333336</v>
      </c>
      <c r="W11" s="93">
        <f>[7]Dezembro!$B$26</f>
        <v>25.208333333333332</v>
      </c>
      <c r="X11" s="93">
        <f>[7]Dezembro!$B$27</f>
        <v>26.958333333333329</v>
      </c>
      <c r="Y11" s="93">
        <f>[7]Dezembro!$B$28</f>
        <v>26.616666666666664</v>
      </c>
      <c r="Z11" s="93">
        <f>[7]Dezembro!$B$29</f>
        <v>24.687500000000004</v>
      </c>
      <c r="AA11" s="93">
        <f>[7]Dezembro!$B$30</f>
        <v>25.254166666666666</v>
      </c>
      <c r="AB11" s="93">
        <f>[7]Dezembro!$B$31</f>
        <v>25.941666666666666</v>
      </c>
      <c r="AC11" s="93">
        <f>[7]Dezembro!$B$32</f>
        <v>26.033333333333331</v>
      </c>
      <c r="AD11" s="93">
        <f>[7]Dezembro!$B$33</f>
        <v>26.483333333333331</v>
      </c>
      <c r="AE11" s="93">
        <f>[7]Dezembro!$B$34</f>
        <v>27.462500000000002</v>
      </c>
      <c r="AF11" s="93">
        <f>[7]Dezembro!$B$35</f>
        <v>27.470833333333335</v>
      </c>
      <c r="AG11" s="99">
        <f t="shared" si="1"/>
        <v>25.909274193548391</v>
      </c>
    </row>
    <row r="12" spans="1:37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99" t="s">
        <v>203</v>
      </c>
      <c r="AJ12" t="s">
        <v>33</v>
      </c>
    </row>
    <row r="13" spans="1:37" x14ac:dyDescent="0.2">
      <c r="A13" s="50" t="s">
        <v>96</v>
      </c>
      <c r="B13" s="93">
        <f>[8]Dezembro!$B$5</f>
        <v>29.237499999999994</v>
      </c>
      <c r="C13" s="93">
        <f>[8]Dezembro!$B$6</f>
        <v>27.316666666666666</v>
      </c>
      <c r="D13" s="93">
        <f>[8]Dezembro!$B$7</f>
        <v>25.012500000000006</v>
      </c>
      <c r="E13" s="93">
        <f>[8]Dezembro!$B$8</f>
        <v>24.020833333333339</v>
      </c>
      <c r="F13" s="93">
        <f>[8]Dezembro!$B$9</f>
        <v>25.466666666666665</v>
      </c>
      <c r="G13" s="93">
        <f>[8]Dezembro!$B$10</f>
        <v>26.604347826086954</v>
      </c>
      <c r="H13" s="93">
        <f>[8]Dezembro!$B$11</f>
        <v>27.383333333333329</v>
      </c>
      <c r="I13" s="93">
        <f>[8]Dezembro!$B$12</f>
        <v>27.266666666666662</v>
      </c>
      <c r="J13" s="93">
        <f>[8]Dezembro!$B$13</f>
        <v>27.774999999999995</v>
      </c>
      <c r="K13" s="93">
        <f>[8]Dezembro!$B$14</f>
        <v>26.495833333333337</v>
      </c>
      <c r="L13" s="93">
        <f>[8]Dezembro!$B$15</f>
        <v>27.2</v>
      </c>
      <c r="M13" s="93">
        <f>[8]Dezembro!$B$16</f>
        <v>26.733333333333331</v>
      </c>
      <c r="N13" s="93">
        <f>[8]Dezembro!$B$17</f>
        <v>25.804166666666664</v>
      </c>
      <c r="O13" s="93">
        <f>[8]Dezembro!$B$18</f>
        <v>24.175000000000001</v>
      </c>
      <c r="P13" s="93">
        <f>[8]Dezembro!$B$19</f>
        <v>25.379166666666666</v>
      </c>
      <c r="Q13" s="93">
        <f>[8]Dezembro!$B$20</f>
        <v>25.05</v>
      </c>
      <c r="R13" s="93">
        <f>[8]Dezembro!$B$21</f>
        <v>25.191666666666666</v>
      </c>
      <c r="S13" s="93">
        <f>[8]Dezembro!$B$22</f>
        <v>27.025000000000002</v>
      </c>
      <c r="T13" s="93">
        <f>[8]Dezembro!$B$23</f>
        <v>27.266666666666666</v>
      </c>
      <c r="U13" s="93">
        <f>[8]Dezembro!$B$24</f>
        <v>27.433333333333334</v>
      </c>
      <c r="V13" s="93">
        <f>[8]Dezembro!$B$25</f>
        <v>28.216666666666669</v>
      </c>
      <c r="W13" s="93">
        <f>[8]Dezembro!$B$26</f>
        <v>26</v>
      </c>
      <c r="X13" s="93">
        <f>[8]Dezembro!$B$27</f>
        <v>27.654166666666669</v>
      </c>
      <c r="Y13" s="93">
        <f>[8]Dezembro!$B$28</f>
        <v>26.287499999999994</v>
      </c>
      <c r="Z13" s="93">
        <f>[8]Dezembro!$B$29</f>
        <v>22.962500000000002</v>
      </c>
      <c r="AA13" s="93">
        <f>[8]Dezembro!$B$30</f>
        <v>23.720833333333331</v>
      </c>
      <c r="AB13" s="93">
        <f>[8]Dezembro!$B$31</f>
        <v>23.625</v>
      </c>
      <c r="AC13" s="93">
        <f>[8]Dezembro!$B$32</f>
        <v>25.245833333333326</v>
      </c>
      <c r="AD13" s="93">
        <f>[8]Dezembro!$B$33</f>
        <v>25.862499999999997</v>
      </c>
      <c r="AE13" s="93">
        <f>[8]Dezembro!$B$34</f>
        <v>27.212500000000002</v>
      </c>
      <c r="AF13" s="93">
        <f>[8]Dezembro!$B$35</f>
        <v>28.25</v>
      </c>
      <c r="AG13" s="99">
        <f t="shared" si="1"/>
        <v>26.221780037400652</v>
      </c>
    </row>
    <row r="14" spans="1:37" hidden="1" x14ac:dyDescent="0.2">
      <c r="A14" s="50" t="s">
        <v>100</v>
      </c>
      <c r="B14" s="93" t="str">
        <f>[9]Dezembro!$B$5</f>
        <v>*</v>
      </c>
      <c r="C14" s="93" t="str">
        <f>[9]Dezembro!$B$6</f>
        <v>*</v>
      </c>
      <c r="D14" s="93" t="str">
        <f>[9]Dezembro!$B$7</f>
        <v>*</v>
      </c>
      <c r="E14" s="93" t="str">
        <f>[9]Dezembro!$B$8</f>
        <v>*</v>
      </c>
      <c r="F14" s="93" t="str">
        <f>[9]Dezembro!$B$9</f>
        <v>*</v>
      </c>
      <c r="G14" s="93" t="str">
        <f>[9]Dezembro!$B$10</f>
        <v>*</v>
      </c>
      <c r="H14" s="93" t="str">
        <f>[9]Dezembro!$B$11</f>
        <v>*</v>
      </c>
      <c r="I14" s="93" t="str">
        <f>[9]Dezembro!$B$12</f>
        <v>*</v>
      </c>
      <c r="J14" s="93" t="str">
        <f>[9]Dezembro!$B$13</f>
        <v>*</v>
      </c>
      <c r="K14" s="93" t="str">
        <f>[9]Dezembro!$B$14</f>
        <v>*</v>
      </c>
      <c r="L14" s="93" t="str">
        <f>[9]Dezembro!$B$15</f>
        <v>*</v>
      </c>
      <c r="M14" s="93" t="str">
        <f>[9]Dezembro!$B$16</f>
        <v>*</v>
      </c>
      <c r="N14" s="93" t="str">
        <f>[9]Dezembro!$B$17</f>
        <v>*</v>
      </c>
      <c r="O14" s="93" t="str">
        <f>[9]Dezembro!$B$18</f>
        <v>*</v>
      </c>
      <c r="P14" s="93" t="str">
        <f>[9]Dezembro!$B$19</f>
        <v>*</v>
      </c>
      <c r="Q14" s="93" t="str">
        <f>[9]Dezembro!$B$20</f>
        <v>*</v>
      </c>
      <c r="R14" s="93" t="str">
        <f>[9]Dezembro!$B$21</f>
        <v>*</v>
      </c>
      <c r="S14" s="93" t="str">
        <f>[9]Dezembro!$B$22</f>
        <v>*</v>
      </c>
      <c r="T14" s="93" t="str">
        <f>[9]Dezembro!$B$23</f>
        <v>*</v>
      </c>
      <c r="U14" s="93" t="str">
        <f>[9]Dezembro!$B$24</f>
        <v>*</v>
      </c>
      <c r="V14" s="93" t="str">
        <f>[9]Dezembro!$B$25</f>
        <v>*</v>
      </c>
      <c r="W14" s="93" t="str">
        <f>[9]Dezembro!$B$26</f>
        <v>*</v>
      </c>
      <c r="X14" s="93" t="str">
        <f>[9]Dezembro!$B$27</f>
        <v>*</v>
      </c>
      <c r="Y14" s="93" t="str">
        <f>[9]Dezembro!$B$28</f>
        <v>*</v>
      </c>
      <c r="Z14" s="93" t="str">
        <f>[9]Dezembro!$B$29</f>
        <v>*</v>
      </c>
      <c r="AA14" s="93" t="str">
        <f>[9]Dezembro!$B$30</f>
        <v>*</v>
      </c>
      <c r="AB14" s="93" t="str">
        <f>[9]Dezembro!$B$31</f>
        <v>*</v>
      </c>
      <c r="AC14" s="93" t="str">
        <f>[9]Dezembro!$B$32</f>
        <v>*</v>
      </c>
      <c r="AD14" s="93" t="str">
        <f>[9]Dezembro!$B$33</f>
        <v>*</v>
      </c>
      <c r="AE14" s="93" t="str">
        <f>[9]Dezembro!$B$34</f>
        <v>*</v>
      </c>
      <c r="AF14" s="93" t="str">
        <f>[9]Dezembro!$B$35</f>
        <v>*</v>
      </c>
      <c r="AG14" s="99" t="s">
        <v>203</v>
      </c>
    </row>
    <row r="15" spans="1:37" x14ac:dyDescent="0.2">
      <c r="A15" s="50" t="s">
        <v>103</v>
      </c>
      <c r="B15" s="93">
        <f>[10]Dezembro!$B$5</f>
        <v>28.854166666666671</v>
      </c>
      <c r="C15" s="93">
        <f>[10]Dezembro!$B$6</f>
        <v>26.541666666666668</v>
      </c>
      <c r="D15" s="93">
        <f>[10]Dezembro!$B$7</f>
        <v>24.058333333333334</v>
      </c>
      <c r="E15" s="93">
        <f>[10]Dezembro!$B$8</f>
        <v>24.474999999999994</v>
      </c>
      <c r="F15" s="93">
        <f>[10]Dezembro!$B$9</f>
        <v>24.954166666666666</v>
      </c>
      <c r="G15" s="93">
        <f>[10]Dezembro!$B$10</f>
        <v>26.704166666666666</v>
      </c>
      <c r="H15" s="93">
        <f>[10]Dezembro!$B$11</f>
        <v>27.679166666666671</v>
      </c>
      <c r="I15" s="93">
        <f>[10]Dezembro!$B$12</f>
        <v>25.216666666666669</v>
      </c>
      <c r="J15" s="93">
        <f>[10]Dezembro!$B$13</f>
        <v>25.408333333333331</v>
      </c>
      <c r="K15" s="93">
        <f>[10]Dezembro!$B$14</f>
        <v>25.129166666666659</v>
      </c>
      <c r="L15" s="93">
        <f>[10]Dezembro!$B$15</f>
        <v>25.462499999999991</v>
      </c>
      <c r="M15" s="93">
        <f>[10]Dezembro!$B$16</f>
        <v>26.362500000000008</v>
      </c>
      <c r="N15" s="93">
        <f>[10]Dezembro!$B$17</f>
        <v>24.162499999999998</v>
      </c>
      <c r="O15" s="93">
        <f>[10]Dezembro!$B$18</f>
        <v>23.662500000000005</v>
      </c>
      <c r="P15" s="93">
        <f>[10]Dezembro!$B$19</f>
        <v>23.729166666666671</v>
      </c>
      <c r="Q15" s="93">
        <f>[10]Dezembro!$B$20</f>
        <v>23.3125</v>
      </c>
      <c r="R15" s="93">
        <f>[10]Dezembro!$B$21</f>
        <v>23.916666666666668</v>
      </c>
      <c r="S15" s="93">
        <f>[10]Dezembro!$B$22</f>
        <v>26.516666666666669</v>
      </c>
      <c r="T15" s="93">
        <f>[10]Dezembro!$B$23</f>
        <v>27.020833333333332</v>
      </c>
      <c r="U15" s="93">
        <f>[10]Dezembro!$B$24</f>
        <v>25.604166666666668</v>
      </c>
      <c r="V15" s="93">
        <f>[10]Dezembro!$B$25</f>
        <v>25.995833333333341</v>
      </c>
      <c r="W15" s="93">
        <f>[10]Dezembro!$B$26</f>
        <v>26.237500000000008</v>
      </c>
      <c r="X15" s="93">
        <f>[10]Dezembro!$B$27</f>
        <v>26.595833333333342</v>
      </c>
      <c r="Y15" s="93">
        <f>[10]Dezembro!$B$28</f>
        <v>26.341666666666669</v>
      </c>
      <c r="Z15" s="93">
        <f>[10]Dezembro!$B$29</f>
        <v>23</v>
      </c>
      <c r="AA15" s="93">
        <f>[10]Dezembro!$B$30</f>
        <v>22.441666666666674</v>
      </c>
      <c r="AB15" s="93">
        <f>[10]Dezembro!$B$31</f>
        <v>22.641666666666666</v>
      </c>
      <c r="AC15" s="93">
        <f>[10]Dezembro!$B$32</f>
        <v>24.0625</v>
      </c>
      <c r="AD15" s="93">
        <f>[10]Dezembro!$B$33</f>
        <v>24.974999999999998</v>
      </c>
      <c r="AE15" s="93">
        <f>[10]Dezembro!$B$34</f>
        <v>26.358333333333334</v>
      </c>
      <c r="AF15" s="93">
        <f>[10]Dezembro!$B$35</f>
        <v>28.625000000000004</v>
      </c>
      <c r="AG15" s="99">
        <f t="shared" si="1"/>
        <v>25.356317204301078</v>
      </c>
      <c r="AK15" t="s">
        <v>33</v>
      </c>
    </row>
    <row r="16" spans="1:37" x14ac:dyDescent="0.2">
      <c r="A16" s="50" t="s">
        <v>150</v>
      </c>
      <c r="B16" s="93">
        <f>[11]Dezembro!$B$5</f>
        <v>25.404761904761905</v>
      </c>
      <c r="C16" s="93">
        <f>[11]Dezembro!$B$6</f>
        <v>25.781818181818185</v>
      </c>
      <c r="D16" s="93">
        <f>[11]Dezembro!$B$7</f>
        <v>23.904761904761909</v>
      </c>
      <c r="E16" s="93">
        <f>[11]Dezembro!$B$8</f>
        <v>23.74285714285714</v>
      </c>
      <c r="F16" s="93">
        <f>[11]Dezembro!$B$9</f>
        <v>24.942857142857136</v>
      </c>
      <c r="G16" s="93">
        <f>[11]Dezembro!$B$10</f>
        <v>26.290000000000003</v>
      </c>
      <c r="H16" s="93">
        <f>[11]Dezembro!$B$11</f>
        <v>26.813636363636366</v>
      </c>
      <c r="I16" s="93">
        <f>[11]Dezembro!$B$12</f>
        <v>26.761904761904763</v>
      </c>
      <c r="J16" s="93">
        <f>[11]Dezembro!$B$13</f>
        <v>26.409523809523812</v>
      </c>
      <c r="K16" s="93">
        <f>[11]Dezembro!$B$14</f>
        <v>24.15909090909091</v>
      </c>
      <c r="L16" s="93">
        <f>[11]Dezembro!$B$15</f>
        <v>27.14782608695652</v>
      </c>
      <c r="M16" s="93">
        <f>[11]Dezembro!$B$16</f>
        <v>24.690909090909091</v>
      </c>
      <c r="N16" s="93">
        <f>[11]Dezembro!$B$17</f>
        <v>24.91</v>
      </c>
      <c r="O16" s="93">
        <f>[11]Dezembro!$B$18</f>
        <v>22.442857142857147</v>
      </c>
      <c r="P16" s="93">
        <f>[11]Dezembro!$B$19</f>
        <v>23.07826086956522</v>
      </c>
      <c r="Q16" s="93">
        <f>[11]Dezembro!$B$20</f>
        <v>25.631818181818179</v>
      </c>
      <c r="R16" s="93">
        <f>[11]Dezembro!$B$21</f>
        <v>25.668181818181822</v>
      </c>
      <c r="S16" s="93">
        <f>[11]Dezembro!$B$22</f>
        <v>26.414285714285718</v>
      </c>
      <c r="T16" s="93">
        <f>[11]Dezembro!$B$23</f>
        <v>26.795454545454547</v>
      </c>
      <c r="U16" s="93">
        <f>[11]Dezembro!$B$24</f>
        <v>25.495652173913047</v>
      </c>
      <c r="V16" s="93">
        <f>[11]Dezembro!$B$25</f>
        <v>26.009090909090904</v>
      </c>
      <c r="W16" s="93">
        <f>[11]Dezembro!$B$26</f>
        <v>24.804545454545451</v>
      </c>
      <c r="X16" s="93">
        <f>[11]Dezembro!$B$27</f>
        <v>25.643478260869557</v>
      </c>
      <c r="Y16" s="93">
        <f>[11]Dezembro!$B$28</f>
        <v>25.416666666666671</v>
      </c>
      <c r="Z16" s="93">
        <f>[11]Dezembro!$B$29</f>
        <v>22.104347826086954</v>
      </c>
      <c r="AA16" s="93">
        <f>[11]Dezembro!$B$30</f>
        <v>23.354999999999997</v>
      </c>
      <c r="AB16" s="93">
        <f>[11]Dezembro!$B$31</f>
        <v>25.138095238095236</v>
      </c>
      <c r="AC16" s="93">
        <f>[11]Dezembro!$B$32</f>
        <v>26.621052631578952</v>
      </c>
      <c r="AD16" s="93">
        <f>[11]Dezembro!$B$33</f>
        <v>25.800000000000004</v>
      </c>
      <c r="AE16" s="93">
        <f>[11]Dezembro!$B$34</f>
        <v>27.166666666666661</v>
      </c>
      <c r="AF16" s="93">
        <f>[11]Dezembro!$B$35</f>
        <v>26.709523809523809</v>
      </c>
      <c r="AG16" s="99">
        <f t="shared" si="1"/>
        <v>25.330804038976698</v>
      </c>
      <c r="AK16" t="s">
        <v>33</v>
      </c>
    </row>
    <row r="17" spans="1:39" ht="12.75" customHeight="1" x14ac:dyDescent="0.2">
      <c r="A17" s="50" t="s">
        <v>2</v>
      </c>
      <c r="B17" s="93">
        <f>[12]Dezembro!$B$5</f>
        <v>27.275000000000002</v>
      </c>
      <c r="C17" s="93">
        <f>[12]Dezembro!$B$6</f>
        <v>25.662500000000005</v>
      </c>
      <c r="D17" s="93">
        <f>[12]Dezembro!$B$7</f>
        <v>23.104166666666661</v>
      </c>
      <c r="E17" s="93">
        <f>[12]Dezembro!$B$8</f>
        <v>23.258333333333336</v>
      </c>
      <c r="F17" s="93">
        <f>[12]Dezembro!$B$9</f>
        <v>24.891666666666669</v>
      </c>
      <c r="G17" s="93">
        <f>[12]Dezembro!$B$10</f>
        <v>25.854166666666668</v>
      </c>
      <c r="H17" s="93">
        <f>[12]Dezembro!$B$11</f>
        <v>26.979166666666668</v>
      </c>
      <c r="I17" s="93">
        <f>[12]Dezembro!$B$12</f>
        <v>27.479166666666671</v>
      </c>
      <c r="J17" s="93">
        <f>[12]Dezembro!$B$13</f>
        <v>26.691666666666666</v>
      </c>
      <c r="K17" s="93">
        <f>[12]Dezembro!$B$14</f>
        <v>25.804166666666671</v>
      </c>
      <c r="L17" s="93">
        <f>[12]Dezembro!$B$15</f>
        <v>27.604166666666668</v>
      </c>
      <c r="M17" s="93">
        <f>[12]Dezembro!$B$16</f>
        <v>25.645833333333332</v>
      </c>
      <c r="N17" s="93">
        <f>[12]Dezembro!$B$17</f>
        <v>24.254166666666666</v>
      </c>
      <c r="O17" s="93">
        <f>[12]Dezembro!$B$18</f>
        <v>22.695833333333336</v>
      </c>
      <c r="P17" s="93">
        <f>[12]Dezembro!$B$19</f>
        <v>24.295833333333334</v>
      </c>
      <c r="Q17" s="93">
        <f>[12]Dezembro!$B$20</f>
        <v>25.233333333333334</v>
      </c>
      <c r="R17" s="93">
        <f>[12]Dezembro!$B$21</f>
        <v>25.845833333333331</v>
      </c>
      <c r="S17" s="93">
        <f>[12]Dezembro!$B$22</f>
        <v>26.562500000000004</v>
      </c>
      <c r="T17" s="93">
        <f>[12]Dezembro!$B$23</f>
        <v>26.995833333333337</v>
      </c>
      <c r="U17" s="93">
        <f>[12]Dezembro!$B$24</f>
        <v>25.383333333333336</v>
      </c>
      <c r="V17" s="93">
        <f>[12]Dezembro!$B$25</f>
        <v>25.941666666666663</v>
      </c>
      <c r="W17" s="93">
        <f>[12]Dezembro!$B$26</f>
        <v>24.941666666666666</v>
      </c>
      <c r="X17" s="93">
        <f>[12]Dezembro!$B$27</f>
        <v>25.508333333333336</v>
      </c>
      <c r="Y17" s="93">
        <f>[12]Dezembro!$B$28</f>
        <v>25.816666666666663</v>
      </c>
      <c r="Z17" s="93">
        <f>[12]Dezembro!$B$29</f>
        <v>23.137500000000003</v>
      </c>
      <c r="AA17" s="93">
        <f>[12]Dezembro!$B$30</f>
        <v>23.324999999999999</v>
      </c>
      <c r="AB17" s="93">
        <f>[12]Dezembro!$B$31</f>
        <v>24.958333333333332</v>
      </c>
      <c r="AC17" s="93">
        <f>[12]Dezembro!$B$32</f>
        <v>25.529166666666669</v>
      </c>
      <c r="AD17" s="93">
        <f>[12]Dezembro!$B$33</f>
        <v>25.545833333333331</v>
      </c>
      <c r="AE17" s="93">
        <f>[12]Dezembro!$B$34</f>
        <v>26.683333333333326</v>
      </c>
      <c r="AF17" s="93">
        <f>[12]Dezembro!$B$35</f>
        <v>27.216666666666672</v>
      </c>
      <c r="AG17" s="99">
        <f t="shared" si="1"/>
        <v>25.487768817204309</v>
      </c>
      <c r="AI17" s="11" t="s">
        <v>33</v>
      </c>
    </row>
    <row r="18" spans="1:39" x14ac:dyDescent="0.2">
      <c r="A18" s="50" t="s">
        <v>3</v>
      </c>
      <c r="B18" s="93">
        <f>[13]Dezembro!$B$5</f>
        <v>26.891666666666666</v>
      </c>
      <c r="C18" s="93">
        <f>[13]Dezembro!$B$6</f>
        <v>24.670833333333334</v>
      </c>
      <c r="D18" s="93">
        <f>[13]Dezembro!$B$7</f>
        <v>24.358333333333331</v>
      </c>
      <c r="E18" s="93">
        <f>[13]Dezembro!$B$8</f>
        <v>24.537499999999994</v>
      </c>
      <c r="F18" s="93">
        <f>[13]Dezembro!$B$9</f>
        <v>23.670833333333334</v>
      </c>
      <c r="G18" s="93">
        <f>[13]Dezembro!$B$10</f>
        <v>26.458333333333329</v>
      </c>
      <c r="H18" s="93">
        <f>[13]Dezembro!$B$11</f>
        <v>28.554166666666664</v>
      </c>
      <c r="I18" s="93">
        <f>[13]Dezembro!$B$12</f>
        <v>27.120833333333334</v>
      </c>
      <c r="J18" s="93">
        <f>[13]Dezembro!$B$13</f>
        <v>25.683333333333334</v>
      </c>
      <c r="K18" s="93">
        <f>[13]Dezembro!$B$14</f>
        <v>25.641666666666666</v>
      </c>
      <c r="L18" s="93">
        <f>[13]Dezembro!$B$15</f>
        <v>26.891666666666669</v>
      </c>
      <c r="M18" s="93">
        <f>[13]Dezembro!$B$16</f>
        <v>26.737500000000008</v>
      </c>
      <c r="N18" s="93">
        <f>[13]Dezembro!$B$17</f>
        <v>26.358333333333331</v>
      </c>
      <c r="O18" s="93">
        <f>[13]Dezembro!$B$18</f>
        <v>23.958333333333332</v>
      </c>
      <c r="P18" s="93">
        <f>[13]Dezembro!$B$19</f>
        <v>25.641666666666662</v>
      </c>
      <c r="Q18" s="93">
        <f>[13]Dezembro!$B$20</f>
        <v>26.004166666666674</v>
      </c>
      <c r="R18" s="93">
        <f>[13]Dezembro!$B$21</f>
        <v>25.887500000000003</v>
      </c>
      <c r="S18" s="93">
        <f>[13]Dezembro!$B$22</f>
        <v>26.608333333333338</v>
      </c>
      <c r="T18" s="93">
        <f>[13]Dezembro!$B$23</f>
        <v>25.349999999999998</v>
      </c>
      <c r="U18" s="93">
        <f>[13]Dezembro!$B$24</f>
        <v>25.574999999999999</v>
      </c>
      <c r="V18" s="93">
        <f>[13]Dezembro!$B$25</f>
        <v>25.133333333333336</v>
      </c>
      <c r="W18" s="93">
        <f>[13]Dezembro!$B$26</f>
        <v>26.174999999999997</v>
      </c>
      <c r="X18" s="93">
        <f>[13]Dezembro!$B$27</f>
        <v>26.579166666666666</v>
      </c>
      <c r="Y18" s="93">
        <f>[13]Dezembro!$B$28</f>
        <v>25.458333333333339</v>
      </c>
      <c r="Z18" s="93">
        <f>[13]Dezembro!$B$29</f>
        <v>23.758333333333329</v>
      </c>
      <c r="AA18" s="93">
        <f>[13]Dezembro!$B$30</f>
        <v>24.487500000000001</v>
      </c>
      <c r="AB18" s="93">
        <f>[13]Dezembro!$B$31</f>
        <v>23.858333333333338</v>
      </c>
      <c r="AC18" s="93">
        <f>[13]Dezembro!$B$32</f>
        <v>25.425000000000001</v>
      </c>
      <c r="AD18" s="93">
        <f>[13]Dezembro!$B$33</f>
        <v>26.912500000000009</v>
      </c>
      <c r="AE18" s="93">
        <f>[13]Dezembro!$B$34</f>
        <v>26.362499999999997</v>
      </c>
      <c r="AF18" s="93">
        <f>[13]Dezembro!$B$35</f>
        <v>25.895833333333332</v>
      </c>
      <c r="AG18" s="99">
        <f t="shared" si="1"/>
        <v>25.69825268817204</v>
      </c>
      <c r="AH18" s="11" t="s">
        <v>33</v>
      </c>
      <c r="AI18" s="11" t="s">
        <v>33</v>
      </c>
      <c r="AL18" t="s">
        <v>33</v>
      </c>
    </row>
    <row r="19" spans="1:39" hidden="1" x14ac:dyDescent="0.2">
      <c r="A19" s="50" t="s">
        <v>4</v>
      </c>
      <c r="B19" s="93">
        <f>[14]Dezembro!$B5</f>
        <v>0</v>
      </c>
      <c r="C19" s="93">
        <f>[14]Dezembro!$B6</f>
        <v>0</v>
      </c>
      <c r="D19" s="93">
        <f>[14]Dezembro!$B7</f>
        <v>0</v>
      </c>
      <c r="E19" s="93">
        <f>[14]Dezembro!$B8</f>
        <v>0</v>
      </c>
      <c r="F19" s="93">
        <f>[14]Dezembro!$B9</f>
        <v>0</v>
      </c>
      <c r="G19" s="93">
        <f>[14]Dezembro!$B10</f>
        <v>0</v>
      </c>
      <c r="H19" s="93">
        <f>[14]Dezembro!$B11</f>
        <v>0</v>
      </c>
      <c r="I19" s="93">
        <f>[14]Dezembro!$B12</f>
        <v>0</v>
      </c>
      <c r="J19" s="93">
        <f>[14]Dezembro!$B13</f>
        <v>0</v>
      </c>
      <c r="K19" s="93">
        <f>[14]Dezembro!$B14</f>
        <v>0</v>
      </c>
      <c r="L19" s="93">
        <f>[14]Dezembro!$B15</f>
        <v>0</v>
      </c>
      <c r="M19" s="93">
        <f>[14]Dezembro!$B16</f>
        <v>0</v>
      </c>
      <c r="N19" s="93">
        <f>[14]Dezembro!$B17</f>
        <v>0</v>
      </c>
      <c r="O19" s="93">
        <f>[14]Dezembro!$B18</f>
        <v>0</v>
      </c>
      <c r="P19" s="93">
        <f>[14]Dezembro!$B19</f>
        <v>0</v>
      </c>
      <c r="Q19" s="93">
        <f>[14]Dezembro!$B20</f>
        <v>0</v>
      </c>
      <c r="R19" s="93">
        <f>[14]Dezembro!$B21</f>
        <v>0</v>
      </c>
      <c r="S19" s="93">
        <f>[14]Dezembro!$B22</f>
        <v>0</v>
      </c>
      <c r="T19" s="93">
        <f>[14]Dezembro!$B23</f>
        <v>0</v>
      </c>
      <c r="U19" s="93">
        <f>[14]Dezembro!$B24</f>
        <v>0</v>
      </c>
      <c r="V19" s="93">
        <f>[14]Dezembro!$B25</f>
        <v>0</v>
      </c>
      <c r="W19" s="93">
        <f>[14]Dezembro!$B26</f>
        <v>0</v>
      </c>
      <c r="X19" s="93">
        <f>[14]Dezembro!$B27</f>
        <v>0</v>
      </c>
      <c r="Y19" s="93">
        <f>[14]Dezembro!$B28</f>
        <v>0</v>
      </c>
      <c r="Z19" s="93">
        <f>[14]Dezembro!$B29</f>
        <v>0</v>
      </c>
      <c r="AA19" s="93">
        <f>[14]Dezembro!$B30</f>
        <v>0</v>
      </c>
      <c r="AB19" s="93">
        <f>[14]Dezembro!$B31</f>
        <v>0</v>
      </c>
      <c r="AC19" s="93">
        <f>[14]Dezembro!$B32</f>
        <v>0</v>
      </c>
      <c r="AD19" s="93">
        <f>[14]Dezembro!$B33</f>
        <v>0</v>
      </c>
      <c r="AE19" s="93">
        <f>[14]Dezembro!$B34</f>
        <v>0</v>
      </c>
      <c r="AF19" s="93">
        <f>[14]Dezembro!$B35</f>
        <v>0</v>
      </c>
      <c r="AG19" s="99">
        <f t="shared" si="1"/>
        <v>0</v>
      </c>
      <c r="AH19" t="s">
        <v>33</v>
      </c>
      <c r="AI19" s="11" t="s">
        <v>33</v>
      </c>
      <c r="AK19" t="s">
        <v>33</v>
      </c>
    </row>
    <row r="20" spans="1:39" x14ac:dyDescent="0.2">
      <c r="A20" s="50" t="s">
        <v>5</v>
      </c>
      <c r="B20" s="93">
        <f>[15]Dezembro!$B$5</f>
        <v>25.270833333333329</v>
      </c>
      <c r="C20" s="93">
        <f>[15]Dezembro!$B$6</f>
        <v>28.104166666666668</v>
      </c>
      <c r="D20" s="93">
        <f>[15]Dezembro!$B$7</f>
        <v>24.525000000000002</v>
      </c>
      <c r="E20" s="93">
        <f>[15]Dezembro!$B$8</f>
        <v>23.445833333333329</v>
      </c>
      <c r="F20" s="93">
        <f>[15]Dezembro!$B$9</f>
        <v>26.129166666666677</v>
      </c>
      <c r="G20" s="93">
        <f>[15]Dezembro!$B$10</f>
        <v>27.166666666666661</v>
      </c>
      <c r="H20" s="93">
        <f>[15]Dezembro!$B$11</f>
        <v>27.950000000000003</v>
      </c>
      <c r="I20" s="93">
        <f>[15]Dezembro!$B$12</f>
        <v>28.837500000000002</v>
      </c>
      <c r="J20" s="93">
        <f>[15]Dezembro!$B$13</f>
        <v>27.308333333333334</v>
      </c>
      <c r="K20" s="93">
        <f>[15]Dezembro!$B$14</f>
        <v>28.545833333333324</v>
      </c>
      <c r="L20" s="93">
        <f>[15]Dezembro!$B$15</f>
        <v>29.295833333333334</v>
      </c>
      <c r="M20" s="93">
        <f>[15]Dezembro!$B$16</f>
        <v>29.250000000000004</v>
      </c>
      <c r="N20" s="93">
        <f>[15]Dezembro!$B$17</f>
        <v>27.574999999999999</v>
      </c>
      <c r="O20" s="93">
        <f>[15]Dezembro!$B$18</f>
        <v>26.349999999999994</v>
      </c>
      <c r="P20" s="93">
        <f>[15]Dezembro!$B$19</f>
        <v>27.516666666666666</v>
      </c>
      <c r="Q20" s="93">
        <f>[15]Dezembro!$B$20</f>
        <v>29.899999999999995</v>
      </c>
      <c r="R20" s="93">
        <f>[15]Dezembro!$B$21</f>
        <v>28.545833333333334</v>
      </c>
      <c r="S20" s="93">
        <f>[15]Dezembro!$B$22</f>
        <v>30.333333333333339</v>
      </c>
      <c r="T20" s="93">
        <f>[15]Dezembro!$B$23</f>
        <v>29.216666666666669</v>
      </c>
      <c r="U20" s="93">
        <f>[15]Dezembro!$B$24</f>
        <v>30.229166666666671</v>
      </c>
      <c r="V20" s="93">
        <f>[15]Dezembro!$B$25</f>
        <v>29.762500000000003</v>
      </c>
      <c r="W20" s="93">
        <f>[15]Dezembro!$B$26</f>
        <v>25.737500000000001</v>
      </c>
      <c r="X20" s="93">
        <f>[15]Dezembro!$B$27</f>
        <v>26.862500000000001</v>
      </c>
      <c r="Y20" s="93">
        <f>[15]Dezembro!$B$28</f>
        <v>28.42916666666666</v>
      </c>
      <c r="Z20" s="93">
        <f>[15]Dezembro!$B$29</f>
        <v>24.533333333333328</v>
      </c>
      <c r="AA20" s="93">
        <f>[15]Dezembro!$B$30</f>
        <v>26.645833333333332</v>
      </c>
      <c r="AB20" s="93">
        <f>[15]Dezembro!$B$31</f>
        <v>26.637499999999999</v>
      </c>
      <c r="AC20" s="93">
        <f>[15]Dezembro!$B$32</f>
        <v>27.837500000000002</v>
      </c>
      <c r="AD20" s="93">
        <f>[15]Dezembro!$B$33</f>
        <v>28.412500000000005</v>
      </c>
      <c r="AE20" s="93">
        <f>[15]Dezembro!$B$34</f>
        <v>29.345833333333331</v>
      </c>
      <c r="AF20" s="93">
        <f>[15]Dezembro!$B$35</f>
        <v>30.75</v>
      </c>
      <c r="AG20" s="99">
        <f t="shared" si="1"/>
        <v>27.756451612903223</v>
      </c>
      <c r="AH20" s="11" t="s">
        <v>33</v>
      </c>
      <c r="AI20" s="11" t="s">
        <v>33</v>
      </c>
    </row>
    <row r="21" spans="1:39" x14ac:dyDescent="0.2">
      <c r="A21" s="50" t="s">
        <v>31</v>
      </c>
      <c r="B21" s="93">
        <f>[16]Dezembro!$B$5</f>
        <v>24.266666666666666</v>
      </c>
      <c r="C21" s="93">
        <f>[16]Dezembro!$B$6</f>
        <v>24.270833333333332</v>
      </c>
      <c r="D21" s="93">
        <f>[16]Dezembro!$B$7</f>
        <v>23.058333333333334</v>
      </c>
      <c r="E21" s="93">
        <f>[16]Dezembro!$B$8</f>
        <v>23.458333333333329</v>
      </c>
      <c r="F21" s="93">
        <f>[16]Dezembro!$B$9</f>
        <v>23.400000000000006</v>
      </c>
      <c r="G21" s="93">
        <f>[16]Dezembro!$B$10</f>
        <v>25.125</v>
      </c>
      <c r="H21" s="93">
        <f>[16]Dezembro!$B$11</f>
        <v>26.329166666666669</v>
      </c>
      <c r="I21" s="93">
        <f>[16]Dezembro!$B$12</f>
        <v>26.07083333333334</v>
      </c>
      <c r="J21" s="93" t="str">
        <f>[16]Dezembro!$B$13</f>
        <v>*</v>
      </c>
      <c r="K21" s="93" t="str">
        <f>[16]Dezembro!$B$14</f>
        <v>*</v>
      </c>
      <c r="L21" s="93" t="str">
        <f>[16]Dezembro!$B$15</f>
        <v>*</v>
      </c>
      <c r="M21" s="93" t="str">
        <f>[16]Dezembro!$B$16</f>
        <v>*</v>
      </c>
      <c r="N21" s="93" t="str">
        <f>[16]Dezembro!$B$17</f>
        <v>*</v>
      </c>
      <c r="O21" s="93" t="str">
        <f>[16]Dezembro!$B$18</f>
        <v>*</v>
      </c>
      <c r="P21" s="93" t="str">
        <f>[16]Dezembro!$B$19</f>
        <v>*</v>
      </c>
      <c r="Q21" s="93" t="str">
        <f>[16]Dezembro!$B$20</f>
        <v>*</v>
      </c>
      <c r="R21" s="93" t="str">
        <f>[16]Dezembro!$B$21</f>
        <v>*</v>
      </c>
      <c r="S21" s="93" t="str">
        <f>[16]Dezembro!$B$22</f>
        <v>*</v>
      </c>
      <c r="T21" s="93" t="str">
        <f>[16]Dezembro!$B$23</f>
        <v>*</v>
      </c>
      <c r="U21" s="93" t="str">
        <f>[16]Dezembro!$B$24</f>
        <v>*</v>
      </c>
      <c r="V21" s="93" t="str">
        <f>[16]Dezembro!$B$25</f>
        <v>*</v>
      </c>
      <c r="W21" s="93" t="str">
        <f>[16]Dezembro!$B$26</f>
        <v>*</v>
      </c>
      <c r="X21" s="93" t="str">
        <f>[16]Dezembro!$B$27</f>
        <v>*</v>
      </c>
      <c r="Y21" s="93" t="str">
        <f>[16]Dezembro!$B$28</f>
        <v>*</v>
      </c>
      <c r="Z21" s="93" t="str">
        <f>[16]Dezembro!$B$29</f>
        <v>*</v>
      </c>
      <c r="AA21" s="93" t="str">
        <f>[16]Dezembro!$B$30</f>
        <v>*</v>
      </c>
      <c r="AB21" s="93" t="str">
        <f>[16]Dezembro!$B$31</f>
        <v>*</v>
      </c>
      <c r="AC21" s="93" t="str">
        <f>[16]Dezembro!$B$32</f>
        <v>*</v>
      </c>
      <c r="AD21" s="93" t="str">
        <f>[16]Dezembro!$B$33</f>
        <v>*</v>
      </c>
      <c r="AE21" s="93" t="str">
        <f>[16]Dezembro!$B$34</f>
        <v>*</v>
      </c>
      <c r="AF21" s="93" t="str">
        <f>[16]Dezembro!$B$35</f>
        <v>*</v>
      </c>
      <c r="AG21" s="99">
        <f t="shared" si="1"/>
        <v>24.497395833333336</v>
      </c>
      <c r="AI21" s="11" t="s">
        <v>33</v>
      </c>
      <c r="AJ21" t="s">
        <v>33</v>
      </c>
      <c r="AK21" t="s">
        <v>33</v>
      </c>
    </row>
    <row r="22" spans="1:39" x14ac:dyDescent="0.2">
      <c r="A22" s="50" t="s">
        <v>6</v>
      </c>
      <c r="B22" s="93">
        <f>[17]Dezembro!$B$5</f>
        <v>26.556521739130439</v>
      </c>
      <c r="C22" s="93">
        <f>[17]Dezembro!$B$6</f>
        <v>28.26</v>
      </c>
      <c r="D22" s="93">
        <f>[17]Dezembro!$B$7</f>
        <v>25.173684210526318</v>
      </c>
      <c r="E22" s="93">
        <f>[17]Dezembro!$B$8</f>
        <v>25.209523809523809</v>
      </c>
      <c r="F22" s="93">
        <f>[17]Dezembro!$B$9</f>
        <v>25.476190476190474</v>
      </c>
      <c r="G22" s="93">
        <f>[17]Dezembro!$B$10</f>
        <v>27.805</v>
      </c>
      <c r="H22" s="93">
        <f>[17]Dezembro!$B$11</f>
        <v>28.977272727272734</v>
      </c>
      <c r="I22" s="93">
        <f>[17]Dezembro!$B$12</f>
        <v>28.923809523809517</v>
      </c>
      <c r="J22" s="93">
        <f>[17]Dezembro!$B$13</f>
        <v>28.821052631578947</v>
      </c>
      <c r="K22" s="93">
        <f>[17]Dezembro!$B$14</f>
        <v>28.356521739130432</v>
      </c>
      <c r="L22" s="93">
        <f>[17]Dezembro!$B$15</f>
        <v>29.341666666666669</v>
      </c>
      <c r="M22" s="93">
        <f>[17]Dezembro!$B$16</f>
        <v>26.004545454545454</v>
      </c>
      <c r="N22" s="93">
        <f>[17]Dezembro!$B$17</f>
        <v>26.580952380952382</v>
      </c>
      <c r="O22" s="93">
        <f>[17]Dezembro!$B$18</f>
        <v>23.589999999999996</v>
      </c>
      <c r="P22" s="93">
        <f>[17]Dezembro!$B$19</f>
        <v>25.41363636363636</v>
      </c>
      <c r="Q22" s="93">
        <f>[17]Dezembro!$B$20</f>
        <v>28.18</v>
      </c>
      <c r="R22" s="93">
        <f>[17]Dezembro!$B$21</f>
        <v>28.072727272727274</v>
      </c>
      <c r="S22" s="93">
        <f>[17]Dezembro!$B$22</f>
        <v>28.400000000000006</v>
      </c>
      <c r="T22" s="93">
        <f>[17]Dezembro!$B$23</f>
        <v>28.209523809523809</v>
      </c>
      <c r="U22" s="93">
        <f>[17]Dezembro!$B$24</f>
        <v>27.569565217391311</v>
      </c>
      <c r="V22" s="93">
        <f>[17]Dezembro!$B$25</f>
        <v>26.266666666666673</v>
      </c>
      <c r="W22" s="93">
        <f>[17]Dezembro!$B$26</f>
        <v>25.621739130434779</v>
      </c>
      <c r="X22" s="93">
        <f>[17]Dezembro!$B$27</f>
        <v>26.033333333333335</v>
      </c>
      <c r="Y22" s="93">
        <f>[17]Dezembro!$B$28</f>
        <v>26.341666666666669</v>
      </c>
      <c r="Z22" s="93">
        <f>[17]Dezembro!$B$29</f>
        <v>24.530434782608694</v>
      </c>
      <c r="AA22" s="93">
        <f>[17]Dezembro!$B$30</f>
        <v>24.95454545454546</v>
      </c>
      <c r="AB22" s="93">
        <f>[17]Dezembro!$B$31</f>
        <v>26.728571428571428</v>
      </c>
      <c r="AC22" s="93">
        <f>[17]Dezembro!$B$32</f>
        <v>27.568181818181817</v>
      </c>
      <c r="AD22" s="93">
        <f>[17]Dezembro!$B$33</f>
        <v>28.109523809523807</v>
      </c>
      <c r="AE22" s="93">
        <f>[17]Dezembro!$B$34</f>
        <v>28.338095238095239</v>
      </c>
      <c r="AF22" s="93">
        <f>[17]Dezembro!$B$35</f>
        <v>27.995238095238093</v>
      </c>
      <c r="AG22" s="99">
        <f t="shared" si="1"/>
        <v>27.013231949886194</v>
      </c>
      <c r="AH22" t="s">
        <v>33</v>
      </c>
      <c r="AK22" t="s">
        <v>33</v>
      </c>
    </row>
    <row r="23" spans="1:39" x14ac:dyDescent="0.2">
      <c r="A23" s="50" t="s">
        <v>7</v>
      </c>
      <c r="B23" s="93">
        <f>[18]Dezembro!$B$5</f>
        <v>28</v>
      </c>
      <c r="C23" s="93">
        <f>[18]Dezembro!$B$6</f>
        <v>25.408333333333331</v>
      </c>
      <c r="D23" s="93">
        <f>[18]Dezembro!$B$7</f>
        <v>23.308333333333334</v>
      </c>
      <c r="E23" s="93">
        <f>[18]Dezembro!$B$8</f>
        <v>23.608333333333334</v>
      </c>
      <c r="F23" s="93">
        <f>[18]Dezembro!$B$9</f>
        <v>25.470833333333331</v>
      </c>
      <c r="G23" s="93">
        <f>[18]Dezembro!$B$10</f>
        <v>26.445833333333329</v>
      </c>
      <c r="H23" s="93">
        <f>[18]Dezembro!$B$11</f>
        <v>26.645833333333332</v>
      </c>
      <c r="I23" s="93">
        <f>[18]Dezembro!$B$12</f>
        <v>25.470833333333331</v>
      </c>
      <c r="J23" s="93">
        <f>[18]Dezembro!$B$13</f>
        <v>25.708333333333332</v>
      </c>
      <c r="K23" s="93">
        <f>[18]Dezembro!$B$14</f>
        <v>25.25</v>
      </c>
      <c r="L23" s="93">
        <f>[18]Dezembro!$B$15</f>
        <v>25.958333333333332</v>
      </c>
      <c r="M23" s="93">
        <f>[18]Dezembro!$B$16</f>
        <v>26.154166666666669</v>
      </c>
      <c r="N23" s="93">
        <f>[18]Dezembro!$B$17</f>
        <v>24.337500000000002</v>
      </c>
      <c r="O23" s="93">
        <f>[18]Dezembro!$B$18</f>
        <v>23.049999999999997</v>
      </c>
      <c r="P23" s="93">
        <f>[18]Dezembro!$B$19</f>
        <v>23.6875</v>
      </c>
      <c r="Q23" s="93">
        <f>[18]Dezembro!$B$20</f>
        <v>23.504166666666666</v>
      </c>
      <c r="R23" s="93">
        <f>[18]Dezembro!$B$21</f>
        <v>24.266666666666669</v>
      </c>
      <c r="S23" s="93">
        <f>[18]Dezembro!$B$22</f>
        <v>26.791666666666661</v>
      </c>
      <c r="T23" s="93">
        <f>[18]Dezembro!$B$23</f>
        <v>27.462500000000006</v>
      </c>
      <c r="U23" s="93">
        <f>[18]Dezembro!$B$24</f>
        <v>25.995833333333334</v>
      </c>
      <c r="V23" s="93">
        <f>[18]Dezembro!$B$25</f>
        <v>27.341666666666669</v>
      </c>
      <c r="W23" s="93">
        <f>[18]Dezembro!$B$26</f>
        <v>25.820833333333336</v>
      </c>
      <c r="X23" s="93">
        <f>[18]Dezembro!$B$27</f>
        <v>26.579166666666662</v>
      </c>
      <c r="Y23" s="93">
        <f>[18]Dezembro!$B$28</f>
        <v>26.579166666666666</v>
      </c>
      <c r="Z23" s="93">
        <f>[18]Dezembro!$B$29</f>
        <v>23.354166666666671</v>
      </c>
      <c r="AA23" s="93">
        <f>[18]Dezembro!$B$30</f>
        <v>23.041666666666668</v>
      </c>
      <c r="AB23" s="93">
        <f>[18]Dezembro!$B$31</f>
        <v>23.541666666666661</v>
      </c>
      <c r="AC23" s="93">
        <f>[18]Dezembro!$B$32</f>
        <v>24.762499999999999</v>
      </c>
      <c r="AD23" s="93">
        <f>[18]Dezembro!$B$33</f>
        <v>25.466666666666672</v>
      </c>
      <c r="AE23" s="93">
        <f>[18]Dezembro!$B$34</f>
        <v>26.574999999999999</v>
      </c>
      <c r="AF23" s="93">
        <f>[18]Dezembro!$B$35</f>
        <v>28.433333333333337</v>
      </c>
      <c r="AG23" s="99">
        <f t="shared" si="1"/>
        <v>25.420026881720428</v>
      </c>
      <c r="AI23" t="s">
        <v>33</v>
      </c>
      <c r="AK23" t="s">
        <v>33</v>
      </c>
      <c r="AL23" t="s">
        <v>33</v>
      </c>
    </row>
    <row r="24" spans="1:39" x14ac:dyDescent="0.2">
      <c r="A24" s="50" t="s">
        <v>151</v>
      </c>
      <c r="B24" s="93">
        <f>[19]Dezembro!$B$5</f>
        <v>29.608333333333331</v>
      </c>
      <c r="C24" s="93">
        <f>[19]Dezembro!$B$6</f>
        <v>27.379166666666659</v>
      </c>
      <c r="D24" s="93">
        <f>[19]Dezembro!$B$7</f>
        <v>24.787499999999998</v>
      </c>
      <c r="E24" s="93">
        <f>[19]Dezembro!$B$8</f>
        <v>24.724999999999994</v>
      </c>
      <c r="F24" s="93">
        <f>[19]Dezembro!$B$9</f>
        <v>25.449999999999992</v>
      </c>
      <c r="G24" s="93">
        <f>[19]Dezembro!$B$10</f>
        <v>27.237500000000001</v>
      </c>
      <c r="H24" s="93">
        <f>[19]Dezembro!$B$11</f>
        <v>27.88333333333334</v>
      </c>
      <c r="I24" s="93">
        <f>[19]Dezembro!$B$12</f>
        <v>25.958333333333332</v>
      </c>
      <c r="J24" s="93">
        <f>[19]Dezembro!$B$13</f>
        <v>26.324999999999999</v>
      </c>
      <c r="K24" s="93">
        <f>[19]Dezembro!$B$14</f>
        <v>25.870833333333337</v>
      </c>
      <c r="L24" s="93">
        <f>[19]Dezembro!$B$15</f>
        <v>26.616666666666671</v>
      </c>
      <c r="M24" s="93">
        <f>[19]Dezembro!$B$16</f>
        <v>26.866666666666671</v>
      </c>
      <c r="N24" s="93">
        <f>[19]Dezembro!$B$17</f>
        <v>25.716666666666665</v>
      </c>
      <c r="O24" s="93">
        <f>[19]Dezembro!$B$18</f>
        <v>24.083333333333339</v>
      </c>
      <c r="P24" s="93">
        <f>[19]Dezembro!$B$19</f>
        <v>24.612499999999997</v>
      </c>
      <c r="Q24" s="93">
        <f>[19]Dezembro!$B$20</f>
        <v>24.158333333333331</v>
      </c>
      <c r="R24" s="93">
        <f>[19]Dezembro!$B$21</f>
        <v>24.854166666666671</v>
      </c>
      <c r="S24" s="93">
        <f>[19]Dezembro!$B$22</f>
        <v>26.862500000000001</v>
      </c>
      <c r="T24" s="93">
        <f>[19]Dezembro!$B$23</f>
        <v>27.349999999999994</v>
      </c>
      <c r="U24" s="93">
        <f>[19]Dezembro!$B$24</f>
        <v>26.104166666666657</v>
      </c>
      <c r="V24" s="93">
        <f>[19]Dezembro!$B$25</f>
        <v>26.512499999999999</v>
      </c>
      <c r="W24" s="93">
        <f>[19]Dezembro!$B$26</f>
        <v>27.370833333333337</v>
      </c>
      <c r="X24" s="93">
        <f>[19]Dezembro!$B$27</f>
        <v>27.524999999999995</v>
      </c>
      <c r="Y24" s="93">
        <f>[19]Dezembro!$B$28</f>
        <v>27.066666666666663</v>
      </c>
      <c r="Z24" s="93">
        <f>[19]Dezembro!$B$29</f>
        <v>24.337500000000002</v>
      </c>
      <c r="AA24" s="93">
        <f>[19]Dezembro!$B$30</f>
        <v>24.787500000000005</v>
      </c>
      <c r="AB24" s="93">
        <f>[19]Dezembro!$B$31</f>
        <v>23.912499999999994</v>
      </c>
      <c r="AC24" s="93">
        <f>[19]Dezembro!$B$32</f>
        <v>25.166666666666668</v>
      </c>
      <c r="AD24" s="93">
        <f>[19]Dezembro!$B$33</f>
        <v>25.17916666666666</v>
      </c>
      <c r="AE24" s="93">
        <f>[19]Dezembro!$B$34</f>
        <v>26.762500000000003</v>
      </c>
      <c r="AF24" s="93">
        <f>[19]Dezembro!$B$35</f>
        <v>27.891666666666676</v>
      </c>
      <c r="AG24" s="99">
        <f>AVERAGE(B24:AF24)</f>
        <v>26.095564516129038</v>
      </c>
      <c r="AI24" s="11" t="s">
        <v>33</v>
      </c>
      <c r="AJ24" t="s">
        <v>33</v>
      </c>
      <c r="AK24" t="s">
        <v>33</v>
      </c>
    </row>
    <row r="25" spans="1:39" x14ac:dyDescent="0.2">
      <c r="A25" s="50" t="s">
        <v>152</v>
      </c>
      <c r="B25" s="93">
        <f>[20]Dezembro!$B5</f>
        <v>28.958333333333332</v>
      </c>
      <c r="C25" s="93">
        <f>[20]Dezembro!$B6</f>
        <v>27.516666666666669</v>
      </c>
      <c r="D25" s="93">
        <f>[20]Dezembro!$B7</f>
        <v>24.275000000000002</v>
      </c>
      <c r="E25" s="93">
        <f>[20]Dezembro!$B8</f>
        <v>24.087499999999995</v>
      </c>
      <c r="F25" s="93">
        <f>[20]Dezembro!$B9</f>
        <v>25.591666666666669</v>
      </c>
      <c r="G25" s="93">
        <f>[20]Dezembro!$B10</f>
        <v>28.07826086956522</v>
      </c>
      <c r="H25" s="93">
        <f>[20]Dezembro!$B11</f>
        <v>27.395652173913049</v>
      </c>
      <c r="I25" s="93">
        <f>[20]Dezembro!$B12</f>
        <v>23.42173913043478</v>
      </c>
      <c r="J25" s="93">
        <f>[20]Dezembro!$B13</f>
        <v>25.591666666666665</v>
      </c>
      <c r="K25" s="93">
        <f>[20]Dezembro!$B14</f>
        <v>24.241666666666664</v>
      </c>
      <c r="L25" s="93">
        <f>[20]Dezembro!$B15</f>
        <v>24.733333333333334</v>
      </c>
      <c r="M25" s="93">
        <f>[20]Dezembro!$B16</f>
        <v>26.179166666666664</v>
      </c>
      <c r="N25" s="93">
        <f>[20]Dezembro!$B17</f>
        <v>24.30416666666666</v>
      </c>
      <c r="O25" s="93">
        <f>[20]Dezembro!$B18</f>
        <v>24.212500000000002</v>
      </c>
      <c r="P25" s="93">
        <f>[20]Dezembro!$B19</f>
        <v>24.433333333333337</v>
      </c>
      <c r="Q25" s="93">
        <f>[20]Dezembro!$B20</f>
        <v>22.808333333333334</v>
      </c>
      <c r="R25" s="93">
        <f>[20]Dezembro!$B21</f>
        <v>23.799999999999997</v>
      </c>
      <c r="S25" s="93">
        <f>[20]Dezembro!$B22</f>
        <v>25.145833333333332</v>
      </c>
      <c r="T25" s="93">
        <f>[20]Dezembro!$B23</f>
        <v>24.879166666666663</v>
      </c>
      <c r="U25" s="93">
        <f>[20]Dezembro!$B24</f>
        <v>25.3</v>
      </c>
      <c r="V25" s="93">
        <f>[20]Dezembro!$B25</f>
        <v>25.995833333333337</v>
      </c>
      <c r="W25" s="93">
        <f>[20]Dezembro!$B26</f>
        <v>26.945833333333336</v>
      </c>
      <c r="X25" s="93">
        <f>[20]Dezembro!$B27</f>
        <v>26.641666666666669</v>
      </c>
      <c r="Y25" s="93">
        <f>[20]Dezembro!$B28</f>
        <v>26.237499999999997</v>
      </c>
      <c r="Z25" s="93">
        <f>[20]Dezembro!$B29</f>
        <v>23.478260869565219</v>
      </c>
      <c r="AA25" s="93">
        <f>[20]Dezembro!$B30</f>
        <v>22.595833333333335</v>
      </c>
      <c r="AB25" s="93">
        <f>[20]Dezembro!$B31</f>
        <v>22.712499999999995</v>
      </c>
      <c r="AC25" s="93">
        <f>[20]Dezembro!$B32</f>
        <v>23.904166666666658</v>
      </c>
      <c r="AD25" s="93">
        <f>[20]Dezembro!$B33</f>
        <v>24.945833333333329</v>
      </c>
      <c r="AE25" s="93">
        <f>[20]Dezembro!$B34</f>
        <v>25.926086956521743</v>
      </c>
      <c r="AF25" s="93">
        <f>[20]Dezembro!$B35</f>
        <v>27.225000000000005</v>
      </c>
      <c r="AG25" s="99">
        <f>AVERAGE(B25:AF25)</f>
        <v>25.211693548387096</v>
      </c>
      <c r="AH25" s="11" t="s">
        <v>33</v>
      </c>
      <c r="AI25" s="11" t="s">
        <v>33</v>
      </c>
      <c r="AJ25" t="s">
        <v>33</v>
      </c>
    </row>
    <row r="26" spans="1:39" x14ac:dyDescent="0.2">
      <c r="A26" s="50" t="s">
        <v>153</v>
      </c>
      <c r="B26" s="93">
        <f>[21]Dezembro!$B$5</f>
        <v>28.441666666666663</v>
      </c>
      <c r="C26" s="93">
        <f>[21]Dezembro!$B$6</f>
        <v>26.304166666666671</v>
      </c>
      <c r="D26" s="93">
        <f>[21]Dezembro!$B$7</f>
        <v>24.216666666666669</v>
      </c>
      <c r="E26" s="93">
        <f>[21]Dezembro!$B$8</f>
        <v>24.770833333333329</v>
      </c>
      <c r="F26" s="93">
        <f>[21]Dezembro!$B$9</f>
        <v>26.316666666666663</v>
      </c>
      <c r="G26" s="93">
        <f>[21]Dezembro!$B$10</f>
        <v>27.375000000000004</v>
      </c>
      <c r="H26" s="93">
        <f>[21]Dezembro!$B$11</f>
        <v>27.966666666666669</v>
      </c>
      <c r="I26" s="93">
        <f>[21]Dezembro!$B$12</f>
        <v>25.833333333333329</v>
      </c>
      <c r="J26" s="93">
        <f>[21]Dezembro!$B$13</f>
        <v>26.562500000000004</v>
      </c>
      <c r="K26" s="93">
        <f>[21]Dezembro!$B$14</f>
        <v>26.329166666666669</v>
      </c>
      <c r="L26" s="93">
        <f>[21]Dezembro!$B$15</f>
        <v>26.762499999999999</v>
      </c>
      <c r="M26" s="93">
        <f>[21]Dezembro!$B$16</f>
        <v>26.566666666666666</v>
      </c>
      <c r="N26" s="93">
        <f>[21]Dezembro!$B$17</f>
        <v>25.483333333333331</v>
      </c>
      <c r="O26" s="93">
        <f>[21]Dezembro!$B$18</f>
        <v>23.912499999999998</v>
      </c>
      <c r="P26" s="93">
        <f>[21]Dezembro!$B$19</f>
        <v>24.704166666666666</v>
      </c>
      <c r="Q26" s="93">
        <f>[21]Dezembro!$B$20</f>
        <v>25.224999999999998</v>
      </c>
      <c r="R26" s="93">
        <f>[21]Dezembro!$B$21</f>
        <v>25.566666666666666</v>
      </c>
      <c r="S26" s="93">
        <f>[21]Dezembro!$B$22</f>
        <v>26.795833333333331</v>
      </c>
      <c r="T26" s="93">
        <f>[21]Dezembro!$B$23</f>
        <v>27.508333333333336</v>
      </c>
      <c r="U26" s="93">
        <f>[21]Dezembro!$B$24</f>
        <v>27.041666666666668</v>
      </c>
      <c r="V26" s="93">
        <f>[21]Dezembro!$B$25</f>
        <v>28.158333333333331</v>
      </c>
      <c r="W26" s="93">
        <f>[21]Dezembro!$B$26</f>
        <v>26.479166666666668</v>
      </c>
      <c r="X26" s="93">
        <f>[21]Dezembro!$B$27</f>
        <v>27.991666666666664</v>
      </c>
      <c r="Y26" s="93">
        <f>[21]Dezembro!$B$28</f>
        <v>27.162499999999994</v>
      </c>
      <c r="Z26" s="93">
        <f>[21]Dezembro!$B$29</f>
        <v>24.641666666666669</v>
      </c>
      <c r="AA26" s="93">
        <f>[21]Dezembro!$B$30</f>
        <v>24.904166666666669</v>
      </c>
      <c r="AB26" s="93">
        <f>[21]Dezembro!$B$31</f>
        <v>25.05</v>
      </c>
      <c r="AC26" s="93">
        <f>[21]Dezembro!$B$32</f>
        <v>25.770833333333325</v>
      </c>
      <c r="AD26" s="93">
        <f>[21]Dezembro!$B$33</f>
        <v>27.658333333333328</v>
      </c>
      <c r="AE26" s="93">
        <f>[21]Dezembro!$B$34</f>
        <v>27.170833333333334</v>
      </c>
      <c r="AF26" s="93">
        <f>[21]Dezembro!$B$35</f>
        <v>28.195833333333326</v>
      </c>
      <c r="AG26" s="99">
        <f t="shared" si="1"/>
        <v>26.350537634408603</v>
      </c>
      <c r="AI26" s="11" t="s">
        <v>33</v>
      </c>
      <c r="AJ26" t="s">
        <v>33</v>
      </c>
      <c r="AK26" t="s">
        <v>33</v>
      </c>
    </row>
    <row r="27" spans="1:39" x14ac:dyDescent="0.2">
      <c r="A27" s="50" t="s">
        <v>8</v>
      </c>
      <c r="B27" s="93">
        <f>[22]Dezembro!$B$5</f>
        <v>28.279166666666665</v>
      </c>
      <c r="C27" s="93">
        <f>[22]Dezembro!$B$6</f>
        <v>26.462500000000006</v>
      </c>
      <c r="D27" s="93">
        <f>[22]Dezembro!$B$7</f>
        <v>24.087500000000002</v>
      </c>
      <c r="E27" s="93">
        <f>[22]Dezembro!$B$8</f>
        <v>23.866666666666664</v>
      </c>
      <c r="F27" s="93">
        <f>[22]Dezembro!$B$9</f>
        <v>24.875</v>
      </c>
      <c r="G27" s="93">
        <f>[22]Dezembro!$B$10</f>
        <v>26.554166666666671</v>
      </c>
      <c r="H27" s="93">
        <f>[22]Dezembro!$B$11</f>
        <v>26.462500000000002</v>
      </c>
      <c r="I27" s="93">
        <f>[22]Dezembro!$B$12</f>
        <v>22.937499999999996</v>
      </c>
      <c r="J27" s="93">
        <f>[22]Dezembro!$B$13</f>
        <v>24.433333333333334</v>
      </c>
      <c r="K27" s="93">
        <f>[22]Dezembro!$B$14</f>
        <v>24.625</v>
      </c>
      <c r="L27" s="93">
        <f>[22]Dezembro!$B$15</f>
        <v>24.887499999999999</v>
      </c>
      <c r="M27" s="93">
        <f>[22]Dezembro!$B$16</f>
        <v>25.700000000000003</v>
      </c>
      <c r="N27" s="93">
        <f>[22]Dezembro!$B$17</f>
        <v>24.350000000000005</v>
      </c>
      <c r="O27" s="93">
        <f>[22]Dezembro!$B$18</f>
        <v>23.520833333333332</v>
      </c>
      <c r="P27" s="93">
        <f>[22]Dezembro!$B$19</f>
        <v>24.658333333333331</v>
      </c>
      <c r="Q27" s="93">
        <f>[22]Dezembro!$B$20</f>
        <v>24.229166666666661</v>
      </c>
      <c r="R27" s="93">
        <f>[22]Dezembro!$B$21</f>
        <v>24.724999999999998</v>
      </c>
      <c r="S27" s="93">
        <f>[22]Dezembro!$B$22</f>
        <v>25.416666666666671</v>
      </c>
      <c r="T27" s="93">
        <f>[22]Dezembro!$B$23</f>
        <v>24.812499999999996</v>
      </c>
      <c r="U27" s="93">
        <f>[22]Dezembro!$B$24</f>
        <v>23.933333333333334</v>
      </c>
      <c r="V27" s="93">
        <f>[22]Dezembro!$B$25</f>
        <v>25.3</v>
      </c>
      <c r="W27" s="93">
        <f>[22]Dezembro!$B$26</f>
        <v>26.824999999999999</v>
      </c>
      <c r="X27" s="93">
        <f>[22]Dezembro!$B$27</f>
        <v>27.124999999999996</v>
      </c>
      <c r="Y27" s="93">
        <f>[22]Dezembro!$B$28</f>
        <v>26.779166666666669</v>
      </c>
      <c r="Z27" s="93">
        <f>[22]Dezembro!$B$29</f>
        <v>23.6875</v>
      </c>
      <c r="AA27" s="93">
        <f>[22]Dezembro!$B$30</f>
        <v>23.766666666666666</v>
      </c>
      <c r="AB27" s="93">
        <f>[22]Dezembro!$B$31</f>
        <v>23.945833333333336</v>
      </c>
      <c r="AC27" s="93">
        <f>[22]Dezembro!$B$32</f>
        <v>25.533333333333331</v>
      </c>
      <c r="AD27" s="93">
        <f>[22]Dezembro!$B$33</f>
        <v>26.116666666666664</v>
      </c>
      <c r="AE27" s="93">
        <f>[22]Dezembro!$B$34</f>
        <v>26.120833333333334</v>
      </c>
      <c r="AF27" s="93">
        <f>[22]Dezembro!$B$35</f>
        <v>27.379166666666666</v>
      </c>
      <c r="AG27" s="99">
        <f t="shared" si="1"/>
        <v>25.206317204301079</v>
      </c>
      <c r="AJ27" s="5"/>
      <c r="AK27" s="5"/>
    </row>
    <row r="28" spans="1:39" x14ac:dyDescent="0.2">
      <c r="A28" s="50" t="s">
        <v>9</v>
      </c>
      <c r="B28" s="93">
        <f>[23]Dezembro!$B$5</f>
        <v>29.962500000000002</v>
      </c>
      <c r="C28" s="93">
        <f>[23]Dezembro!$B$6</f>
        <v>26.945833333333329</v>
      </c>
      <c r="D28" s="93">
        <f>[23]Dezembro!$B$7</f>
        <v>24.991666666666664</v>
      </c>
      <c r="E28" s="93">
        <f>[23]Dezembro!$B$8</f>
        <v>24.558333333333334</v>
      </c>
      <c r="F28" s="93">
        <f>[23]Dezembro!$B$9</f>
        <v>25.016666666666666</v>
      </c>
      <c r="G28" s="93">
        <f>[23]Dezembro!$B$10</f>
        <v>26.237500000000001</v>
      </c>
      <c r="H28" s="93">
        <f>[23]Dezembro!$B$11</f>
        <v>26.825000000000003</v>
      </c>
      <c r="I28" s="93">
        <f>[23]Dezembro!$B$12</f>
        <v>24.775000000000006</v>
      </c>
      <c r="J28" s="93">
        <f>[23]Dezembro!$B$13</f>
        <v>26.283333333333331</v>
      </c>
      <c r="K28" s="93">
        <f>[23]Dezembro!$B$14</f>
        <v>25.666666666666671</v>
      </c>
      <c r="L28" s="93">
        <f>[23]Dezembro!$B$15</f>
        <v>26.095833333333331</v>
      </c>
      <c r="M28" s="93">
        <f>[23]Dezembro!$B$16</f>
        <v>26.816666666666666</v>
      </c>
      <c r="N28" s="93">
        <f>[23]Dezembro!$B$17</f>
        <v>25.437500000000011</v>
      </c>
      <c r="O28" s="93">
        <f>[23]Dezembro!$B$18</f>
        <v>23.45</v>
      </c>
      <c r="P28" s="93">
        <f>[23]Dezembro!$B$19</f>
        <v>25.558333333333326</v>
      </c>
      <c r="Q28" s="93">
        <f>[23]Dezembro!$B$20</f>
        <v>25.833333333333339</v>
      </c>
      <c r="R28" s="93">
        <f>[23]Dezembro!$B$21</f>
        <v>26.091666666666665</v>
      </c>
      <c r="S28" s="93">
        <f>[23]Dezembro!$B$22</f>
        <v>27.916666666666671</v>
      </c>
      <c r="T28" s="93">
        <f>[23]Dezembro!$B$23</f>
        <v>27.558333333333334</v>
      </c>
      <c r="U28" s="93">
        <f>[23]Dezembro!$B$24</f>
        <v>25.779166666666665</v>
      </c>
      <c r="V28" s="93">
        <f>[23]Dezembro!$B$25</f>
        <v>26.50833333333334</v>
      </c>
      <c r="W28" s="93">
        <f>[23]Dezembro!$B$26</f>
        <v>27.429166666666664</v>
      </c>
      <c r="X28" s="93">
        <f>[23]Dezembro!$B$27</f>
        <v>28.299999999999997</v>
      </c>
      <c r="Y28" s="93">
        <f>[23]Dezembro!$B$28</f>
        <v>27.016666666666669</v>
      </c>
      <c r="Z28" s="93">
        <f>[23]Dezembro!$B$29</f>
        <v>24.433333333333334</v>
      </c>
      <c r="AA28" s="93">
        <f>[23]Dezembro!$B$30</f>
        <v>25.120833333333334</v>
      </c>
      <c r="AB28" s="93">
        <f>[23]Dezembro!$B$31</f>
        <v>25.275000000000002</v>
      </c>
      <c r="AC28" s="93">
        <f>[23]Dezembro!$B$32</f>
        <v>26.875</v>
      </c>
      <c r="AD28" s="93">
        <f>[23]Dezembro!$B$33</f>
        <v>27.579166666666666</v>
      </c>
      <c r="AE28" s="93">
        <f>[23]Dezembro!$B$34</f>
        <v>28.145833333333329</v>
      </c>
      <c r="AF28" s="93">
        <f>[23]Dezembro!$B$35</f>
        <v>27.729166666666657</v>
      </c>
      <c r="AG28" s="99">
        <f t="shared" si="1"/>
        <v>26.329435483870959</v>
      </c>
      <c r="AJ28" t="s">
        <v>33</v>
      </c>
      <c r="AK28" t="s">
        <v>33</v>
      </c>
    </row>
    <row r="29" spans="1:39" x14ac:dyDescent="0.2">
      <c r="A29" s="50" t="s">
        <v>30</v>
      </c>
      <c r="B29" s="93">
        <f>[24]Dezembro!$B$5</f>
        <v>29.654166666666669</v>
      </c>
      <c r="C29" s="93">
        <f>[24]Dezembro!$B$6</f>
        <v>27.05</v>
      </c>
      <c r="D29" s="93">
        <f>[24]Dezembro!$B$7</f>
        <v>24.704166666666666</v>
      </c>
      <c r="E29" s="93">
        <f>[24]Dezembro!$B$8</f>
        <v>24.566666666666663</v>
      </c>
      <c r="F29" s="93">
        <f>[24]Dezembro!$B$9</f>
        <v>26.166666666666661</v>
      </c>
      <c r="G29" s="93">
        <f>[24]Dezembro!$B$10</f>
        <v>27.379166666666674</v>
      </c>
      <c r="H29" s="93">
        <f>[24]Dezembro!$B$11</f>
        <v>28.008333333333336</v>
      </c>
      <c r="I29" s="93">
        <f>[24]Dezembro!$B$12</f>
        <v>27.879166666666666</v>
      </c>
      <c r="J29" s="93">
        <f>[24]Dezembro!$B$13</f>
        <v>27.470833333333335</v>
      </c>
      <c r="K29" s="93">
        <f>[24]Dezembro!$B$14</f>
        <v>27.0625</v>
      </c>
      <c r="L29" s="93">
        <f>[24]Dezembro!$B$15</f>
        <v>28.308333333333326</v>
      </c>
      <c r="M29" s="93">
        <f>[24]Dezembro!$B$16</f>
        <v>27.445833333333336</v>
      </c>
      <c r="N29" s="93">
        <f>[24]Dezembro!$B$17</f>
        <v>26.066666666666663</v>
      </c>
      <c r="O29" s="93">
        <f>[24]Dezembro!$B$18</f>
        <v>24.708333333333329</v>
      </c>
      <c r="P29" s="93">
        <f>[24]Dezembro!$B$19</f>
        <v>25.779166666666669</v>
      </c>
      <c r="Q29" s="93">
        <f>[24]Dezembro!$B$20</f>
        <v>25.783333333333331</v>
      </c>
      <c r="R29" s="93">
        <f>[24]Dezembro!$B$21</f>
        <v>26.054166666666664</v>
      </c>
      <c r="S29" s="93">
        <f>[24]Dezembro!$B$22</f>
        <v>27.170833333333338</v>
      </c>
      <c r="T29" s="93">
        <f>[24]Dezembro!$B$23</f>
        <v>28.308333333333326</v>
      </c>
      <c r="U29" s="93">
        <f>[24]Dezembro!$B$24</f>
        <v>27.512500000000003</v>
      </c>
      <c r="V29" s="93">
        <f>[24]Dezembro!$B$25</f>
        <v>28.904166666666669</v>
      </c>
      <c r="W29" s="93" t="str">
        <f>[24]Dezembro!$B$26</f>
        <v>*</v>
      </c>
      <c r="X29" s="93" t="str">
        <f>[24]Dezembro!$B$27</f>
        <v>*</v>
      </c>
      <c r="Y29" s="93" t="str">
        <f>[24]Dezembro!$B$28</f>
        <v>*</v>
      </c>
      <c r="Z29" s="93" t="str">
        <f>[24]Dezembro!$B$29</f>
        <v>*</v>
      </c>
      <c r="AA29" s="93" t="str">
        <f>[24]Dezembro!$B$30</f>
        <v>*</v>
      </c>
      <c r="AB29" s="93" t="str">
        <f>[24]Dezembro!$B$31</f>
        <v>*</v>
      </c>
      <c r="AC29" s="93" t="str">
        <f>[24]Dezembro!$B$32</f>
        <v>*</v>
      </c>
      <c r="AD29" s="93" t="str">
        <f>[24]Dezembro!$B$33</f>
        <v>*</v>
      </c>
      <c r="AE29" s="93" t="str">
        <f>[24]Dezembro!$B$34</f>
        <v>*</v>
      </c>
      <c r="AF29" s="93" t="str">
        <f>[24]Dezembro!$B$35</f>
        <v>*</v>
      </c>
      <c r="AG29" s="99">
        <f t="shared" si="1"/>
        <v>26.951587301587296</v>
      </c>
      <c r="AI29" s="11" t="s">
        <v>33</v>
      </c>
    </row>
    <row r="30" spans="1:39" x14ac:dyDescent="0.2">
      <c r="A30" s="50" t="s">
        <v>10</v>
      </c>
      <c r="B30" s="93">
        <f>[25]Dezembro!$B$5</f>
        <v>29.116666666666671</v>
      </c>
      <c r="C30" s="93">
        <f>[25]Dezembro!$B$6</f>
        <v>26.395833333333329</v>
      </c>
      <c r="D30" s="93">
        <f>[25]Dezembro!$B$7</f>
        <v>24.316666666666666</v>
      </c>
      <c r="E30" s="93">
        <f>[25]Dezembro!$B$8</f>
        <v>24.458333333333332</v>
      </c>
      <c r="F30" s="93">
        <f>[25]Dezembro!$B$9</f>
        <v>25.3</v>
      </c>
      <c r="G30" s="93">
        <f>[25]Dezembro!$B$10</f>
        <v>27.037499999999998</v>
      </c>
      <c r="H30" s="93">
        <f>[25]Dezembro!$B$11</f>
        <v>27.725000000000005</v>
      </c>
      <c r="I30" s="93">
        <f>[25]Dezembro!$B$12</f>
        <v>24.616666666666671</v>
      </c>
      <c r="J30" s="93">
        <f>[25]Dezembro!$B$13</f>
        <v>25.658333333333328</v>
      </c>
      <c r="K30" s="93">
        <f>[25]Dezembro!$B$14</f>
        <v>25.466666666666665</v>
      </c>
      <c r="L30" s="93">
        <f>[25]Dezembro!$B$15</f>
        <v>25.545833333333338</v>
      </c>
      <c r="M30" s="93">
        <f>[25]Dezembro!$B$16</f>
        <v>27.016666666666666</v>
      </c>
      <c r="N30" s="93">
        <f>[25]Dezembro!$B$17</f>
        <v>27.016666666666666</v>
      </c>
      <c r="O30" s="93">
        <f>[25]Dezembro!$B$18</f>
        <v>25.175000000000001</v>
      </c>
      <c r="P30" s="93">
        <f>[25]Dezembro!$B$19</f>
        <v>23.912500000000005</v>
      </c>
      <c r="Q30" s="93">
        <f>[25]Dezembro!$B$20</f>
        <v>25.016666666666666</v>
      </c>
      <c r="R30" s="93">
        <f>[25]Dezembro!$B$21</f>
        <v>24.645833333333332</v>
      </c>
      <c r="S30" s="93">
        <f>[25]Dezembro!$B$22</f>
        <v>26.845833333333335</v>
      </c>
      <c r="T30" s="93">
        <f>[25]Dezembro!$B$23</f>
        <v>26.804166666666664</v>
      </c>
      <c r="U30" s="93">
        <f>[25]Dezembro!$B$24</f>
        <v>25.454166666666666</v>
      </c>
      <c r="V30" s="93">
        <f>[25]Dezembro!$B$25</f>
        <v>26.066666666666659</v>
      </c>
      <c r="W30" s="93">
        <f>[25]Dezembro!$B$26</f>
        <v>27.087499999999995</v>
      </c>
      <c r="X30" s="93">
        <f>[25]Dezembro!$B$27</f>
        <v>27.749999999999989</v>
      </c>
      <c r="Y30" s="93">
        <f>[25]Dezembro!$B$28</f>
        <v>26.666666666666661</v>
      </c>
      <c r="Z30" s="93">
        <f>[25]Dezembro!$B$29</f>
        <v>23.045833333333334</v>
      </c>
      <c r="AA30" s="93">
        <f>[25]Dezembro!$B$30</f>
        <v>24.125</v>
      </c>
      <c r="AB30" s="93">
        <f>[25]Dezembro!$B$31</f>
        <v>23.679166666666664</v>
      </c>
      <c r="AC30" s="93">
        <f>[25]Dezembro!$B$32</f>
        <v>25.329166666666669</v>
      </c>
      <c r="AD30" s="93">
        <f>[25]Dezembro!$B$33</f>
        <v>25.670833333333334</v>
      </c>
      <c r="AE30" s="93">
        <f>[25]Dezembro!$B$34</f>
        <v>26.933333333333334</v>
      </c>
      <c r="AF30" s="93">
        <f>[25]Dezembro!$B$35</f>
        <v>28.529166666666665</v>
      </c>
      <c r="AG30" s="99">
        <f t="shared" si="1"/>
        <v>25.884139784946232</v>
      </c>
      <c r="AK30" t="s">
        <v>33</v>
      </c>
      <c r="AL30" t="s">
        <v>33</v>
      </c>
    </row>
    <row r="31" spans="1:39" x14ac:dyDescent="0.2">
      <c r="A31" s="50" t="s">
        <v>154</v>
      </c>
      <c r="B31" s="93">
        <f>[26]Dezembro!$B$5</f>
        <v>27.762500000000003</v>
      </c>
      <c r="C31" s="93">
        <f>[26]Dezembro!$B$6</f>
        <v>25.404166666666665</v>
      </c>
      <c r="D31" s="93">
        <f>[26]Dezembro!$B$7</f>
        <v>23.254166666666666</v>
      </c>
      <c r="E31" s="93">
        <f>[26]Dezembro!$B$8</f>
        <v>23.808333333333337</v>
      </c>
      <c r="F31" s="93">
        <f>[26]Dezembro!$B$9</f>
        <v>24.595833333333331</v>
      </c>
      <c r="G31" s="93">
        <f>[26]Dezembro!$B$10</f>
        <v>25.758333333333329</v>
      </c>
      <c r="H31" s="93">
        <f>[26]Dezembro!$B$11</f>
        <v>26.445833333333329</v>
      </c>
      <c r="I31" s="93">
        <f>[26]Dezembro!$B$12</f>
        <v>24.708333333333332</v>
      </c>
      <c r="J31" s="93">
        <f>[26]Dezembro!$B$13</f>
        <v>24.774999999999995</v>
      </c>
      <c r="K31" s="93">
        <f>[26]Dezembro!$B$14</f>
        <v>24.625</v>
      </c>
      <c r="L31" s="93">
        <f>[26]Dezembro!$B$15</f>
        <v>25.424999999999997</v>
      </c>
      <c r="M31" s="93">
        <f>[26]Dezembro!$B$16</f>
        <v>25.262499999999999</v>
      </c>
      <c r="N31" s="93">
        <f>[26]Dezembro!$B$17</f>
        <v>23.525000000000002</v>
      </c>
      <c r="O31" s="93">
        <f>[26]Dezembro!$B$18</f>
        <v>22.9375</v>
      </c>
      <c r="P31" s="93">
        <f>[26]Dezembro!$B$19</f>
        <v>23.633333333333336</v>
      </c>
      <c r="Q31" s="93">
        <f>[26]Dezembro!$B$20</f>
        <v>22.854166666666661</v>
      </c>
      <c r="R31" s="93">
        <f>[26]Dezembro!$B$21</f>
        <v>23.054166666666664</v>
      </c>
      <c r="S31" s="93">
        <f>[26]Dezembro!$B$22</f>
        <v>24.462499999999995</v>
      </c>
      <c r="T31" s="93">
        <f>[26]Dezembro!$B$23</f>
        <v>25.520833333333329</v>
      </c>
      <c r="U31" s="93">
        <f>[26]Dezembro!$B$24</f>
        <v>25.708333333333325</v>
      </c>
      <c r="V31" s="93">
        <f>[26]Dezembro!$B$25</f>
        <v>26.920833333333334</v>
      </c>
      <c r="W31" s="93">
        <f>[26]Dezembro!$B$26</f>
        <v>25.616666666666671</v>
      </c>
      <c r="X31" s="93">
        <f>[26]Dezembro!$B$27</f>
        <v>26.574999999999999</v>
      </c>
      <c r="Y31" s="93">
        <f>[26]Dezembro!$B$28</f>
        <v>25.016666666666666</v>
      </c>
      <c r="Z31" s="93">
        <f>[26]Dezembro!$B$29</f>
        <v>23.358333333333334</v>
      </c>
      <c r="AA31" s="93">
        <f>[26]Dezembro!$B$30</f>
        <v>22.691666666666666</v>
      </c>
      <c r="AB31" s="93">
        <f>[26]Dezembro!$B$31</f>
        <v>22.287500000000005</v>
      </c>
      <c r="AC31" s="93">
        <f>[26]Dezembro!$B$32</f>
        <v>23.754166666666666</v>
      </c>
      <c r="AD31" s="93">
        <f>[26]Dezembro!$B$33</f>
        <v>24.7</v>
      </c>
      <c r="AE31" s="93">
        <f>[26]Dezembro!$B$34</f>
        <v>25.720833333333335</v>
      </c>
      <c r="AF31" s="93">
        <f>[26]Dezembro!$B$35</f>
        <v>26.737500000000008</v>
      </c>
      <c r="AG31" s="99">
        <f>AVERAGE(B31:AF31)</f>
        <v>24.738709677419358</v>
      </c>
      <c r="AH31" s="11"/>
    </row>
    <row r="32" spans="1:39" x14ac:dyDescent="0.2">
      <c r="A32" s="50" t="s">
        <v>11</v>
      </c>
      <c r="B32" s="93">
        <f>[27]Dezembro!$B$5</f>
        <v>28.329166666666666</v>
      </c>
      <c r="C32" s="93">
        <f>[27]Dezembro!$B$6</f>
        <v>25.25833333333334</v>
      </c>
      <c r="D32" s="93">
        <f>[27]Dezembro!$B$7</f>
        <v>23.729166666666657</v>
      </c>
      <c r="E32" s="93">
        <f>[27]Dezembro!$B$8</f>
        <v>24.679166666666664</v>
      </c>
      <c r="F32" s="93">
        <f>[27]Dezembro!$B$9</f>
        <v>25.062500000000004</v>
      </c>
      <c r="G32" s="93">
        <f>[27]Dezembro!$B$10</f>
        <v>26.916666666666668</v>
      </c>
      <c r="H32" s="93">
        <f>[27]Dezembro!$B$11</f>
        <v>27.208333333333332</v>
      </c>
      <c r="I32" s="93">
        <f>[27]Dezembro!$B$12</f>
        <v>26.046180555555562</v>
      </c>
      <c r="J32" s="93">
        <f>[27]Dezembro!$B$13</f>
        <v>26.583333333333329</v>
      </c>
      <c r="K32" s="93">
        <f>[27]Dezembro!$B$14</f>
        <v>26.241666666666671</v>
      </c>
      <c r="L32" s="93">
        <f>[27]Dezembro!$B$15</f>
        <v>27.091666666666665</v>
      </c>
      <c r="M32" s="93">
        <f>[27]Dezembro!$B$16</f>
        <v>26.754166666666666</v>
      </c>
      <c r="N32" s="93">
        <f>[27]Dezembro!$B$17</f>
        <v>25.662499999999998</v>
      </c>
      <c r="O32" s="93">
        <f>[27]Dezembro!$B$18</f>
        <v>24.037499999999994</v>
      </c>
      <c r="P32" s="93">
        <f>[27]Dezembro!$B$19</f>
        <v>24.237499999999997</v>
      </c>
      <c r="Q32" s="93">
        <f>[27]Dezembro!$B$20</f>
        <v>23.895833333333329</v>
      </c>
      <c r="R32" s="93">
        <f>[27]Dezembro!$B$21</f>
        <v>23.849999999999998</v>
      </c>
      <c r="S32" s="93">
        <f>[27]Dezembro!$B$22</f>
        <v>25.095833333333335</v>
      </c>
      <c r="T32" s="93">
        <f>[27]Dezembro!$B$23</f>
        <v>26.49166666666666</v>
      </c>
      <c r="U32" s="93">
        <f>[27]Dezembro!$B$24</f>
        <v>26.333333333333329</v>
      </c>
      <c r="V32" s="93">
        <f>[27]Dezembro!$B$25</f>
        <v>28.033333333333328</v>
      </c>
      <c r="W32" s="93">
        <f>[27]Dezembro!$B$26</f>
        <v>24.3125</v>
      </c>
      <c r="X32" s="93">
        <f>[27]Dezembro!$B$27</f>
        <v>26.962500000000002</v>
      </c>
      <c r="Y32" s="93">
        <f>[27]Dezembro!$B$28</f>
        <v>25.316666666666666</v>
      </c>
      <c r="Z32" s="93">
        <f>[27]Dezembro!$B$29</f>
        <v>24.320833333333336</v>
      </c>
      <c r="AA32" s="93">
        <f>[27]Dezembro!$B$30</f>
        <v>24.320833333333336</v>
      </c>
      <c r="AB32" s="93">
        <f>[27]Dezembro!$B$31</f>
        <v>23.095833333333331</v>
      </c>
      <c r="AC32" s="93">
        <f>[27]Dezembro!$B$32</f>
        <v>24.145833333333332</v>
      </c>
      <c r="AD32" s="93">
        <f>[27]Dezembro!$B$33</f>
        <v>24.899999999999991</v>
      </c>
      <c r="AE32" s="93">
        <f>[27]Dezembro!$B$34</f>
        <v>25.112500000000008</v>
      </c>
      <c r="AF32" s="93">
        <f>[27]Dezembro!$B$35</f>
        <v>25.929166666666664</v>
      </c>
      <c r="AG32" s="99">
        <f t="shared" si="1"/>
        <v>25.482403673835126</v>
      </c>
      <c r="AI32" s="11" t="s">
        <v>33</v>
      </c>
      <c r="AK32" t="s">
        <v>33</v>
      </c>
      <c r="AL32" t="s">
        <v>33</v>
      </c>
      <c r="AM32" s="85"/>
    </row>
    <row r="33" spans="1:38" s="5" customFormat="1" x14ac:dyDescent="0.2">
      <c r="A33" s="50" t="s">
        <v>12</v>
      </c>
      <c r="B33" s="93">
        <f>[28]Dezembro!$B$5</f>
        <v>29.568181818181827</v>
      </c>
      <c r="C33" s="93">
        <f>[28]Dezembro!$B$6</f>
        <v>27.645</v>
      </c>
      <c r="D33" s="93">
        <f>[28]Dezembro!$B$7</f>
        <v>24.391304347826093</v>
      </c>
      <c r="E33" s="93">
        <f>[28]Dezembro!$B$8</f>
        <v>25.514285714285705</v>
      </c>
      <c r="F33" s="93">
        <f>[28]Dezembro!$B$9</f>
        <v>26.859090909090909</v>
      </c>
      <c r="G33" s="93">
        <f>[28]Dezembro!$B$10</f>
        <v>26.80952380952381</v>
      </c>
      <c r="H33" s="93">
        <f>[28]Dezembro!$B$11</f>
        <v>27.004347826086953</v>
      </c>
      <c r="I33" s="93">
        <f>[28]Dezembro!$B$12</f>
        <v>28.105000000000008</v>
      </c>
      <c r="J33" s="93">
        <f>[28]Dezembro!$B$13</f>
        <v>27.059090909090909</v>
      </c>
      <c r="K33" s="93">
        <f>[28]Dezembro!$B$14</f>
        <v>25.768181818181816</v>
      </c>
      <c r="L33" s="93">
        <f>[28]Dezembro!$B$15</f>
        <v>28.957142857142863</v>
      </c>
      <c r="M33" s="93">
        <f>[28]Dezembro!$B$16</f>
        <v>27.380000000000003</v>
      </c>
      <c r="N33" s="93">
        <f>[28]Dezembro!$B$17</f>
        <v>27.999999999999996</v>
      </c>
      <c r="O33" s="93">
        <f>[28]Dezembro!$B$18</f>
        <v>24.799999999999997</v>
      </c>
      <c r="P33" s="93">
        <f>[28]Dezembro!$B$19</f>
        <v>27.471428571428575</v>
      </c>
      <c r="Q33" s="93">
        <f>[28]Dezembro!$B$20</f>
        <v>27.729999999999997</v>
      </c>
      <c r="R33" s="93">
        <f>[28]Dezembro!$B$21</f>
        <v>27.3</v>
      </c>
      <c r="S33" s="93">
        <f>[28]Dezembro!$B$22</f>
        <v>27.481818181818177</v>
      </c>
      <c r="T33" s="93">
        <f>[28]Dezembro!$B$23</f>
        <v>28.274999999999995</v>
      </c>
      <c r="U33" s="93">
        <f>[28]Dezembro!$B$24</f>
        <v>27.673913043478265</v>
      </c>
      <c r="V33" s="93">
        <f>[28]Dezembro!$B$25</f>
        <v>28.909090909090903</v>
      </c>
      <c r="W33" s="93">
        <f>[28]Dezembro!$B$26</f>
        <v>27.391304347826086</v>
      </c>
      <c r="X33" s="93">
        <f>[28]Dezembro!$B$27</f>
        <v>28.627272727272725</v>
      </c>
      <c r="Y33" s="93">
        <f>[28]Dezembro!$B$28</f>
        <v>27.775000000000006</v>
      </c>
      <c r="Z33" s="93">
        <f>[28]Dezembro!$B$29</f>
        <v>25.230000000000004</v>
      </c>
      <c r="AA33" s="93">
        <f>[28]Dezembro!$B$30</f>
        <v>26.386363636363637</v>
      </c>
      <c r="AB33" s="93">
        <f>[28]Dezembro!$B$31</f>
        <v>25.855</v>
      </c>
      <c r="AC33" s="93">
        <f>[28]Dezembro!$B$32</f>
        <v>26.668181818181814</v>
      </c>
      <c r="AD33" s="93">
        <f>[28]Dezembro!$B$33</f>
        <v>27.870000000000005</v>
      </c>
      <c r="AE33" s="93">
        <f>[28]Dezembro!$B$34</f>
        <v>28.168181818181822</v>
      </c>
      <c r="AF33" s="93">
        <f>[28]Dezembro!$B$35</f>
        <v>28.395238095238092</v>
      </c>
      <c r="AG33" s="99">
        <f t="shared" si="1"/>
        <v>27.260288488977132</v>
      </c>
      <c r="AJ33" s="5" t="s">
        <v>33</v>
      </c>
      <c r="AK33" s="5" t="s">
        <v>33</v>
      </c>
    </row>
    <row r="34" spans="1:38" x14ac:dyDescent="0.2">
      <c r="A34" s="50" t="s">
        <v>232</v>
      </c>
      <c r="B34" s="93">
        <f>[29]Dezembro!$B$5</f>
        <v>25.945833333333336</v>
      </c>
      <c r="C34" s="93">
        <f>[29]Dezembro!$B$6</f>
        <v>28.037499999999998</v>
      </c>
      <c r="D34" s="93">
        <f>[29]Dezembro!$B$7</f>
        <v>24.900000000000002</v>
      </c>
      <c r="E34" s="93">
        <f>[29]Dezembro!$B$8</f>
        <v>24.649999999999995</v>
      </c>
      <c r="F34" s="93">
        <f>[29]Dezembro!$B$9</f>
        <v>27.233333333333324</v>
      </c>
      <c r="G34" s="93">
        <f>[29]Dezembro!$B$10</f>
        <v>27.308333333333326</v>
      </c>
      <c r="H34" s="93">
        <f>[29]Dezembro!$B$11</f>
        <v>29.091666666666669</v>
      </c>
      <c r="I34" s="93">
        <f>[29]Dezembro!$B$12</f>
        <v>29.620833333333334</v>
      </c>
      <c r="J34" s="93">
        <f>[29]Dezembro!$B$13</f>
        <v>27.783333333333331</v>
      </c>
      <c r="K34" s="93">
        <f>[29]Dezembro!$B$14</f>
        <v>28.033333333333331</v>
      </c>
      <c r="L34" s="93">
        <f>[29]Dezembro!$B$15</f>
        <v>29.487500000000001</v>
      </c>
      <c r="M34" s="93">
        <f>[29]Dezembro!$B$16</f>
        <v>27.037500000000005</v>
      </c>
      <c r="N34" s="93">
        <f>[29]Dezembro!$B$17</f>
        <v>26.908333333333331</v>
      </c>
      <c r="O34" s="93">
        <f>[29]Dezembro!$B$18</f>
        <v>23.833333333333332</v>
      </c>
      <c r="P34" s="93">
        <f>[29]Dezembro!$B$19</f>
        <v>26.445833333333336</v>
      </c>
      <c r="Q34" s="93">
        <f>[29]Dezembro!$B$20</f>
        <v>27.908333333333335</v>
      </c>
      <c r="R34" s="93">
        <f>[29]Dezembro!$B$21</f>
        <v>27.591666666666669</v>
      </c>
      <c r="S34" s="93">
        <f>[29]Dezembro!$B$22</f>
        <v>28.870833333333334</v>
      </c>
      <c r="T34" s="93">
        <f>[29]Dezembro!$B$23</f>
        <v>28.654166666666672</v>
      </c>
      <c r="U34" s="93">
        <f>[29]Dezembro!$B$24</f>
        <v>29.229166666666668</v>
      </c>
      <c r="V34" s="93">
        <f>[29]Dezembro!$B$25</f>
        <v>27.066666666666663</v>
      </c>
      <c r="W34" s="93">
        <f>[29]Dezembro!$B$26</f>
        <v>25.783333333333335</v>
      </c>
      <c r="X34" s="93">
        <f>[29]Dezembro!$B$27</f>
        <v>27.254166666666666</v>
      </c>
      <c r="Y34" s="93">
        <f>[29]Dezembro!$B$28</f>
        <v>27.054166666666664</v>
      </c>
      <c r="Z34" s="93">
        <f>[29]Dezembro!$B$29</f>
        <v>24.662500000000005</v>
      </c>
      <c r="AA34" s="93">
        <f>[29]Dezembro!$B$30</f>
        <v>25.583333333333339</v>
      </c>
      <c r="AB34" s="93">
        <f>[29]Dezembro!$B$31</f>
        <v>26.512500000000003</v>
      </c>
      <c r="AC34" s="93">
        <f>[29]Dezembro!$B$32</f>
        <v>26.691666666666666</v>
      </c>
      <c r="AD34" s="93">
        <f>[29]Dezembro!$B$33</f>
        <v>27.0625</v>
      </c>
      <c r="AE34" s="93">
        <f>[29]Dezembro!$B$34</f>
        <v>27.304166666666671</v>
      </c>
      <c r="AF34" s="93">
        <f>[29]Dezembro!$B$35</f>
        <v>28.062500000000004</v>
      </c>
      <c r="AG34" s="99">
        <f t="shared" si="1"/>
        <v>27.148655913978502</v>
      </c>
      <c r="AJ34" t="s">
        <v>33</v>
      </c>
      <c r="AL34" t="s">
        <v>33</v>
      </c>
    </row>
    <row r="35" spans="1:38" ht="12" customHeight="1" x14ac:dyDescent="0.2">
      <c r="A35" s="50" t="s">
        <v>231</v>
      </c>
      <c r="B35" s="93">
        <f>[30]Dezembro!$B$5</f>
        <v>29.129166666666666</v>
      </c>
      <c r="C35" s="93">
        <f>[30]Dezembro!$B$6</f>
        <v>25.850000000000005</v>
      </c>
      <c r="D35" s="93">
        <f>[30]Dezembro!$B$7</f>
        <v>25.324999999999999</v>
      </c>
      <c r="E35" s="93">
        <f>[30]Dezembro!$B$8</f>
        <v>25.312499999999996</v>
      </c>
      <c r="F35" s="93">
        <f>[30]Dezembro!$B$9</f>
        <v>26.241666666666664</v>
      </c>
      <c r="G35" s="93">
        <f>[30]Dezembro!$B$10</f>
        <v>26.975000000000005</v>
      </c>
      <c r="H35" s="93">
        <f>[30]Dezembro!$B$11</f>
        <v>27.070833333333329</v>
      </c>
      <c r="I35" s="93">
        <f>[30]Dezembro!$B$12</f>
        <v>25.837500000000002</v>
      </c>
      <c r="J35" s="93">
        <f>[30]Dezembro!$B$13</f>
        <v>26.695833333333336</v>
      </c>
      <c r="K35" s="93">
        <f>[30]Dezembro!$B$14</f>
        <v>25.441666666666659</v>
      </c>
      <c r="L35" s="93">
        <f>[30]Dezembro!$B$15</f>
        <v>26.904166666666669</v>
      </c>
      <c r="M35" s="93">
        <f>[30]Dezembro!$B$16</f>
        <v>27.000000000000004</v>
      </c>
      <c r="N35" s="93">
        <f>[30]Dezembro!$B$17</f>
        <v>25.904166666666669</v>
      </c>
      <c r="O35" s="93">
        <f>[30]Dezembro!$B$18</f>
        <v>24.029166666666665</v>
      </c>
      <c r="P35" s="93">
        <f>[30]Dezembro!$B$19</f>
        <v>24.733333333333331</v>
      </c>
      <c r="Q35" s="93">
        <f>[30]Dezembro!$B$20</f>
        <v>23.745833333333326</v>
      </c>
      <c r="R35" s="93">
        <f>[30]Dezembro!$B$21</f>
        <v>24.266666666666669</v>
      </c>
      <c r="S35" s="93">
        <f>[30]Dezembro!$B$22</f>
        <v>27.016666666666666</v>
      </c>
      <c r="T35" s="93">
        <f>[30]Dezembro!$B$23</f>
        <v>27.825000000000006</v>
      </c>
      <c r="U35" s="93">
        <f>[30]Dezembro!$B$24</f>
        <v>26.912499999999998</v>
      </c>
      <c r="V35" s="93">
        <f>[30]Dezembro!$B$25</f>
        <v>28.012499999999999</v>
      </c>
      <c r="W35" s="93">
        <f>[30]Dezembro!$B$26</f>
        <v>25.808333333333337</v>
      </c>
      <c r="X35" s="93">
        <f>[30]Dezembro!$B$27</f>
        <v>27.029166666666669</v>
      </c>
      <c r="Y35" s="93">
        <f>[30]Dezembro!$B$28</f>
        <v>26.508333333333329</v>
      </c>
      <c r="Z35" s="93">
        <f>[30]Dezembro!$B$29</f>
        <v>23.675000000000001</v>
      </c>
      <c r="AA35" s="93">
        <f>[30]Dezembro!$B$30</f>
        <v>23.941666666666666</v>
      </c>
      <c r="AB35" s="93">
        <f>[30]Dezembro!$B$31</f>
        <v>23.541666666666671</v>
      </c>
      <c r="AC35" s="93">
        <f>[30]Dezembro!$B$32</f>
        <v>23.566666666666666</v>
      </c>
      <c r="AD35" s="93">
        <f>[30]Dezembro!$B$33</f>
        <v>24.479166666666661</v>
      </c>
      <c r="AE35" s="93">
        <f>[30]Dezembro!$B$34</f>
        <v>25.899999999999991</v>
      </c>
      <c r="AF35" s="93">
        <f>[30]Dezembro!$B$35</f>
        <v>27.500000000000011</v>
      </c>
      <c r="AG35" s="99">
        <f t="shared" si="1"/>
        <v>25.876747311827952</v>
      </c>
      <c r="AJ35" s="11" t="s">
        <v>33</v>
      </c>
      <c r="AK35" t="s">
        <v>33</v>
      </c>
    </row>
    <row r="36" spans="1:38" x14ac:dyDescent="0.2">
      <c r="A36" s="50" t="s">
        <v>126</v>
      </c>
      <c r="B36" s="93">
        <f>[31]Dezembro!$B$5</f>
        <v>29.612500000000001</v>
      </c>
      <c r="C36" s="93">
        <f>[31]Dezembro!$B$6</f>
        <v>25.970833333333335</v>
      </c>
      <c r="D36" s="93">
        <f>[31]Dezembro!$B$7</f>
        <v>25.133333333333329</v>
      </c>
      <c r="E36" s="93">
        <f>[31]Dezembro!$B$8</f>
        <v>24.599999999999998</v>
      </c>
      <c r="F36" s="93">
        <f>[31]Dezembro!$B$9</f>
        <v>25.075000000000003</v>
      </c>
      <c r="G36" s="93">
        <f>[31]Dezembro!$B$10</f>
        <v>27.441666666666666</v>
      </c>
      <c r="H36" s="93">
        <f>[31]Dezembro!$B$11</f>
        <v>26.599999999999998</v>
      </c>
      <c r="I36" s="93">
        <f>[31]Dezembro!$B$12</f>
        <v>24.883333333333329</v>
      </c>
      <c r="J36" s="93">
        <f>[31]Dezembro!$B$13</f>
        <v>25.970833333333335</v>
      </c>
      <c r="K36" s="93">
        <f>[31]Dezembro!$B$14</f>
        <v>26.137499999999999</v>
      </c>
      <c r="L36" s="93">
        <f>[31]Dezembro!$B$15</f>
        <v>26.104166666666675</v>
      </c>
      <c r="M36" s="93">
        <f>[31]Dezembro!$B$16</f>
        <v>26.950000000000006</v>
      </c>
      <c r="N36" s="93">
        <f>[31]Dezembro!$B$17</f>
        <v>25.258333333333336</v>
      </c>
      <c r="O36" s="93">
        <f>[31]Dezembro!$B$18</f>
        <v>23.362500000000001</v>
      </c>
      <c r="P36" s="93">
        <f>[31]Dezembro!$B$19</f>
        <v>24.783333333333335</v>
      </c>
      <c r="Q36" s="93">
        <f>[31]Dezembro!$B$20</f>
        <v>24.058333333333337</v>
      </c>
      <c r="R36" s="93">
        <f>[31]Dezembro!$B$21</f>
        <v>24.537499999999998</v>
      </c>
      <c r="S36" s="93">
        <f>[31]Dezembro!$B$22</f>
        <v>26.812499999999996</v>
      </c>
      <c r="T36" s="93">
        <f>[31]Dezembro!$B$23</f>
        <v>26.754166666666663</v>
      </c>
      <c r="U36" s="93">
        <f>[31]Dezembro!$B$24</f>
        <v>24.958333333333332</v>
      </c>
      <c r="V36" s="93">
        <f>[31]Dezembro!$B$25</f>
        <v>26.516666666666669</v>
      </c>
      <c r="W36" s="93">
        <f>[31]Dezembro!$B$26</f>
        <v>26.400000000000002</v>
      </c>
      <c r="X36" s="93">
        <f>[31]Dezembro!$B$27</f>
        <v>27</v>
      </c>
      <c r="Y36" s="93">
        <f>[31]Dezembro!$B$28</f>
        <v>26.879166666666666</v>
      </c>
      <c r="Z36" s="93">
        <f>[31]Dezembro!$B$29</f>
        <v>23.67916666666666</v>
      </c>
      <c r="AA36" s="93">
        <f>[31]Dezembro!$B$30</f>
        <v>24.550000000000008</v>
      </c>
      <c r="AB36" s="93">
        <f>[31]Dezembro!$B$31</f>
        <v>23.920833333333334</v>
      </c>
      <c r="AC36" s="93">
        <f>[31]Dezembro!$B$32</f>
        <v>24.516666666666666</v>
      </c>
      <c r="AD36" s="93">
        <f>[31]Dezembro!$B$33</f>
        <v>25.424999999999997</v>
      </c>
      <c r="AE36" s="93">
        <f>[31]Dezembro!$B$34</f>
        <v>26.845833333333331</v>
      </c>
      <c r="AF36" s="93">
        <f>[31]Dezembro!$B$35</f>
        <v>27.399999999999995</v>
      </c>
      <c r="AG36" s="99">
        <f t="shared" si="1"/>
        <v>25.746370967741932</v>
      </c>
      <c r="AK36" t="s">
        <v>33</v>
      </c>
    </row>
    <row r="37" spans="1:38" x14ac:dyDescent="0.2">
      <c r="A37" s="50" t="s">
        <v>13</v>
      </c>
      <c r="B37" s="93">
        <f>[32]Dezembro!$B$5</f>
        <v>28.875</v>
      </c>
      <c r="C37" s="93">
        <f>[32]Dezembro!$B$6</f>
        <v>26.533333333333331</v>
      </c>
      <c r="D37" s="93">
        <f>[32]Dezembro!$B$7</f>
        <v>25.169565217391309</v>
      </c>
      <c r="E37" s="93">
        <f>[32]Dezembro!$B$8</f>
        <v>25.091666666666658</v>
      </c>
      <c r="F37" s="93">
        <f>[32]Dezembro!$B$9</f>
        <v>24.221739130434784</v>
      </c>
      <c r="G37" s="93">
        <f>[32]Dezembro!$B$10</f>
        <v>27.608333333333334</v>
      </c>
      <c r="H37" s="93">
        <f>[32]Dezembro!$B$11</f>
        <v>29.987500000000001</v>
      </c>
      <c r="I37" s="93">
        <f>[32]Dezembro!$B$12</f>
        <v>28.512499999999999</v>
      </c>
      <c r="J37" s="93">
        <f>[32]Dezembro!$B$13</f>
        <v>26.833333333333332</v>
      </c>
      <c r="K37" s="93">
        <f>[32]Dezembro!$B$14</f>
        <v>26.733333333333334</v>
      </c>
      <c r="L37" s="93">
        <f>[32]Dezembro!$B$15</f>
        <v>26.987499999999994</v>
      </c>
      <c r="M37" s="93">
        <f>[32]Dezembro!$B$16</f>
        <v>26.741666666666671</v>
      </c>
      <c r="N37" s="93">
        <f>[32]Dezembro!$B$17</f>
        <v>26.741666666666671</v>
      </c>
      <c r="O37" s="93">
        <f>[32]Dezembro!$B$18</f>
        <v>24.604166666666668</v>
      </c>
      <c r="P37" s="93">
        <f>[32]Dezembro!$B$19</f>
        <v>25.75</v>
      </c>
      <c r="Q37" s="93">
        <f>[32]Dezembro!$B$20</f>
        <v>27.3125</v>
      </c>
      <c r="R37" s="93">
        <f>[32]Dezembro!$B$21</f>
        <v>27.770833333333332</v>
      </c>
      <c r="S37" s="93">
        <f>[32]Dezembro!$B$22</f>
        <v>28.420833333333338</v>
      </c>
      <c r="T37" s="93">
        <f>[32]Dezembro!$B$23</f>
        <v>26.534782608695654</v>
      </c>
      <c r="U37" s="93">
        <f>[32]Dezembro!$B$24</f>
        <v>26.483333333333334</v>
      </c>
      <c r="V37" s="93">
        <f>[32]Dezembro!$B$25</f>
        <v>26.545833333333331</v>
      </c>
      <c r="W37" s="93">
        <f>[32]Dezembro!$B$26</f>
        <v>27.158333333333321</v>
      </c>
      <c r="X37" s="93">
        <f>[32]Dezembro!$B$27</f>
        <v>28.095833333333331</v>
      </c>
      <c r="Y37" s="93">
        <f>[32]Dezembro!$B$28</f>
        <v>26.782608695652176</v>
      </c>
      <c r="Z37" s="93">
        <f>[32]Dezembro!$B$29</f>
        <v>24.591666666666669</v>
      </c>
      <c r="AA37" s="93">
        <f>[32]Dezembro!$B$30</f>
        <v>25.658333333333335</v>
      </c>
      <c r="AB37" s="93">
        <f>[32]Dezembro!$B$31</f>
        <v>24.245833333333334</v>
      </c>
      <c r="AC37" s="93">
        <f>[32]Dezembro!$B$32</f>
        <v>26.549999999999994</v>
      </c>
      <c r="AD37" s="93">
        <f>[32]Dezembro!$B$33</f>
        <v>27.362499999999997</v>
      </c>
      <c r="AE37" s="93">
        <f>[32]Dezembro!$B$34</f>
        <v>26.995652173913044</v>
      </c>
      <c r="AF37" s="93">
        <f>[32]Dezembro!$B$35</f>
        <v>26.866666666666671</v>
      </c>
      <c r="AG37" s="99">
        <f t="shared" si="1"/>
        <v>26.70215638148667</v>
      </c>
      <c r="AJ37" t="s">
        <v>33</v>
      </c>
      <c r="AK37" t="s">
        <v>33</v>
      </c>
    </row>
    <row r="38" spans="1:38" x14ac:dyDescent="0.2">
      <c r="A38" s="50" t="s">
        <v>155</v>
      </c>
      <c r="B38" s="93">
        <f>[33]Dezembro!$B$5</f>
        <v>26.650000000000002</v>
      </c>
      <c r="C38" s="93">
        <f>[33]Dezembro!$B$6</f>
        <v>27.520833333333329</v>
      </c>
      <c r="D38" s="93">
        <f>[33]Dezembro!$B$7</f>
        <v>24.683333333333337</v>
      </c>
      <c r="E38" s="93">
        <f>[33]Dezembro!$B$8</f>
        <v>25.412499999999998</v>
      </c>
      <c r="F38" s="93">
        <f>[33]Dezembro!$B$9</f>
        <v>25.679166666666671</v>
      </c>
      <c r="G38" s="93">
        <f>[33]Dezembro!$B$10</f>
        <v>27.429166666666664</v>
      </c>
      <c r="H38" s="93">
        <f>[33]Dezembro!$B$11</f>
        <v>27.516666666666669</v>
      </c>
      <c r="I38" s="93">
        <f>[33]Dezembro!$B$12</f>
        <v>27.5</v>
      </c>
      <c r="J38" s="93">
        <f>[33]Dezembro!$B$13</f>
        <v>27.208333333333332</v>
      </c>
      <c r="K38" s="93">
        <f>[33]Dezembro!$B$14</f>
        <v>27.775000000000002</v>
      </c>
      <c r="L38" s="93">
        <f>[33]Dezembro!$B$15</f>
        <v>28.879166666666674</v>
      </c>
      <c r="M38" s="93">
        <f>[33]Dezembro!$B$16</f>
        <v>25.333333333333332</v>
      </c>
      <c r="N38" s="93">
        <f>[33]Dezembro!$B$17</f>
        <v>26.279166666666669</v>
      </c>
      <c r="O38" s="93">
        <f>[33]Dezembro!$B$18</f>
        <v>23.9375</v>
      </c>
      <c r="P38" s="93">
        <f>[33]Dezembro!$B$19</f>
        <v>25.137499999999999</v>
      </c>
      <c r="Q38" s="93">
        <f>[33]Dezembro!$B$20</f>
        <v>27.904166666666669</v>
      </c>
      <c r="R38" s="93">
        <f>[33]Dezembro!$B$21</f>
        <v>27.320833333333336</v>
      </c>
      <c r="S38" s="93">
        <f>[33]Dezembro!$B$22</f>
        <v>27.425000000000008</v>
      </c>
      <c r="T38" s="93">
        <f>[33]Dezembro!$B$23</f>
        <v>27.183333333333341</v>
      </c>
      <c r="U38" s="93">
        <f>[33]Dezembro!$B$24</f>
        <v>26.125000000000004</v>
      </c>
      <c r="V38" s="93">
        <f>[33]Dezembro!$B$25</f>
        <v>25.891666666666666</v>
      </c>
      <c r="W38" s="93">
        <f>[33]Dezembro!$B$26</f>
        <v>25.341666666666665</v>
      </c>
      <c r="X38" s="93">
        <f>[33]Dezembro!$B$27</f>
        <v>25.1875</v>
      </c>
      <c r="Y38" s="93">
        <f>[33]Dezembro!$B$28</f>
        <v>26.483333333333324</v>
      </c>
      <c r="Z38" s="93">
        <f>[33]Dezembro!$B$29</f>
        <v>24.487499999999997</v>
      </c>
      <c r="AA38" s="93">
        <f>[33]Dezembro!$B$30</f>
        <v>25</v>
      </c>
      <c r="AB38" s="93">
        <f>[33]Dezembro!$B$31</f>
        <v>26.233333333333334</v>
      </c>
      <c r="AC38" s="93">
        <f>[33]Dezembro!$B$32</f>
        <v>27.233333333333334</v>
      </c>
      <c r="AD38" s="93">
        <f>[33]Dezembro!$B$33</f>
        <v>28.250000000000004</v>
      </c>
      <c r="AE38" s="93">
        <f>[33]Dezembro!$B$34</f>
        <v>27.841666666666654</v>
      </c>
      <c r="AF38" s="93">
        <f>[33]Dezembro!$B$35</f>
        <v>27.224999999999998</v>
      </c>
      <c r="AG38" s="99">
        <f>AVERAGE(B38:AF38)</f>
        <v>26.518548387096775</v>
      </c>
      <c r="AH38" s="104" t="s">
        <v>203</v>
      </c>
      <c r="AI38" s="74" t="s">
        <v>33</v>
      </c>
      <c r="AJ38" s="74" t="s">
        <v>33</v>
      </c>
    </row>
    <row r="39" spans="1:38" x14ac:dyDescent="0.2">
      <c r="A39" s="50" t="s">
        <v>14</v>
      </c>
      <c r="B39" s="93">
        <f>[34]Dezembro!$B$5</f>
        <v>27.0625</v>
      </c>
      <c r="C39" s="93">
        <f>[34]Dezembro!$B$6</f>
        <v>25.0625</v>
      </c>
      <c r="D39" s="93">
        <f>[34]Dezembro!$B$7</f>
        <v>22.187500000000004</v>
      </c>
      <c r="E39" s="93">
        <f>[34]Dezembro!$B$8</f>
        <v>22.454166666666662</v>
      </c>
      <c r="F39" s="93">
        <f>[34]Dezembro!$B$9</f>
        <v>24.304166666666664</v>
      </c>
      <c r="G39" s="93">
        <f>[34]Dezembro!$B$10</f>
        <v>25.383333333333336</v>
      </c>
      <c r="H39" s="93">
        <f>[34]Dezembro!$B$11</f>
        <v>26.641666666666669</v>
      </c>
      <c r="I39" s="93">
        <f>[34]Dezembro!$B$12</f>
        <v>24.591666666666665</v>
      </c>
      <c r="J39" s="93">
        <f>[34]Dezembro!$B$13</f>
        <v>24.708333333333339</v>
      </c>
      <c r="K39" s="93">
        <f>[34]Dezembro!$B$14</f>
        <v>23.191666666666663</v>
      </c>
      <c r="L39" s="93">
        <f>[34]Dezembro!$B$15</f>
        <v>24.675000000000001</v>
      </c>
      <c r="M39" s="93">
        <f>[34]Dezembro!$B$16</f>
        <v>24.683333333333334</v>
      </c>
      <c r="N39" s="93">
        <f>[34]Dezembro!$B$17</f>
        <v>22.691666666666666</v>
      </c>
      <c r="O39" s="93">
        <f>[34]Dezembro!$B$18</f>
        <v>22.087499999999995</v>
      </c>
      <c r="P39" s="93">
        <f>[34]Dezembro!$B$19</f>
        <v>23.562500000000004</v>
      </c>
      <c r="Q39" s="93">
        <f>[34]Dezembro!$B$20</f>
        <v>23.345833333333335</v>
      </c>
      <c r="R39" s="93">
        <f>[34]Dezembro!$B$21</f>
        <v>23.741666666666664</v>
      </c>
      <c r="S39" s="93">
        <f>[34]Dezembro!$B$22</f>
        <v>24.983333333333331</v>
      </c>
      <c r="T39" s="93">
        <f>[34]Dezembro!$B$23</f>
        <v>25.8</v>
      </c>
      <c r="U39" s="93">
        <f>[34]Dezembro!$B$24</f>
        <v>25.629166666666666</v>
      </c>
      <c r="V39" s="93">
        <f>[34]Dezembro!$B$25</f>
        <v>27.195833333333329</v>
      </c>
      <c r="W39" s="93">
        <f>[34]Dezembro!$B$26</f>
        <v>25.583333333333339</v>
      </c>
      <c r="X39" s="93">
        <f>[34]Dezembro!$B$27</f>
        <v>26.691666666666666</v>
      </c>
      <c r="Y39" s="93">
        <f>[34]Dezembro!$B$28</f>
        <v>24.979166666666668</v>
      </c>
      <c r="Z39" s="93">
        <f>[34]Dezembro!$B$29</f>
        <v>21.754166666666666</v>
      </c>
      <c r="AA39" s="93">
        <f>[34]Dezembro!$B$30</f>
        <v>21.916666666666671</v>
      </c>
      <c r="AB39" s="93">
        <f>[34]Dezembro!$B$31</f>
        <v>23.283333333333335</v>
      </c>
      <c r="AC39" s="93">
        <f>[34]Dezembro!$B$32</f>
        <v>24.891666666666666</v>
      </c>
      <c r="AD39" s="93">
        <f>[34]Dezembro!$B$33</f>
        <v>25.445833333333336</v>
      </c>
      <c r="AE39" s="93">
        <f>[34]Dezembro!$B$34</f>
        <v>26.974999999999994</v>
      </c>
      <c r="AF39" s="93">
        <f>[34]Dezembro!$B$35</f>
        <v>27.725000000000005</v>
      </c>
      <c r="AG39" s="99">
        <f t="shared" si="1"/>
        <v>24.620295698924732</v>
      </c>
      <c r="AH39" s="11" t="s">
        <v>33</v>
      </c>
      <c r="AI39" s="11" t="s">
        <v>33</v>
      </c>
      <c r="AJ39" t="s">
        <v>33</v>
      </c>
      <c r="AK39" t="s">
        <v>33</v>
      </c>
    </row>
    <row r="40" spans="1:38" x14ac:dyDescent="0.2">
      <c r="A40" s="50" t="s">
        <v>15</v>
      </c>
      <c r="B40" s="93">
        <f>[35]Dezembro!$B$5</f>
        <v>31.733333333333331</v>
      </c>
      <c r="C40" s="93">
        <f>[35]Dezembro!$B$6</f>
        <v>28.670833333333338</v>
      </c>
      <c r="D40" s="93">
        <f>[35]Dezembro!$B$7</f>
        <v>23.516666666666666</v>
      </c>
      <c r="E40" s="93">
        <f>[35]Dezembro!$B$8</f>
        <v>22.847826086956516</v>
      </c>
      <c r="F40" s="93">
        <f>[35]Dezembro!$B$9</f>
        <v>26.579166666666669</v>
      </c>
      <c r="G40" s="93">
        <f>[35]Dezembro!$B$10</f>
        <v>29.450000000000003</v>
      </c>
      <c r="H40" s="93">
        <f>[35]Dezembro!$B$11</f>
        <v>29.891666666666669</v>
      </c>
      <c r="I40" s="93">
        <f>[35]Dezembro!$B$12</f>
        <v>27.700000000000003</v>
      </c>
      <c r="J40" s="93">
        <f>[35]Dezembro!$B$13</f>
        <v>28.512499999999992</v>
      </c>
      <c r="K40" s="93">
        <f>[35]Dezembro!$B$14</f>
        <v>25.258333333333329</v>
      </c>
      <c r="L40" s="93">
        <f>[35]Dezembro!$B$15</f>
        <v>28.208333333333329</v>
      </c>
      <c r="M40" s="93">
        <f>[35]Dezembro!$B$16</f>
        <v>30.304166666666664</v>
      </c>
      <c r="N40" s="93">
        <f>[35]Dezembro!$B$17</f>
        <v>28.729166666666668</v>
      </c>
      <c r="O40" s="93">
        <f>[35]Dezembro!$B$18</f>
        <v>24.845833333333335</v>
      </c>
      <c r="P40" s="93">
        <f>[35]Dezembro!$B$19</f>
        <v>26.954166666666666</v>
      </c>
      <c r="Q40" s="93">
        <f>[35]Dezembro!$B$20</f>
        <v>26.525000000000002</v>
      </c>
      <c r="R40" s="93">
        <f>[35]Dezembro!$B$21</f>
        <v>27.275000000000002</v>
      </c>
      <c r="S40" s="93">
        <f>[35]Dezembro!$B$22</f>
        <v>29.112500000000001</v>
      </c>
      <c r="T40" s="93">
        <f>[35]Dezembro!$B$23</f>
        <v>29.450000000000003</v>
      </c>
      <c r="U40" s="93">
        <f>[35]Dezembro!$B$24</f>
        <v>27.483333333333334</v>
      </c>
      <c r="V40" s="93">
        <f>[35]Dezembro!$B$25</f>
        <v>30.633333333333329</v>
      </c>
      <c r="W40" s="93">
        <f>[35]Dezembro!$B$26</f>
        <v>27.058333333333326</v>
      </c>
      <c r="X40" s="93">
        <f>[35]Dezembro!$B$27</f>
        <v>29.016666666666666</v>
      </c>
      <c r="Y40" s="93">
        <f>[35]Dezembro!$B$28</f>
        <v>27.712500000000002</v>
      </c>
      <c r="Z40" s="93">
        <f>[35]Dezembro!$B$29</f>
        <v>23.912499999999998</v>
      </c>
      <c r="AA40" s="93">
        <f>[35]Dezembro!$B$30</f>
        <v>23.954166666666669</v>
      </c>
      <c r="AB40" s="93">
        <f>[35]Dezembro!$B$31</f>
        <v>25.020833333333332</v>
      </c>
      <c r="AC40" s="93">
        <f>[35]Dezembro!$B$32</f>
        <v>26.870833333333326</v>
      </c>
      <c r="AD40" s="93">
        <f>[35]Dezembro!$B$33</f>
        <v>27.120833333333326</v>
      </c>
      <c r="AE40" s="93">
        <f>[35]Dezembro!$B$34</f>
        <v>28.429166666666664</v>
      </c>
      <c r="AF40" s="93">
        <f>[35]Dezembro!$B$35</f>
        <v>30.150000000000002</v>
      </c>
      <c r="AG40" s="99">
        <f t="shared" si="1"/>
        <v>27.513773959794293</v>
      </c>
      <c r="AI40" s="11" t="s">
        <v>33</v>
      </c>
      <c r="AK40" t="s">
        <v>33</v>
      </c>
    </row>
    <row r="41" spans="1:38" x14ac:dyDescent="0.2">
      <c r="A41" s="50" t="s">
        <v>156</v>
      </c>
      <c r="B41" s="93">
        <f>[36]Dezembro!$B$5</f>
        <v>28.479166666666661</v>
      </c>
      <c r="C41" s="93">
        <f>[36]Dezembro!$B$6</f>
        <v>26.920833333333334</v>
      </c>
      <c r="D41" s="93">
        <f>[36]Dezembro!$B$7</f>
        <v>25.445833333333329</v>
      </c>
      <c r="E41" s="93">
        <f>[36]Dezembro!$B$8</f>
        <v>24.754166666666659</v>
      </c>
      <c r="F41" s="93">
        <f>[36]Dezembro!$B$9</f>
        <v>27.008333333333336</v>
      </c>
      <c r="G41" s="93">
        <f>[36]Dezembro!$B$10</f>
        <v>28.287500000000005</v>
      </c>
      <c r="H41" s="93">
        <f>[36]Dezembro!$B$11</f>
        <v>27.491666666666671</v>
      </c>
      <c r="I41" s="93">
        <f>[36]Dezembro!$B$12</f>
        <v>27.920833333333338</v>
      </c>
      <c r="J41" s="93">
        <f>[36]Dezembro!$B$13</f>
        <v>27.791666666666668</v>
      </c>
      <c r="K41" s="93">
        <f>[36]Dezembro!$B$14</f>
        <v>26.770833333333343</v>
      </c>
      <c r="L41" s="93">
        <f>[36]Dezembro!$B$15</f>
        <v>27.237500000000001</v>
      </c>
      <c r="M41" s="93">
        <f>[36]Dezembro!$B$16</f>
        <v>25.404166666666672</v>
      </c>
      <c r="N41" s="93">
        <f>[36]Dezembro!$B$17</f>
        <v>25.745833333333334</v>
      </c>
      <c r="O41" s="93">
        <f>[36]Dezembro!$B$18</f>
        <v>24.416666666666668</v>
      </c>
      <c r="P41" s="93">
        <f>[36]Dezembro!$B$19</f>
        <v>25.216666666666669</v>
      </c>
      <c r="Q41" s="93">
        <f>[36]Dezembro!$B$20</f>
        <v>25.683333333333337</v>
      </c>
      <c r="R41" s="93">
        <f>[36]Dezembro!$B$21</f>
        <v>26.145833333333339</v>
      </c>
      <c r="S41" s="93">
        <f>[36]Dezembro!$B$22</f>
        <v>27.670833333333331</v>
      </c>
      <c r="T41" s="93">
        <f>[36]Dezembro!$B$23</f>
        <v>28.620833333333334</v>
      </c>
      <c r="U41" s="93">
        <f>[36]Dezembro!$B$24</f>
        <v>26.341666666666669</v>
      </c>
      <c r="V41" s="93">
        <f>[36]Dezembro!$B$25</f>
        <v>27.658333333333331</v>
      </c>
      <c r="W41" s="93">
        <f>[36]Dezembro!$B$26</f>
        <v>24.979166666666661</v>
      </c>
      <c r="X41" s="93">
        <f>[36]Dezembro!$B$27</f>
        <v>27.112500000000001</v>
      </c>
      <c r="Y41" s="93">
        <f>[36]Dezembro!$B$28</f>
        <v>26.791666666666668</v>
      </c>
      <c r="Z41" s="93">
        <f>[36]Dezembro!$B$29</f>
        <v>23.841666666666669</v>
      </c>
      <c r="AA41" s="93">
        <f>[36]Dezembro!$B$30</f>
        <v>24.774999999999995</v>
      </c>
      <c r="AB41" s="93">
        <f>[36]Dezembro!$B$31</f>
        <v>26.574999999999999</v>
      </c>
      <c r="AC41" s="93">
        <f>[36]Dezembro!$B$32</f>
        <v>26.962500000000002</v>
      </c>
      <c r="AD41" s="93">
        <f>[36]Dezembro!$B$33</f>
        <v>26.475000000000005</v>
      </c>
      <c r="AE41" s="93">
        <f>[36]Dezembro!$B$34</f>
        <v>27.125</v>
      </c>
      <c r="AF41" s="93">
        <f>[36]Dezembro!$B$35</f>
        <v>28.479166666666668</v>
      </c>
      <c r="AG41" s="99">
        <f t="shared" si="1"/>
        <v>26.584811827956987</v>
      </c>
      <c r="AI41" s="11" t="s">
        <v>33</v>
      </c>
      <c r="AK41" t="s">
        <v>33</v>
      </c>
    </row>
    <row r="42" spans="1:38" x14ac:dyDescent="0.2">
      <c r="A42" s="50" t="s">
        <v>16</v>
      </c>
      <c r="B42" s="93">
        <f>[37]Dezembro!$B$5</f>
        <v>28.974999999999994</v>
      </c>
      <c r="C42" s="93">
        <f>[37]Dezembro!$B$6</f>
        <v>25.808333333333334</v>
      </c>
      <c r="D42" s="93">
        <f>[37]Dezembro!$B$7</f>
        <v>24.637500000000003</v>
      </c>
      <c r="E42" s="93">
        <f>[37]Dezembro!$B$8</f>
        <v>24.75</v>
      </c>
      <c r="F42" s="93">
        <f>[37]Dezembro!$B$9</f>
        <v>26.3125</v>
      </c>
      <c r="G42" s="93">
        <f>[37]Dezembro!$B$10</f>
        <v>27.033333333333335</v>
      </c>
      <c r="H42" s="93">
        <f>[37]Dezembro!$B$11</f>
        <v>26.945833333333329</v>
      </c>
      <c r="I42" s="93">
        <f>[37]Dezembro!$B$12</f>
        <v>25.883333333333329</v>
      </c>
      <c r="J42" s="93">
        <f>[37]Dezembro!$B$13</f>
        <v>25.379166666666666</v>
      </c>
      <c r="K42" s="93">
        <f>[37]Dezembro!$B$14</f>
        <v>24.529166666666665</v>
      </c>
      <c r="L42" s="93">
        <f>[37]Dezembro!$B$15</f>
        <v>26.008333333333336</v>
      </c>
      <c r="M42" s="93">
        <f>[37]Dezembro!$B$16</f>
        <v>26.483333333333334</v>
      </c>
      <c r="N42" s="93">
        <f>[37]Dezembro!$B$17</f>
        <v>25.387500000000003</v>
      </c>
      <c r="O42" s="93">
        <f>[37]Dezembro!$B$18</f>
        <v>23.033333333333335</v>
      </c>
      <c r="P42" s="93">
        <f>[37]Dezembro!$B$19</f>
        <v>23.541666666666668</v>
      </c>
      <c r="Q42" s="93">
        <f>[37]Dezembro!$B$20</f>
        <v>23.845833333333335</v>
      </c>
      <c r="R42" s="93">
        <f>[37]Dezembro!$B$21</f>
        <v>24.033333333333335</v>
      </c>
      <c r="S42" s="93">
        <f>[37]Dezembro!$B$22</f>
        <v>25.633333333333336</v>
      </c>
      <c r="T42" s="93">
        <f>[37]Dezembro!$B$23</f>
        <v>27.012500000000003</v>
      </c>
      <c r="U42" s="93">
        <f>[37]Dezembro!$B$24</f>
        <v>26.225000000000005</v>
      </c>
      <c r="V42" s="93">
        <f>[37]Dezembro!$B$25</f>
        <v>27.454166666666669</v>
      </c>
      <c r="W42" s="93">
        <f>[37]Dezembro!$B$26</f>
        <v>25.408333333333328</v>
      </c>
      <c r="X42" s="93">
        <f>[37]Dezembro!$B$27</f>
        <v>26.670833333333334</v>
      </c>
      <c r="Y42" s="93">
        <f>[37]Dezembro!$B$28</f>
        <v>26.3125</v>
      </c>
      <c r="Z42" s="93">
        <f>[37]Dezembro!$B$29</f>
        <v>24.812500000000004</v>
      </c>
      <c r="AA42" s="93">
        <f>[37]Dezembro!$B$30</f>
        <v>25.058333333333337</v>
      </c>
      <c r="AB42" s="93">
        <f>[37]Dezembro!$B$31</f>
        <v>24.041666666666661</v>
      </c>
      <c r="AC42" s="93">
        <f>[37]Dezembro!$B$32</f>
        <v>23.904166666666665</v>
      </c>
      <c r="AD42" s="93">
        <f>[37]Dezembro!$B$33</f>
        <v>24.4375</v>
      </c>
      <c r="AE42" s="93">
        <f>[37]Dezembro!$B$34</f>
        <v>25.354166666666668</v>
      </c>
      <c r="AF42" s="93">
        <f>[37]Dezembro!$B$35</f>
        <v>26.529166666666669</v>
      </c>
      <c r="AG42" s="99">
        <f t="shared" si="1"/>
        <v>25.530376344086026</v>
      </c>
      <c r="AI42" s="11" t="s">
        <v>33</v>
      </c>
      <c r="AK42" t="s">
        <v>33</v>
      </c>
    </row>
    <row r="43" spans="1:38" x14ac:dyDescent="0.2">
      <c r="A43" s="50" t="s">
        <v>139</v>
      </c>
      <c r="B43" s="93">
        <f>[38]Dezembro!$B$5</f>
        <v>27.791666666666668</v>
      </c>
      <c r="C43" s="93">
        <f>[38]Dezembro!$B$6</f>
        <v>25.574999999999999</v>
      </c>
      <c r="D43" s="93">
        <f>[38]Dezembro!$B$7</f>
        <v>25.525000000000002</v>
      </c>
      <c r="E43" s="93">
        <f>[38]Dezembro!$B$8</f>
        <v>25.725000000000005</v>
      </c>
      <c r="F43" s="93">
        <f>[38]Dezembro!$B$9</f>
        <v>25.979166666666668</v>
      </c>
      <c r="G43" s="93">
        <f>[38]Dezembro!$B$10</f>
        <v>27.55</v>
      </c>
      <c r="H43" s="93">
        <f>[38]Dezembro!$B$11</f>
        <v>27.795833333333334</v>
      </c>
      <c r="I43" s="93">
        <f>[38]Dezembro!$B$12</f>
        <v>25.820833333333329</v>
      </c>
      <c r="J43" s="93">
        <f>[38]Dezembro!$B$13</f>
        <v>26.045833333333331</v>
      </c>
      <c r="K43" s="93">
        <f>[38]Dezembro!$B$14</f>
        <v>26.866666666666671</v>
      </c>
      <c r="L43" s="93">
        <f>[38]Dezembro!$B$15</f>
        <v>26.954166666666669</v>
      </c>
      <c r="M43" s="93">
        <f>[38]Dezembro!$B$16</f>
        <v>26.800000000000004</v>
      </c>
      <c r="N43" s="93">
        <f>[38]Dezembro!$B$17</f>
        <v>26.437500000000011</v>
      </c>
      <c r="O43" s="93">
        <f>[38]Dezembro!$B$18</f>
        <v>23.25</v>
      </c>
      <c r="P43" s="93">
        <f>[38]Dezembro!$B$19</f>
        <v>25.616666666666664</v>
      </c>
      <c r="Q43" s="93">
        <f>[38]Dezembro!$B$20</f>
        <v>24.420833333333334</v>
      </c>
      <c r="R43" s="93">
        <f>[38]Dezembro!$B$21</f>
        <v>25.029166666666665</v>
      </c>
      <c r="S43" s="93">
        <f>[38]Dezembro!$B$22</f>
        <v>26.733333333333331</v>
      </c>
      <c r="T43" s="93">
        <f>[38]Dezembro!$B$23</f>
        <v>25.647826086956517</v>
      </c>
      <c r="U43" s="93">
        <f>[38]Dezembro!$B$24</f>
        <v>26.074999999999999</v>
      </c>
      <c r="V43" s="93">
        <f>[38]Dezembro!$B$25</f>
        <v>26.775000000000002</v>
      </c>
      <c r="W43" s="93">
        <f>[38]Dezembro!$B$26</f>
        <v>25.216666666666669</v>
      </c>
      <c r="X43" s="93">
        <f>[38]Dezembro!$B$27</f>
        <v>26.912500000000005</v>
      </c>
      <c r="Y43" s="93">
        <f>[38]Dezembro!$B$28</f>
        <v>27.262499999999999</v>
      </c>
      <c r="Z43" s="93">
        <f>[38]Dezembro!$B$29</f>
        <v>23.995833333333334</v>
      </c>
      <c r="AA43" s="93">
        <f>[38]Dezembro!$B$30</f>
        <v>25.245833333333334</v>
      </c>
      <c r="AB43" s="93">
        <f>[38]Dezembro!$B$31</f>
        <v>26.120833333333337</v>
      </c>
      <c r="AC43" s="93">
        <f>[38]Dezembro!$B$32</f>
        <v>25.433333333333337</v>
      </c>
      <c r="AD43" s="93">
        <f>[38]Dezembro!$B$33</f>
        <v>24.733333333333334</v>
      </c>
      <c r="AE43" s="93">
        <f>[38]Dezembro!$B$34</f>
        <v>25.445833333333329</v>
      </c>
      <c r="AF43" s="93">
        <f>[38]Dezembro!$B$35</f>
        <v>27.404166666666672</v>
      </c>
      <c r="AG43" s="99">
        <f t="shared" si="1"/>
        <v>26.005978260869565</v>
      </c>
      <c r="AI43" s="11" t="s">
        <v>33</v>
      </c>
      <c r="AJ43" t="s">
        <v>33</v>
      </c>
    </row>
    <row r="44" spans="1:38" x14ac:dyDescent="0.2">
      <c r="A44" s="50" t="s">
        <v>17</v>
      </c>
      <c r="B44" s="93">
        <f>[39]Dezembro!$B$5</f>
        <v>24.729166666666668</v>
      </c>
      <c r="C44" s="93">
        <f>[39]Dezembro!$B$6</f>
        <v>25.291666666666661</v>
      </c>
      <c r="D44" s="93">
        <f>[39]Dezembro!$B$7</f>
        <v>23.679166666666671</v>
      </c>
      <c r="E44" s="93">
        <f>[39]Dezembro!$B$8</f>
        <v>23.012500000000003</v>
      </c>
      <c r="F44" s="93">
        <f>[39]Dezembro!$B$9</f>
        <v>24.054166666666664</v>
      </c>
      <c r="G44" s="93">
        <f>[39]Dezembro!$B$10</f>
        <v>25.229166666666668</v>
      </c>
      <c r="H44" s="93">
        <f>[39]Dezembro!$B$11</f>
        <v>26.425000000000001</v>
      </c>
      <c r="I44" s="93">
        <f>[39]Dezembro!$B$12</f>
        <v>26.266666666666662</v>
      </c>
      <c r="J44" s="93">
        <f>[39]Dezembro!$B$13</f>
        <v>26.516666666666669</v>
      </c>
      <c r="K44" s="93">
        <f>[39]Dezembro!$B$14</f>
        <v>25.687500000000004</v>
      </c>
      <c r="L44" s="93">
        <f>[39]Dezembro!$B$15</f>
        <v>26.45</v>
      </c>
      <c r="M44" s="93">
        <f>[39]Dezembro!$B$16</f>
        <v>25.008333333333329</v>
      </c>
      <c r="N44" s="93">
        <f>[39]Dezembro!$B$17</f>
        <v>23.987500000000008</v>
      </c>
      <c r="O44" s="93">
        <f>[39]Dezembro!$B$18</f>
        <v>21.854166666666668</v>
      </c>
      <c r="P44" s="93">
        <f>[39]Dezembro!$B$19</f>
        <v>22.75833333333334</v>
      </c>
      <c r="Q44" s="93">
        <f>[39]Dezembro!$B$20</f>
        <v>24.270833333333332</v>
      </c>
      <c r="R44" s="93">
        <f>[39]Dezembro!$B$21</f>
        <v>24.958333333333332</v>
      </c>
      <c r="S44" s="93">
        <f>[39]Dezembro!$B$22</f>
        <v>25.333333333333332</v>
      </c>
      <c r="T44" s="93">
        <f>[39]Dezembro!$B$23</f>
        <v>25.704166666666669</v>
      </c>
      <c r="U44" s="93">
        <f>[39]Dezembro!$B$24</f>
        <v>25.595833333333331</v>
      </c>
      <c r="V44" s="93">
        <f>[39]Dezembro!$B$25</f>
        <v>25.187500000000004</v>
      </c>
      <c r="W44" s="93">
        <f>[39]Dezembro!$B$26</f>
        <v>23.529166666666665</v>
      </c>
      <c r="X44" s="93">
        <f>[39]Dezembro!$B$27</f>
        <v>24.262499999999992</v>
      </c>
      <c r="Y44" s="93">
        <f>[39]Dezembro!$B$28</f>
        <v>24.608333333333331</v>
      </c>
      <c r="Z44" s="93">
        <f>[39]Dezembro!$B$29</f>
        <v>21.137499999999996</v>
      </c>
      <c r="AA44" s="93">
        <f>[39]Dezembro!$B$30</f>
        <v>22.354166666666671</v>
      </c>
      <c r="AB44" s="93">
        <f>[39]Dezembro!$B$31</f>
        <v>24.1875</v>
      </c>
      <c r="AC44" s="93">
        <f>[39]Dezembro!$B$32</f>
        <v>24.845833333333331</v>
      </c>
      <c r="AD44" s="93">
        <f>[39]Dezembro!$B$33</f>
        <v>24.387499999999999</v>
      </c>
      <c r="AE44" s="93">
        <f>[39]Dezembro!$B$34</f>
        <v>25.175000000000001</v>
      </c>
      <c r="AF44" s="93">
        <f>[39]Dezembro!$B$35</f>
        <v>25.416666666666671</v>
      </c>
      <c r="AG44" s="99">
        <f t="shared" si="1"/>
        <v>24.577553763440861</v>
      </c>
      <c r="AK44" t="s">
        <v>33</v>
      </c>
    </row>
    <row r="45" spans="1:38" hidden="1" x14ac:dyDescent="0.2">
      <c r="A45" s="50" t="s">
        <v>144</v>
      </c>
      <c r="B45" s="93" t="str">
        <f>[40]Dezembro!$B$5</f>
        <v>*</v>
      </c>
      <c r="C45" s="93" t="str">
        <f>[40]Dezembro!$B$6</f>
        <v>*</v>
      </c>
      <c r="D45" s="93" t="str">
        <f>[40]Dezembro!$B$7</f>
        <v>*</v>
      </c>
      <c r="E45" s="93" t="str">
        <f>[40]Dezembro!$B$8</f>
        <v>*</v>
      </c>
      <c r="F45" s="93" t="str">
        <f>[40]Dezembro!$B$9</f>
        <v>*</v>
      </c>
      <c r="G45" s="93" t="str">
        <f>[40]Dezembro!$B$10</f>
        <v>*</v>
      </c>
      <c r="H45" s="93" t="str">
        <f>[40]Dezembro!$B$11</f>
        <v>*</v>
      </c>
      <c r="I45" s="93" t="str">
        <f>[40]Dezembro!$B$12</f>
        <v>*</v>
      </c>
      <c r="J45" s="93" t="str">
        <f>[40]Dezembro!$B$13</f>
        <v>*</v>
      </c>
      <c r="K45" s="93" t="str">
        <f>[40]Dezembro!$B$14</f>
        <v>*</v>
      </c>
      <c r="L45" s="93" t="str">
        <f>[40]Dezembro!$B$15</f>
        <v>*</v>
      </c>
      <c r="M45" s="93" t="str">
        <f>[40]Dezembro!$B$16</f>
        <v>*</v>
      </c>
      <c r="N45" s="93" t="str">
        <f>[40]Dezembro!$B$17</f>
        <v>*</v>
      </c>
      <c r="O45" s="93" t="str">
        <f>[40]Dezembro!$B$18</f>
        <v>*</v>
      </c>
      <c r="P45" s="93" t="str">
        <f>[40]Dezembro!$B$19</f>
        <v>*</v>
      </c>
      <c r="Q45" s="93" t="str">
        <f>[40]Dezembro!$B$20</f>
        <v>*</v>
      </c>
      <c r="R45" s="93" t="str">
        <f>[40]Dezembro!$B$21</f>
        <v>*</v>
      </c>
      <c r="S45" s="93" t="str">
        <f>[40]Dezembro!$B$22</f>
        <v>*</v>
      </c>
      <c r="T45" s="93" t="str">
        <f>[40]Dezembro!$B$23</f>
        <v>*</v>
      </c>
      <c r="U45" s="93" t="str">
        <f>[40]Dezembro!$B$24</f>
        <v>*</v>
      </c>
      <c r="V45" s="93" t="str">
        <f>[40]Dezembro!$B$25</f>
        <v>*</v>
      </c>
      <c r="W45" s="93" t="str">
        <f>[40]Dezembro!$B$26</f>
        <v>*</v>
      </c>
      <c r="X45" s="93" t="str">
        <f>[40]Dezembro!$B$27</f>
        <v>*</v>
      </c>
      <c r="Y45" s="93" t="str">
        <f>[40]Dezembro!$B$28</f>
        <v>*</v>
      </c>
      <c r="Z45" s="93" t="str">
        <f>[40]Dezembro!$B$29</f>
        <v>*</v>
      </c>
      <c r="AA45" s="93" t="str">
        <f>[40]Dezembro!$B$30</f>
        <v>*</v>
      </c>
      <c r="AB45" s="93" t="str">
        <f>[40]Dezembro!$B$31</f>
        <v>*</v>
      </c>
      <c r="AC45" s="93" t="str">
        <f>[40]Dezembro!$B$32</f>
        <v>*</v>
      </c>
      <c r="AD45" s="93" t="str">
        <f>[40]Dezembro!$B$33</f>
        <v>*</v>
      </c>
      <c r="AE45" s="93" t="str">
        <f>[40]Dezembro!$B$34</f>
        <v>*</v>
      </c>
      <c r="AF45" s="93" t="str">
        <f>[40]Dezembro!$B$35</f>
        <v>*</v>
      </c>
      <c r="AG45" s="99" t="e">
        <f t="shared" si="1"/>
        <v>#DIV/0!</v>
      </c>
    </row>
    <row r="46" spans="1:38" x14ac:dyDescent="0.2">
      <c r="A46" s="50" t="s">
        <v>18</v>
      </c>
      <c r="B46" s="93">
        <f>[41]Dezembro!$B$5</f>
        <v>27.879166666666666</v>
      </c>
      <c r="C46" s="93">
        <f>[41]Dezembro!$B$6</f>
        <v>26.579166666666669</v>
      </c>
      <c r="D46" s="93">
        <f>[41]Dezembro!$B$7</f>
        <v>23.287499999999998</v>
      </c>
      <c r="E46" s="93">
        <f>[41]Dezembro!$B$8</f>
        <v>22.962500000000002</v>
      </c>
      <c r="F46" s="93">
        <f>[41]Dezembro!$B$9</f>
        <v>24.362500000000001</v>
      </c>
      <c r="G46" s="93">
        <f>[41]Dezembro!$B$10</f>
        <v>25.966666666666658</v>
      </c>
      <c r="H46" s="93">
        <f>[41]Dezembro!$B$11</f>
        <v>25.229166666666668</v>
      </c>
      <c r="I46" s="93">
        <f>[41]Dezembro!$B$12</f>
        <v>21.666666666666671</v>
      </c>
      <c r="J46" s="93">
        <f>[41]Dezembro!$B$13</f>
        <v>24.1875</v>
      </c>
      <c r="K46" s="93">
        <f>[41]Dezembro!$B$14</f>
        <v>22.487499999999997</v>
      </c>
      <c r="L46" s="93">
        <f>[41]Dezembro!$B$15</f>
        <v>24.370833333333334</v>
      </c>
      <c r="M46" s="93">
        <f>[41]Dezembro!$B$16</f>
        <v>25.562499999999996</v>
      </c>
      <c r="N46" s="93">
        <f>[41]Dezembro!$B$17</f>
        <v>21.841666666666669</v>
      </c>
      <c r="O46" s="93">
        <f>[41]Dezembro!$B$18</f>
        <v>22.970833333333335</v>
      </c>
      <c r="P46" s="93">
        <f>[41]Dezembro!$B$19</f>
        <v>23.891666666666669</v>
      </c>
      <c r="Q46" s="93">
        <f>[41]Dezembro!$B$20</f>
        <v>22.804166666666671</v>
      </c>
      <c r="R46" s="93">
        <f>[41]Dezembro!$B$21</f>
        <v>23.50833333333334</v>
      </c>
      <c r="S46" s="93">
        <f>[41]Dezembro!$B$22</f>
        <v>25.212499999999995</v>
      </c>
      <c r="T46" s="93">
        <f>[41]Dezembro!$B$23</f>
        <v>23.108333333333338</v>
      </c>
      <c r="U46" s="93">
        <f>[41]Dezembro!$B$24</f>
        <v>24.408333333333331</v>
      </c>
      <c r="V46" s="93">
        <f>[41]Dezembro!$B$25</f>
        <v>24.837499999999995</v>
      </c>
      <c r="W46" s="93">
        <f>[41]Dezembro!$B$26</f>
        <v>26.075000000000003</v>
      </c>
      <c r="X46" s="93">
        <f>[41]Dezembro!$B$27</f>
        <v>25.391666666666666</v>
      </c>
      <c r="Y46" s="93">
        <f>[41]Dezembro!$B$28</f>
        <v>25.616666666666671</v>
      </c>
      <c r="Z46" s="93">
        <f>[41]Dezembro!$B$29</f>
        <v>22.495833333333337</v>
      </c>
      <c r="AA46" s="93">
        <f>[41]Dezembro!$B$30</f>
        <v>21.775000000000002</v>
      </c>
      <c r="AB46" s="93">
        <f>[41]Dezembro!$B$31</f>
        <v>22.466666666666665</v>
      </c>
      <c r="AC46" s="93">
        <f>[41]Dezembro!$B$32</f>
        <v>24.020833333333332</v>
      </c>
      <c r="AD46" s="93">
        <f>[41]Dezembro!$B$33</f>
        <v>24.95</v>
      </c>
      <c r="AE46" s="93">
        <f>[41]Dezembro!$B$34</f>
        <v>25.237500000000001</v>
      </c>
      <c r="AF46" s="93">
        <f>[41]Dezembro!$B$35</f>
        <v>27.141666666666662</v>
      </c>
      <c r="AG46" s="99">
        <f t="shared" si="1"/>
        <v>24.267607526881722</v>
      </c>
      <c r="AH46" s="11" t="s">
        <v>33</v>
      </c>
      <c r="AI46" s="11" t="s">
        <v>33</v>
      </c>
      <c r="AK46" t="s">
        <v>33</v>
      </c>
    </row>
    <row r="47" spans="1:38" x14ac:dyDescent="0.2">
      <c r="A47" s="50" t="s">
        <v>21</v>
      </c>
      <c r="B47" s="93">
        <f>[42]Dezembro!$B$5</f>
        <v>27.308333333333326</v>
      </c>
      <c r="C47" s="93">
        <f>[42]Dezembro!$B$6</f>
        <v>25.712500000000006</v>
      </c>
      <c r="D47" s="93">
        <f>[42]Dezembro!$B$7</f>
        <v>22.970833333333331</v>
      </c>
      <c r="E47" s="93">
        <f>[42]Dezembro!$B$8</f>
        <v>23.75833333333334</v>
      </c>
      <c r="F47" s="93">
        <f>[42]Dezembro!$B$9</f>
        <v>24.925000000000001</v>
      </c>
      <c r="G47" s="93">
        <f>[42]Dezembro!$B$10</f>
        <v>26.483333333333334</v>
      </c>
      <c r="H47" s="93">
        <f>[42]Dezembro!$B$11</f>
        <v>27.575000000000003</v>
      </c>
      <c r="I47" s="93">
        <f>[42]Dezembro!$B$12</f>
        <v>26.845833333333335</v>
      </c>
      <c r="J47" s="93">
        <f>[42]Dezembro!$B$13</f>
        <v>26.304166666666671</v>
      </c>
      <c r="K47" s="93">
        <f>[42]Dezembro!$B$14</f>
        <v>25.574999999999999</v>
      </c>
      <c r="L47" s="93">
        <f>[42]Dezembro!$B$15</f>
        <v>26.558333333333334</v>
      </c>
      <c r="M47" s="93">
        <f>[42]Dezembro!$B$16</f>
        <v>25.504166666666666</v>
      </c>
      <c r="N47" s="93">
        <f>[42]Dezembro!$B$17</f>
        <v>24.804166666666664</v>
      </c>
      <c r="O47" s="93">
        <f>[42]Dezembro!$B$18</f>
        <v>22.958333333333332</v>
      </c>
      <c r="P47" s="93">
        <f>[42]Dezembro!$B$19</f>
        <v>25.116666666666664</v>
      </c>
      <c r="Q47" s="93">
        <f>[42]Dezembro!$B$20</f>
        <v>24.504166666666666</v>
      </c>
      <c r="R47" s="93">
        <f>[42]Dezembro!$B$21</f>
        <v>24.891304347826086</v>
      </c>
      <c r="S47" s="93">
        <f>[42]Dezembro!$B$22</f>
        <v>31.344444444444449</v>
      </c>
      <c r="T47" s="93">
        <f>[42]Dezembro!$B$23</f>
        <v>28.266666666666669</v>
      </c>
      <c r="U47" s="93">
        <f>[42]Dezembro!$B$24</f>
        <v>25.895833333333339</v>
      </c>
      <c r="V47" s="93">
        <f>[42]Dezembro!$B$25</f>
        <v>26.383333333333326</v>
      </c>
      <c r="W47" s="93">
        <f>[42]Dezembro!$B$26</f>
        <v>25.25</v>
      </c>
      <c r="X47" s="93">
        <f>[42]Dezembro!$B$27</f>
        <v>26.704166666666666</v>
      </c>
      <c r="Y47" s="93">
        <f>[42]Dezembro!$B$28</f>
        <v>25.816666666666674</v>
      </c>
      <c r="Z47" s="93">
        <f>[42]Dezembro!$B$29</f>
        <v>23.345833333333335</v>
      </c>
      <c r="AA47" s="93">
        <f>[42]Dezembro!$B$30</f>
        <v>23.329166666666666</v>
      </c>
      <c r="AB47" s="93">
        <f>[42]Dezembro!$B$31</f>
        <v>23.816666666666666</v>
      </c>
      <c r="AC47" s="93">
        <f>[42]Dezembro!$B$32</f>
        <v>24.170833333333331</v>
      </c>
      <c r="AD47" s="93">
        <f>[42]Dezembro!$B$33</f>
        <v>28.858333333333331</v>
      </c>
      <c r="AE47" s="93">
        <f>[42]Dezembro!$B$34</f>
        <v>24.45</v>
      </c>
      <c r="AF47" s="93">
        <f>[42]Dezembro!$B$35</f>
        <v>31.092307692307696</v>
      </c>
      <c r="AG47" s="99">
        <f t="shared" si="1"/>
        <v>25.823216875846612</v>
      </c>
      <c r="AK47" t="s">
        <v>33</v>
      </c>
    </row>
    <row r="48" spans="1:38" x14ac:dyDescent="0.2">
      <c r="A48" s="50" t="s">
        <v>32</v>
      </c>
      <c r="B48" s="93">
        <f>[43]Dezembro!$B$5</f>
        <v>25.887500000000003</v>
      </c>
      <c r="C48" s="93">
        <f>[43]Dezembro!$B$6</f>
        <v>26.412499999999994</v>
      </c>
      <c r="D48" s="93">
        <f>[43]Dezembro!$B$7</f>
        <v>23.150000000000002</v>
      </c>
      <c r="E48" s="93">
        <f>[43]Dezembro!$B$8</f>
        <v>24.200000000000003</v>
      </c>
      <c r="F48" s="93">
        <f>[43]Dezembro!$B$9</f>
        <v>24.662500000000005</v>
      </c>
      <c r="G48" s="93">
        <f>[43]Dezembro!$B$10</f>
        <v>26.070833333333329</v>
      </c>
      <c r="H48" s="93">
        <f>[43]Dezembro!$B$11</f>
        <v>27.320833333333336</v>
      </c>
      <c r="I48" s="93">
        <f>[43]Dezembro!$B$12</f>
        <v>27.183333333333334</v>
      </c>
      <c r="J48" s="93">
        <f>[43]Dezembro!$B$13</f>
        <v>25.887500000000003</v>
      </c>
      <c r="K48" s="93">
        <f>[43]Dezembro!$B$14</f>
        <v>26.954166666666666</v>
      </c>
      <c r="L48" s="93">
        <f>[43]Dezembro!$B$15</f>
        <v>27.741666666666671</v>
      </c>
      <c r="M48" s="93">
        <f>[43]Dezembro!$B$16</f>
        <v>24.170833333333331</v>
      </c>
      <c r="N48" s="93">
        <f>[43]Dezembro!$B$17</f>
        <v>25.50833333333334</v>
      </c>
      <c r="O48" s="93">
        <f>[43]Dezembro!$B$18</f>
        <v>23.049999999999997</v>
      </c>
      <c r="P48" s="93">
        <f>[43]Dezembro!$B$19</f>
        <v>23.787499999999998</v>
      </c>
      <c r="Q48" s="93">
        <f>[43]Dezembro!$B$20</f>
        <v>26.45</v>
      </c>
      <c r="R48" s="93">
        <f>[43]Dezembro!$B$21</f>
        <v>25.88333333333334</v>
      </c>
      <c r="S48" s="93">
        <f>[43]Dezembro!$B$22</f>
        <v>26.491666666666671</v>
      </c>
      <c r="T48" s="93">
        <f>[43]Dezembro!$B$23</f>
        <v>26.066666666666666</v>
      </c>
      <c r="U48" s="93">
        <f>[43]Dezembro!$B$24</f>
        <v>25.204166666666662</v>
      </c>
      <c r="V48" s="93">
        <f>[43]Dezembro!$B$25</f>
        <v>23.841666666666665</v>
      </c>
      <c r="W48" s="93">
        <f>[43]Dezembro!$B$26</f>
        <v>23.175000000000001</v>
      </c>
      <c r="X48" s="93">
        <f>[43]Dezembro!$B$27</f>
        <v>24.679166666666671</v>
      </c>
      <c r="Y48" s="93">
        <f>[43]Dezembro!$B$28</f>
        <v>24.370833333333334</v>
      </c>
      <c r="Z48" s="93">
        <f>[43]Dezembro!$B$29</f>
        <v>23.45</v>
      </c>
      <c r="AA48" s="93">
        <f>[43]Dezembro!$B$30</f>
        <v>23.266666666666662</v>
      </c>
      <c r="AB48" s="93">
        <f>[43]Dezembro!$B$31</f>
        <v>24.749999999999996</v>
      </c>
      <c r="AC48" s="93">
        <f>[43]Dezembro!$B$32</f>
        <v>25.516666666666666</v>
      </c>
      <c r="AD48" s="93">
        <f>[43]Dezembro!$B$33</f>
        <v>26.658333333333331</v>
      </c>
      <c r="AE48" s="93">
        <f>[43]Dezembro!$B$34</f>
        <v>26.916666666666671</v>
      </c>
      <c r="AF48" s="93">
        <f>[43]Dezembro!$B$35</f>
        <v>25.575000000000006</v>
      </c>
      <c r="AG48" s="99">
        <f t="shared" si="1"/>
        <v>25.299462365591395</v>
      </c>
      <c r="AH48" s="11" t="s">
        <v>33</v>
      </c>
      <c r="AI48" s="11" t="s">
        <v>33</v>
      </c>
    </row>
    <row r="49" spans="1:37" x14ac:dyDescent="0.2">
      <c r="A49" s="50" t="s">
        <v>19</v>
      </c>
      <c r="B49" s="93">
        <f>[44]Dezembro!$B$5</f>
        <v>29.370833333333334</v>
      </c>
      <c r="C49" s="93">
        <f>[44]Dezembro!$B$6</f>
        <v>27.029166666666665</v>
      </c>
      <c r="D49" s="93">
        <f>[44]Dezembro!$B$7</f>
        <v>25.783333333333335</v>
      </c>
      <c r="E49" s="93">
        <f>[44]Dezembro!$B$8</f>
        <v>25.724999999999998</v>
      </c>
      <c r="F49" s="93">
        <f>[44]Dezembro!$B$9</f>
        <v>26.241666666666664</v>
      </c>
      <c r="G49" s="93">
        <f>[44]Dezembro!$B$10</f>
        <v>27.329166666666666</v>
      </c>
      <c r="H49" s="93">
        <f>[44]Dezembro!$B$11</f>
        <v>30.404166666666665</v>
      </c>
      <c r="I49" s="93">
        <f>[44]Dezembro!$B$12</f>
        <v>26.812499999999996</v>
      </c>
      <c r="J49" s="93">
        <f>[44]Dezembro!$B$13</f>
        <v>25.849999999999998</v>
      </c>
      <c r="K49" s="93">
        <f>[44]Dezembro!$B$14</f>
        <v>27.816666666666666</v>
      </c>
      <c r="L49" s="93">
        <f>[44]Dezembro!$B$15</f>
        <v>28.583333333333339</v>
      </c>
      <c r="M49" s="93">
        <f>[44]Dezembro!$B$16</f>
        <v>27.433333333333337</v>
      </c>
      <c r="N49" s="93">
        <f>[44]Dezembro!$B$17</f>
        <v>26.845833333333342</v>
      </c>
      <c r="O49" s="93">
        <f>[44]Dezembro!$B$18</f>
        <v>24.266666666666669</v>
      </c>
      <c r="P49" s="93">
        <f>[44]Dezembro!$B$19</f>
        <v>26.066666666666666</v>
      </c>
      <c r="Q49" s="93">
        <f>[44]Dezembro!$B$20</f>
        <v>26.662499999999998</v>
      </c>
      <c r="R49" s="93">
        <f>[44]Dezembro!$B$21</f>
        <v>27.283333333333331</v>
      </c>
      <c r="S49" s="93">
        <f>[44]Dezembro!$B$22</f>
        <v>28.512500000000003</v>
      </c>
      <c r="T49" s="93">
        <f>[44]Dezembro!$B$23</f>
        <v>27.220833333333335</v>
      </c>
      <c r="U49" s="93">
        <f>[44]Dezembro!$B$24</f>
        <v>26.304166666666671</v>
      </c>
      <c r="V49" s="93">
        <f>[44]Dezembro!$B$25</f>
        <v>26.566666666666659</v>
      </c>
      <c r="W49" s="93">
        <f>[44]Dezembro!$B$26</f>
        <v>26.308333333333334</v>
      </c>
      <c r="X49" s="93">
        <f>[44]Dezembro!$B$27</f>
        <v>28.566666666666663</v>
      </c>
      <c r="Y49" s="93">
        <f>[44]Dezembro!$B$28</f>
        <v>28.329166666666676</v>
      </c>
      <c r="Z49" s="93">
        <f>[44]Dezembro!$B$29</f>
        <v>26.895833333333332</v>
      </c>
      <c r="AA49" s="93">
        <f>[44]Dezembro!$B$30</f>
        <v>24.8</v>
      </c>
      <c r="AB49" s="93">
        <f>[44]Dezembro!$B$31</f>
        <v>26.704166666666669</v>
      </c>
      <c r="AC49" s="93">
        <f>[44]Dezembro!$B$32</f>
        <v>27.895833333333332</v>
      </c>
      <c r="AD49" s="93">
        <f>[44]Dezembro!$B$33</f>
        <v>27.795833333333331</v>
      </c>
      <c r="AE49" s="93">
        <f>[44]Dezembro!$B$34</f>
        <v>27.962499999999995</v>
      </c>
      <c r="AF49" s="93">
        <f>[44]Dezembro!$B$35</f>
        <v>28.454166666666666</v>
      </c>
      <c r="AG49" s="99">
        <f t="shared" si="1"/>
        <v>27.155510752688173</v>
      </c>
      <c r="AI49" s="11" t="s">
        <v>33</v>
      </c>
    </row>
    <row r="50" spans="1:37" s="5" customFormat="1" ht="17.100000000000001" customHeight="1" x14ac:dyDescent="0.2">
      <c r="A50" s="51" t="s">
        <v>204</v>
      </c>
      <c r="B50" s="94">
        <f t="shared" ref="B50:AE50" si="2">AVERAGE(B5:B49)</f>
        <v>27.385126161795419</v>
      </c>
      <c r="C50" s="94">
        <f t="shared" si="2"/>
        <v>25.785102813852816</v>
      </c>
      <c r="D50" s="94">
        <f t="shared" si="2"/>
        <v>23.659864659059657</v>
      </c>
      <c r="E50" s="94">
        <f t="shared" si="2"/>
        <v>23.732487922705314</v>
      </c>
      <c r="F50" s="94">
        <f t="shared" si="2"/>
        <v>24.778469309331108</v>
      </c>
      <c r="G50" s="94">
        <f t="shared" si="2"/>
        <v>26.228959504091492</v>
      </c>
      <c r="H50" s="94">
        <f t="shared" si="2"/>
        <v>26.916756462136899</v>
      </c>
      <c r="I50" s="94">
        <f t="shared" si="2"/>
        <v>25.56657461837392</v>
      </c>
      <c r="J50" s="94">
        <f t="shared" si="2"/>
        <v>25.675865870329922</v>
      </c>
      <c r="K50" s="94">
        <f t="shared" si="2"/>
        <v>25.253771409749671</v>
      </c>
      <c r="L50" s="94">
        <f t="shared" si="2"/>
        <v>26.202560218148758</v>
      </c>
      <c r="M50" s="94">
        <f t="shared" si="2"/>
        <v>25.746555801921666</v>
      </c>
      <c r="N50" s="94">
        <f t="shared" si="2"/>
        <v>24.82315331010453</v>
      </c>
      <c r="O50" s="94">
        <f t="shared" si="2"/>
        <v>23.072244483159107</v>
      </c>
      <c r="P50" s="94">
        <f t="shared" si="2"/>
        <v>24.269633962714558</v>
      </c>
      <c r="Q50" s="94">
        <f t="shared" si="2"/>
        <v>24.568914971560783</v>
      </c>
      <c r="R50" s="94">
        <f t="shared" si="2"/>
        <v>24.81257431151387</v>
      </c>
      <c r="S50" s="94">
        <f t="shared" si="2"/>
        <v>26.257797927005242</v>
      </c>
      <c r="T50" s="94">
        <f t="shared" si="2"/>
        <v>26.176120009364972</v>
      </c>
      <c r="U50" s="94">
        <f t="shared" si="2"/>
        <v>25.572993990809479</v>
      </c>
      <c r="V50" s="94">
        <f t="shared" si="2"/>
        <v>26.149122320768655</v>
      </c>
      <c r="W50" s="94">
        <f t="shared" si="2"/>
        <v>25.215856389986818</v>
      </c>
      <c r="X50" s="94">
        <f t="shared" si="2"/>
        <v>26.179268774703559</v>
      </c>
      <c r="Y50" s="94">
        <f t="shared" si="2"/>
        <v>25.70696105072464</v>
      </c>
      <c r="Z50" s="94">
        <f t="shared" si="2"/>
        <v>23.146388586956526</v>
      </c>
      <c r="AA50" s="94">
        <f t="shared" si="2"/>
        <v>23.523439393939388</v>
      </c>
      <c r="AB50" s="94">
        <f t="shared" si="2"/>
        <v>23.9579375</v>
      </c>
      <c r="AC50" s="94">
        <f t="shared" si="2"/>
        <v>24.885393740031901</v>
      </c>
      <c r="AD50" s="94">
        <f t="shared" si="2"/>
        <v>25.498863095238097</v>
      </c>
      <c r="AE50" s="94">
        <f t="shared" si="2"/>
        <v>26.057471238001124</v>
      </c>
      <c r="AF50" s="94">
        <f t="shared" ref="AF50" si="3">AVERAGE(AF5:AF49)</f>
        <v>26.976669105351171</v>
      </c>
      <c r="AG50" s="99">
        <f t="shared" si="1"/>
        <v>25.283319319788099</v>
      </c>
      <c r="AI50" s="5" t="s">
        <v>33</v>
      </c>
      <c r="AJ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70"/>
      <c r="AK51" t="s">
        <v>33</v>
      </c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24"/>
      <c r="U52" s="124"/>
      <c r="V52" s="124"/>
      <c r="W52" s="124"/>
      <c r="X52" s="124"/>
      <c r="Y52" s="96"/>
      <c r="Z52" s="96"/>
      <c r="AA52" s="96"/>
      <c r="AB52" s="96"/>
      <c r="AC52" s="96"/>
      <c r="AD52" s="96"/>
      <c r="AE52" s="96"/>
      <c r="AF52" s="96"/>
      <c r="AG52" s="70"/>
      <c r="AI52" s="11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25"/>
      <c r="U53" s="125"/>
      <c r="V53" s="125"/>
      <c r="W53" s="125"/>
      <c r="X53" s="125"/>
      <c r="Y53" s="96"/>
      <c r="Z53" s="96"/>
      <c r="AA53" s="96"/>
      <c r="AB53" s="96"/>
      <c r="AC53" s="96"/>
      <c r="AD53" s="48"/>
      <c r="AE53" s="48"/>
      <c r="AF53" s="48"/>
      <c r="AG53" s="70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70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70"/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70"/>
      <c r="AI56" t="s">
        <v>33</v>
      </c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1"/>
    </row>
    <row r="59" spans="1:37" x14ac:dyDescent="0.2">
      <c r="AI59" s="11" t="s">
        <v>33</v>
      </c>
    </row>
    <row r="60" spans="1:37" x14ac:dyDescent="0.2">
      <c r="N60" s="2" t="s">
        <v>33</v>
      </c>
      <c r="AD60" s="2" t="s">
        <v>33</v>
      </c>
    </row>
    <row r="61" spans="1:37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2" t="s">
        <v>33</v>
      </c>
    </row>
    <row r="62" spans="1:37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2" t="s">
        <v>33</v>
      </c>
      <c r="W62" s="2" t="s">
        <v>33</v>
      </c>
    </row>
    <row r="63" spans="1:37" x14ac:dyDescent="0.2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Z63" s="2" t="s">
        <v>33</v>
      </c>
    </row>
    <row r="64" spans="1:37" x14ac:dyDescent="0.2">
      <c r="AB64" s="2" t="s">
        <v>33</v>
      </c>
    </row>
    <row r="65" spans="9:33" x14ac:dyDescent="0.2">
      <c r="AG65" s="7" t="s">
        <v>33</v>
      </c>
    </row>
    <row r="67" spans="9:33" x14ac:dyDescent="0.2">
      <c r="I67" s="2" t="s">
        <v>33</v>
      </c>
    </row>
    <row r="70" spans="9:33" x14ac:dyDescent="0.2">
      <c r="AE70" s="2" t="s">
        <v>33</v>
      </c>
    </row>
  </sheetData>
  <mergeCells count="37"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202</v>
      </c>
      <c r="B1" s="12" t="s">
        <v>34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85</v>
      </c>
      <c r="I1" s="12" t="s">
        <v>40</v>
      </c>
      <c r="J1" s="13"/>
      <c r="K1" s="13"/>
      <c r="L1" s="13"/>
      <c r="M1" s="13"/>
    </row>
    <row r="2" spans="1:13" s="19" customFormat="1" x14ac:dyDescent="0.2">
      <c r="A2" s="15" t="s">
        <v>157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3"/>
      <c r="K2" s="13"/>
      <c r="L2" s="13"/>
      <c r="M2" s="13"/>
    </row>
    <row r="3" spans="1:13" ht="12.75" customHeight="1" x14ac:dyDescent="0.2">
      <c r="A3" s="15" t="s">
        <v>158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159</v>
      </c>
      <c r="B4" s="15" t="s">
        <v>41</v>
      </c>
      <c r="C4" s="16" t="s">
        <v>46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47</v>
      </c>
      <c r="J4" s="21"/>
      <c r="K4" s="21"/>
      <c r="L4" s="21"/>
      <c r="M4" s="21"/>
    </row>
    <row r="5" spans="1:13" ht="14.25" customHeight="1" x14ac:dyDescent="0.2">
      <c r="A5" s="15" t="s">
        <v>160</v>
      </c>
      <c r="B5" s="15" t="s">
        <v>87</v>
      </c>
      <c r="C5" s="16" t="s">
        <v>88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89</v>
      </c>
      <c r="J5" s="21"/>
      <c r="K5" s="21"/>
      <c r="L5" s="21"/>
      <c r="M5" s="21"/>
    </row>
    <row r="6" spans="1:13" ht="14.25" customHeight="1" x14ac:dyDescent="0.2">
      <c r="A6" s="15" t="s">
        <v>161</v>
      </c>
      <c r="B6" s="15" t="s">
        <v>87</v>
      </c>
      <c r="C6" s="16" t="s">
        <v>90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91</v>
      </c>
      <c r="J6" s="21"/>
      <c r="K6" s="21"/>
      <c r="L6" s="21"/>
      <c r="M6" s="21"/>
    </row>
    <row r="7" spans="1:13" s="24" customFormat="1" x14ac:dyDescent="0.2">
      <c r="A7" s="15" t="s">
        <v>162</v>
      </c>
      <c r="B7" s="15" t="s">
        <v>41</v>
      </c>
      <c r="C7" s="16" t="s">
        <v>48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49</v>
      </c>
      <c r="J7" s="21"/>
      <c r="K7" s="21"/>
      <c r="L7" s="21"/>
      <c r="M7" s="21"/>
    </row>
    <row r="8" spans="1:13" s="24" customFormat="1" x14ac:dyDescent="0.2">
      <c r="A8" s="15" t="s">
        <v>163</v>
      </c>
      <c r="B8" s="15" t="s">
        <v>41</v>
      </c>
      <c r="C8" s="16" t="s">
        <v>51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92</v>
      </c>
      <c r="J8" s="21"/>
      <c r="K8" s="21"/>
      <c r="L8" s="21"/>
      <c r="M8" s="21"/>
    </row>
    <row r="9" spans="1:13" s="24" customFormat="1" x14ac:dyDescent="0.2">
      <c r="A9" s="15" t="s">
        <v>164</v>
      </c>
      <c r="B9" s="15" t="s">
        <v>87</v>
      </c>
      <c r="C9" s="16" t="s">
        <v>94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95</v>
      </c>
      <c r="J9" s="21"/>
      <c r="K9" s="21"/>
      <c r="L9" s="21"/>
      <c r="M9" s="21"/>
    </row>
    <row r="10" spans="1:13" s="24" customFormat="1" x14ac:dyDescent="0.2">
      <c r="A10" s="15" t="s">
        <v>165</v>
      </c>
      <c r="B10" s="15" t="s">
        <v>87</v>
      </c>
      <c r="C10" s="16" t="s">
        <v>97</v>
      </c>
      <c r="D10" s="58">
        <v>-21246756</v>
      </c>
      <c r="E10" s="58">
        <v>-564560442</v>
      </c>
      <c r="F10" s="22">
        <v>329</v>
      </c>
      <c r="G10" s="20" t="s">
        <v>98</v>
      </c>
      <c r="H10" s="18">
        <v>1</v>
      </c>
      <c r="I10" s="23" t="s">
        <v>99</v>
      </c>
      <c r="J10" s="21"/>
      <c r="K10" s="21"/>
      <c r="L10" s="21"/>
      <c r="M10" s="21"/>
    </row>
    <row r="11" spans="1:13" s="24" customFormat="1" x14ac:dyDescent="0.2">
      <c r="A11" s="15" t="s">
        <v>166</v>
      </c>
      <c r="B11" s="15" t="s">
        <v>87</v>
      </c>
      <c r="C11" s="16" t="s">
        <v>101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1</v>
      </c>
      <c r="I11" s="23" t="s">
        <v>102</v>
      </c>
      <c r="J11" s="21"/>
      <c r="K11" s="21"/>
      <c r="L11" s="21"/>
      <c r="M11" s="21"/>
    </row>
    <row r="12" spans="1:13" s="24" customFormat="1" x14ac:dyDescent="0.2">
      <c r="A12" s="15" t="s">
        <v>167</v>
      </c>
      <c r="B12" s="15" t="s">
        <v>87</v>
      </c>
      <c r="C12" s="16" t="s">
        <v>104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105</v>
      </c>
      <c r="J12" s="21"/>
      <c r="K12" s="21"/>
      <c r="L12" s="21"/>
      <c r="M12" s="21"/>
    </row>
    <row r="13" spans="1:13" s="67" customFormat="1" ht="15" x14ac:dyDescent="0.25">
      <c r="A13" s="59" t="s">
        <v>168</v>
      </c>
      <c r="B13" s="59" t="s">
        <v>87</v>
      </c>
      <c r="C13" s="60" t="s">
        <v>106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107</v>
      </c>
      <c r="J13" s="66"/>
      <c r="K13" s="66"/>
      <c r="L13" s="66"/>
      <c r="M13" s="66"/>
    </row>
    <row r="14" spans="1:13" x14ac:dyDescent="0.2">
      <c r="A14" s="15" t="s">
        <v>169</v>
      </c>
      <c r="B14" s="15" t="s">
        <v>41</v>
      </c>
      <c r="C14" s="16" t="s">
        <v>108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52</v>
      </c>
      <c r="J14" s="21"/>
      <c r="K14" s="21"/>
      <c r="L14" s="21"/>
      <c r="M14" s="21"/>
    </row>
    <row r="15" spans="1:13" x14ac:dyDescent="0.2">
      <c r="A15" s="15" t="s">
        <v>170</v>
      </c>
      <c r="B15" s="15" t="s">
        <v>41</v>
      </c>
      <c r="C15" s="16" t="s">
        <v>109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53</v>
      </c>
      <c r="J15" s="21"/>
      <c r="K15" s="21"/>
      <c r="L15" s="21" t="s">
        <v>33</v>
      </c>
      <c r="M15" s="21"/>
    </row>
    <row r="16" spans="1:13" x14ac:dyDescent="0.2">
      <c r="A16" s="15" t="s">
        <v>171</v>
      </c>
      <c r="B16" s="15" t="s">
        <v>41</v>
      </c>
      <c r="C16" s="16" t="s">
        <v>110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83</v>
      </c>
      <c r="J16" s="21"/>
      <c r="K16" s="21"/>
      <c r="L16" s="21"/>
      <c r="M16" s="21"/>
    </row>
    <row r="17" spans="1:13" ht="13.5" customHeight="1" x14ac:dyDescent="0.2">
      <c r="A17" s="15" t="s">
        <v>172</v>
      </c>
      <c r="B17" s="15" t="s">
        <v>41</v>
      </c>
      <c r="C17" s="16" t="s">
        <v>111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54</v>
      </c>
      <c r="J17" s="21"/>
      <c r="K17" s="21"/>
      <c r="L17" s="21"/>
      <c r="M17" s="21"/>
    </row>
    <row r="18" spans="1:13" ht="13.5" customHeight="1" x14ac:dyDescent="0.2">
      <c r="A18" s="15" t="s">
        <v>173</v>
      </c>
      <c r="B18" s="15" t="s">
        <v>41</v>
      </c>
      <c r="C18" s="16" t="s">
        <v>112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55</v>
      </c>
      <c r="J18" s="21"/>
      <c r="K18" s="21"/>
      <c r="L18" s="21" t="s">
        <v>33</v>
      </c>
      <c r="M18" s="21"/>
    </row>
    <row r="19" spans="1:13" x14ac:dyDescent="0.2">
      <c r="A19" s="15" t="s">
        <v>174</v>
      </c>
      <c r="B19" s="15" t="s">
        <v>41</v>
      </c>
      <c r="C19" s="16" t="s">
        <v>113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56</v>
      </c>
      <c r="J19" s="21"/>
      <c r="K19" s="21"/>
      <c r="L19" s="21" t="s">
        <v>33</v>
      </c>
      <c r="M19" s="21"/>
    </row>
    <row r="20" spans="1:13" x14ac:dyDescent="0.2">
      <c r="A20" s="15" t="s">
        <v>175</v>
      </c>
      <c r="B20" s="15" t="s">
        <v>41</v>
      </c>
      <c r="C20" s="16" t="s">
        <v>114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57</v>
      </c>
      <c r="J20" s="21"/>
      <c r="K20" s="21"/>
      <c r="L20" s="21"/>
      <c r="M20" s="21"/>
    </row>
    <row r="21" spans="1:13" x14ac:dyDescent="0.2">
      <c r="A21" s="15" t="s">
        <v>176</v>
      </c>
      <c r="B21" s="15" t="s">
        <v>87</v>
      </c>
      <c r="C21" s="16" t="s">
        <v>115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116</v>
      </c>
      <c r="J21" s="21"/>
      <c r="K21" s="21"/>
      <c r="L21" s="21"/>
      <c r="M21" s="21" t="s">
        <v>33</v>
      </c>
    </row>
    <row r="22" spans="1:13" ht="25.5" x14ac:dyDescent="0.2">
      <c r="A22" s="15" t="s">
        <v>177</v>
      </c>
      <c r="B22" s="15" t="s">
        <v>87</v>
      </c>
      <c r="C22" s="16" t="s">
        <v>117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118</v>
      </c>
      <c r="J22" s="21"/>
      <c r="K22" s="21"/>
      <c r="L22" s="21"/>
      <c r="M22" s="21"/>
    </row>
    <row r="23" spans="1:13" x14ac:dyDescent="0.2">
      <c r="A23" s="15" t="s">
        <v>178</v>
      </c>
      <c r="B23" s="15" t="s">
        <v>87</v>
      </c>
      <c r="C23" s="16" t="s">
        <v>119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120</v>
      </c>
      <c r="J23" s="21"/>
      <c r="K23" s="21"/>
      <c r="L23" s="21"/>
      <c r="M23" s="21"/>
    </row>
    <row r="24" spans="1:13" x14ac:dyDescent="0.2">
      <c r="A24" s="15" t="s">
        <v>179</v>
      </c>
      <c r="B24" s="15" t="s">
        <v>41</v>
      </c>
      <c r="C24" s="16" t="s">
        <v>58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59</v>
      </c>
      <c r="J24" s="21"/>
      <c r="K24" s="21"/>
      <c r="L24" s="21" t="s">
        <v>33</v>
      </c>
      <c r="M24" s="21" t="s">
        <v>33</v>
      </c>
    </row>
    <row r="25" spans="1:13" x14ac:dyDescent="0.2">
      <c r="A25" s="15" t="s">
        <v>180</v>
      </c>
      <c r="B25" s="15" t="s">
        <v>41</v>
      </c>
      <c r="C25" s="16" t="s">
        <v>60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61</v>
      </c>
      <c r="J25" s="21"/>
      <c r="K25" s="21"/>
      <c r="L25" s="21" t="s">
        <v>33</v>
      </c>
      <c r="M25" s="21"/>
    </row>
    <row r="26" spans="1:13" s="24" customFormat="1" x14ac:dyDescent="0.2">
      <c r="A26" s="15" t="s">
        <v>181</v>
      </c>
      <c r="B26" s="15" t="s">
        <v>41</v>
      </c>
      <c r="C26" s="16" t="s">
        <v>62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63</v>
      </c>
      <c r="J26" s="21"/>
      <c r="K26" s="21"/>
      <c r="L26" s="21"/>
      <c r="M26" s="21"/>
    </row>
    <row r="27" spans="1:13" x14ac:dyDescent="0.2">
      <c r="A27" s="15" t="s">
        <v>182</v>
      </c>
      <c r="B27" s="15" t="s">
        <v>41</v>
      </c>
      <c r="C27" s="16" t="s">
        <v>64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65</v>
      </c>
      <c r="J27" s="21"/>
      <c r="K27" s="21"/>
      <c r="L27" s="21"/>
      <c r="M27" s="21"/>
    </row>
    <row r="28" spans="1:13" x14ac:dyDescent="0.2">
      <c r="A28" s="15" t="s">
        <v>183</v>
      </c>
      <c r="B28" s="15" t="s">
        <v>87</v>
      </c>
      <c r="C28" s="16" t="s">
        <v>121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122</v>
      </c>
      <c r="J28" s="21"/>
      <c r="K28" s="21"/>
      <c r="L28" s="21"/>
      <c r="M28" s="21"/>
    </row>
    <row r="29" spans="1:13" ht="12.75" customHeight="1" x14ac:dyDescent="0.2">
      <c r="A29" s="15" t="s">
        <v>184</v>
      </c>
      <c r="B29" s="15" t="s">
        <v>41</v>
      </c>
      <c r="C29" s="16" t="s">
        <v>123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66</v>
      </c>
      <c r="J29" s="21"/>
      <c r="K29" s="21"/>
      <c r="L29" s="21"/>
      <c r="M29" s="21"/>
    </row>
    <row r="30" spans="1:13" ht="12.75" customHeight="1" x14ac:dyDescent="0.2">
      <c r="A30" s="15" t="s">
        <v>185</v>
      </c>
      <c r="B30" s="15" t="s">
        <v>87</v>
      </c>
      <c r="C30" s="16" t="s">
        <v>124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125</v>
      </c>
      <c r="J30" s="21"/>
      <c r="K30" s="21"/>
      <c r="L30" s="21"/>
      <c r="M30" s="21"/>
    </row>
    <row r="31" spans="1:13" ht="12.75" customHeight="1" x14ac:dyDescent="0.2">
      <c r="A31" s="15" t="s">
        <v>186</v>
      </c>
      <c r="B31" s="15" t="s">
        <v>87</v>
      </c>
      <c r="C31" s="16" t="s">
        <v>127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128</v>
      </c>
      <c r="J31" s="21"/>
      <c r="K31" s="21"/>
      <c r="L31" s="21"/>
      <c r="M31" s="21"/>
    </row>
    <row r="32" spans="1:13" s="24" customFormat="1" x14ac:dyDescent="0.2">
      <c r="A32" s="15" t="s">
        <v>187</v>
      </c>
      <c r="B32" s="15" t="s">
        <v>41</v>
      </c>
      <c r="C32" s="16" t="s">
        <v>129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67</v>
      </c>
      <c r="J32" s="21"/>
      <c r="K32" s="21"/>
      <c r="L32" s="21"/>
      <c r="M32" s="21" t="s">
        <v>33</v>
      </c>
    </row>
    <row r="33" spans="1:13" x14ac:dyDescent="0.2">
      <c r="A33" s="15" t="s">
        <v>188</v>
      </c>
      <c r="B33" s="15" t="s">
        <v>41</v>
      </c>
      <c r="C33" s="16" t="s">
        <v>130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68</v>
      </c>
      <c r="J33" s="21"/>
      <c r="K33" s="21"/>
      <c r="L33" s="21"/>
      <c r="M33" s="21"/>
    </row>
    <row r="34" spans="1:13" s="24" customFormat="1" x14ac:dyDescent="0.2">
      <c r="A34" s="15" t="s">
        <v>189</v>
      </c>
      <c r="B34" s="15" t="s">
        <v>41</v>
      </c>
      <c r="C34" s="16" t="s">
        <v>131</v>
      </c>
      <c r="D34" s="22">
        <v>-19.414300000000001</v>
      </c>
      <c r="E34" s="22">
        <v>-51.1053</v>
      </c>
      <c r="F34" s="22">
        <v>424</v>
      </c>
      <c r="G34" s="20" t="s">
        <v>69</v>
      </c>
      <c r="H34" s="18">
        <v>1</v>
      </c>
      <c r="I34" s="16" t="s">
        <v>70</v>
      </c>
      <c r="J34" s="21"/>
      <c r="K34" s="21"/>
      <c r="L34" s="21"/>
      <c r="M34" s="21"/>
    </row>
    <row r="35" spans="1:13" s="24" customFormat="1" x14ac:dyDescent="0.2">
      <c r="A35" s="15" t="s">
        <v>190</v>
      </c>
      <c r="B35" s="15" t="s">
        <v>87</v>
      </c>
      <c r="C35" s="16" t="s">
        <v>132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133</v>
      </c>
      <c r="J35" s="21"/>
      <c r="K35" s="21"/>
      <c r="L35" s="21"/>
      <c r="M35" s="21" t="s">
        <v>33</v>
      </c>
    </row>
    <row r="36" spans="1:13" x14ac:dyDescent="0.2">
      <c r="A36" s="15" t="s">
        <v>191</v>
      </c>
      <c r="B36" s="15" t="s">
        <v>41</v>
      </c>
      <c r="C36" s="16" t="s">
        <v>134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71</v>
      </c>
      <c r="J36" s="21"/>
      <c r="K36" s="21"/>
      <c r="L36" s="21"/>
      <c r="M36" s="21"/>
    </row>
    <row r="37" spans="1:13" x14ac:dyDescent="0.2">
      <c r="A37" s="15" t="s">
        <v>192</v>
      </c>
      <c r="B37" s="15" t="s">
        <v>41</v>
      </c>
      <c r="C37" s="16" t="s">
        <v>135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72</v>
      </c>
      <c r="J37" s="21"/>
      <c r="K37" s="21"/>
      <c r="L37" s="21"/>
      <c r="M37" s="21"/>
    </row>
    <row r="38" spans="1:13" s="24" customFormat="1" x14ac:dyDescent="0.2">
      <c r="A38" s="15" t="s">
        <v>193</v>
      </c>
      <c r="B38" s="15" t="s">
        <v>41</v>
      </c>
      <c r="C38" s="16" t="s">
        <v>136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84</v>
      </c>
      <c r="J38" s="21"/>
      <c r="K38" s="21"/>
      <c r="L38" s="21"/>
      <c r="M38" s="21"/>
    </row>
    <row r="39" spans="1:13" s="24" customFormat="1" x14ac:dyDescent="0.2">
      <c r="A39" s="15" t="s">
        <v>194</v>
      </c>
      <c r="B39" s="15" t="s">
        <v>87</v>
      </c>
      <c r="C39" s="16" t="s">
        <v>137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195</v>
      </c>
      <c r="B40" s="15" t="s">
        <v>41</v>
      </c>
      <c r="C40" s="16" t="s">
        <v>138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73</v>
      </c>
      <c r="J40" s="21"/>
      <c r="K40" s="21"/>
      <c r="L40" s="21"/>
      <c r="M40" s="21" t="s">
        <v>33</v>
      </c>
    </row>
    <row r="41" spans="1:13" s="29" customFormat="1" ht="15" customHeight="1" x14ac:dyDescent="0.2">
      <c r="A41" s="26" t="s">
        <v>196</v>
      </c>
      <c r="B41" s="26" t="s">
        <v>87</v>
      </c>
      <c r="C41" s="16" t="s">
        <v>140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141</v>
      </c>
      <c r="J41" s="28"/>
      <c r="K41" s="28"/>
      <c r="L41" s="28"/>
      <c r="M41" s="28"/>
    </row>
    <row r="42" spans="1:13" s="29" customFormat="1" ht="15" customHeight="1" x14ac:dyDescent="0.2">
      <c r="A42" s="26" t="s">
        <v>197</v>
      </c>
      <c r="B42" s="26" t="s">
        <v>41</v>
      </c>
      <c r="C42" s="16" t="s">
        <v>142</v>
      </c>
      <c r="D42" s="69">
        <v>-20981633</v>
      </c>
      <c r="E42" s="27">
        <v>-54.971899999999998</v>
      </c>
      <c r="F42" s="27">
        <v>464</v>
      </c>
      <c r="G42" s="17" t="s">
        <v>74</v>
      </c>
      <c r="H42" s="16">
        <v>1</v>
      </c>
      <c r="I42" s="26" t="s">
        <v>75</v>
      </c>
      <c r="J42" s="28"/>
      <c r="K42" s="28"/>
      <c r="L42" s="28"/>
      <c r="M42" s="28"/>
    </row>
    <row r="43" spans="1:13" s="24" customFormat="1" x14ac:dyDescent="0.2">
      <c r="A43" s="15" t="s">
        <v>198</v>
      </c>
      <c r="B43" s="15" t="s">
        <v>41</v>
      </c>
      <c r="C43" s="16" t="s">
        <v>143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76</v>
      </c>
      <c r="J43" s="21"/>
      <c r="K43" s="21"/>
      <c r="L43" s="21"/>
      <c r="M43" s="21"/>
    </row>
    <row r="44" spans="1:13" s="24" customFormat="1" x14ac:dyDescent="0.2">
      <c r="A44" s="15" t="s">
        <v>199</v>
      </c>
      <c r="B44" s="15" t="s">
        <v>87</v>
      </c>
      <c r="C44" s="16" t="s">
        <v>145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1</v>
      </c>
      <c r="I44" s="16" t="s">
        <v>146</v>
      </c>
      <c r="J44" s="21"/>
      <c r="K44" s="21"/>
      <c r="L44" s="21"/>
      <c r="M44" s="21"/>
    </row>
    <row r="45" spans="1:13" s="31" customFormat="1" x14ac:dyDescent="0.2">
      <c r="A45" s="26" t="s">
        <v>200</v>
      </c>
      <c r="B45" s="26" t="s">
        <v>41</v>
      </c>
      <c r="C45" s="16" t="s">
        <v>147</v>
      </c>
      <c r="D45" s="16">
        <v>-17.634699999999999</v>
      </c>
      <c r="E45" s="16">
        <v>-54.760100000000001</v>
      </c>
      <c r="F45" s="16">
        <v>486</v>
      </c>
      <c r="G45" s="17" t="s">
        <v>77</v>
      </c>
      <c r="H45" s="16">
        <v>1</v>
      </c>
      <c r="I45" s="18" t="s">
        <v>78</v>
      </c>
      <c r="J45" s="30"/>
      <c r="K45" s="30"/>
      <c r="L45" s="30"/>
      <c r="M45" s="30"/>
    </row>
    <row r="46" spans="1:13" x14ac:dyDescent="0.2">
      <c r="A46" s="15" t="s">
        <v>201</v>
      </c>
      <c r="B46" s="15" t="s">
        <v>41</v>
      </c>
      <c r="C46" s="16" t="s">
        <v>148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79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80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81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82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33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showGridLines="0" zoomScale="90" zoomScaleNormal="90" workbookViewId="0">
      <selection activeCell="A19" sqref="A19:XFD19"/>
    </sheetView>
  </sheetViews>
  <sheetFormatPr defaultRowHeight="12.75" x14ac:dyDescent="0.2"/>
  <cols>
    <col min="1" max="1" width="23.570312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8" bestFit="1" customWidth="1"/>
  </cols>
  <sheetData>
    <row r="1" spans="1:36" ht="20.100000000000001" customHeight="1" x14ac:dyDescent="0.2">
      <c r="A1" s="129" t="s">
        <v>211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1"/>
    </row>
    <row r="2" spans="1:36" ht="20.100000000000001" customHeight="1" x14ac:dyDescent="0.2">
      <c r="A2" s="121" t="s">
        <v>20</v>
      </c>
      <c r="B2" s="132" t="s">
        <v>236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4"/>
    </row>
    <row r="3" spans="1:36" s="4" customFormat="1" ht="20.100000000000001" customHeight="1" x14ac:dyDescent="0.2">
      <c r="A3" s="121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2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78" t="s">
        <v>23</v>
      </c>
      <c r="AH4" s="79" t="s">
        <v>23</v>
      </c>
    </row>
    <row r="5" spans="1:36" s="5" customFormat="1" ht="12.75" customHeight="1" x14ac:dyDescent="0.2">
      <c r="A5" s="50" t="s">
        <v>28</v>
      </c>
      <c r="B5" s="90">
        <f>[1]Dezembro!$C$5</f>
        <v>37.299999999999997</v>
      </c>
      <c r="C5" s="90">
        <f>[1]Dezembro!$C$6</f>
        <v>33.9</v>
      </c>
      <c r="D5" s="90">
        <f>[1]Dezembro!$C$7</f>
        <v>30.5</v>
      </c>
      <c r="E5" s="90">
        <f>[1]Dezembro!$C$8</f>
        <v>32.799999999999997</v>
      </c>
      <c r="F5" s="90">
        <f>[1]Dezembro!$C$9</f>
        <v>35.1</v>
      </c>
      <c r="G5" s="90">
        <f>[1]Dezembro!$C$10</f>
        <v>36.4</v>
      </c>
      <c r="H5" s="90">
        <f>[1]Dezembro!$C$11</f>
        <v>37.799999999999997</v>
      </c>
      <c r="I5" s="90">
        <f>[1]Dezembro!$C$12</f>
        <v>35.4</v>
      </c>
      <c r="J5" s="90">
        <f>[1]Dezembro!$C$13</f>
        <v>34.5</v>
      </c>
      <c r="K5" s="90">
        <f>[1]Dezembro!$C$14</f>
        <v>34.4</v>
      </c>
      <c r="L5" s="90">
        <f>[1]Dezembro!$C$15</f>
        <v>35.9</v>
      </c>
      <c r="M5" s="90">
        <f>[1]Dezembro!$C$16</f>
        <v>35.700000000000003</v>
      </c>
      <c r="N5" s="90">
        <f>[1]Dezembro!$C$17</f>
        <v>34.799999999999997</v>
      </c>
      <c r="O5" s="90">
        <f>[1]Dezembro!$C$18</f>
        <v>31.7</v>
      </c>
      <c r="P5" s="90">
        <f>[1]Dezembro!$C$19</f>
        <v>30.7</v>
      </c>
      <c r="Q5" s="90">
        <f>[1]Dezembro!$C$20</f>
        <v>33.6</v>
      </c>
      <c r="R5" s="90">
        <f>[1]Dezembro!$C$21</f>
        <v>35.200000000000003</v>
      </c>
      <c r="S5" s="90">
        <f>[1]Dezembro!$C$22</f>
        <v>36.9</v>
      </c>
      <c r="T5" s="90">
        <f>[1]Dezembro!$C$23</f>
        <v>36.299999999999997</v>
      </c>
      <c r="U5" s="90">
        <f>[1]Dezembro!$C$24</f>
        <v>33.9</v>
      </c>
      <c r="V5" s="90">
        <f>[1]Dezembro!$C$25</f>
        <v>34.4</v>
      </c>
      <c r="W5" s="90">
        <f>[1]Dezembro!$C$26</f>
        <v>31.4</v>
      </c>
      <c r="X5" s="90">
        <f>[1]Dezembro!$C$27</f>
        <v>35.700000000000003</v>
      </c>
      <c r="Y5" s="90">
        <f>[1]Dezembro!$C$28</f>
        <v>34.700000000000003</v>
      </c>
      <c r="Z5" s="90">
        <f>[1]Dezembro!$C$29</f>
        <v>27.2</v>
      </c>
      <c r="AA5" s="90">
        <f>[1]Dezembro!$C$30</f>
        <v>30.7</v>
      </c>
      <c r="AB5" s="90">
        <f>[1]Dezembro!$C$31</f>
        <v>33.5</v>
      </c>
      <c r="AC5" s="90">
        <f>[1]Dezembro!$C$32</f>
        <v>35.299999999999997</v>
      </c>
      <c r="AD5" s="90">
        <f>[1]Dezembro!$C$33</f>
        <v>36.200000000000003</v>
      </c>
      <c r="AE5" s="90">
        <f>[1]Dezembro!$C$34</f>
        <v>36.6</v>
      </c>
      <c r="AF5" s="90">
        <f>[1]Dezembro!$C$35</f>
        <v>36.799999999999997</v>
      </c>
      <c r="AG5" s="91">
        <f t="shared" ref="AG5" si="1">MAX(B5:AF5)</f>
        <v>37.799999999999997</v>
      </c>
      <c r="AH5" s="92">
        <f t="shared" ref="AH5:AH50" si="2">AVERAGE(B5:AF5)</f>
        <v>34.364516129032253</v>
      </c>
    </row>
    <row r="6" spans="1:36" ht="12.75" customHeight="1" x14ac:dyDescent="0.2">
      <c r="A6" s="50" t="s">
        <v>0</v>
      </c>
      <c r="B6" s="93">
        <f>[2]Dezembro!$C$5</f>
        <v>35.700000000000003</v>
      </c>
      <c r="C6" s="93">
        <f>[2]Dezembro!$C$6</f>
        <v>33.6</v>
      </c>
      <c r="D6" s="93">
        <f>[2]Dezembro!$C$7</f>
        <v>25.9</v>
      </c>
      <c r="E6" s="93">
        <f>[2]Dezembro!$C$8</f>
        <v>30.5</v>
      </c>
      <c r="F6" s="93">
        <f>[2]Dezembro!$C$9</f>
        <v>31</v>
      </c>
      <c r="G6" s="93">
        <f>[2]Dezembro!$C$10</f>
        <v>32.4</v>
      </c>
      <c r="H6" s="93">
        <f>[2]Dezembro!$C$11</f>
        <v>33.6</v>
      </c>
      <c r="I6" s="93">
        <f>[2]Dezembro!$C$12</f>
        <v>31.5</v>
      </c>
      <c r="J6" s="93">
        <f>[2]Dezembro!$C$13</f>
        <v>33.1</v>
      </c>
      <c r="K6" s="93">
        <f>[2]Dezembro!$C$14</f>
        <v>29.4</v>
      </c>
      <c r="L6" s="93">
        <f>[2]Dezembro!$C$15</f>
        <v>31.3</v>
      </c>
      <c r="M6" s="93">
        <f>[2]Dezembro!$C$16</f>
        <v>32.200000000000003</v>
      </c>
      <c r="N6" s="93">
        <f>[2]Dezembro!$C$17</f>
        <v>28.5</v>
      </c>
      <c r="O6" s="93">
        <f>[2]Dezembro!$C$18</f>
        <v>28</v>
      </c>
      <c r="P6" s="93">
        <f>[2]Dezembro!$C$19</f>
        <v>30.9</v>
      </c>
      <c r="Q6" s="93">
        <f>[2]Dezembro!$C$20</f>
        <v>31</v>
      </c>
      <c r="R6" s="93">
        <f>[2]Dezembro!$C$21</f>
        <v>31.7</v>
      </c>
      <c r="S6" s="93">
        <f>[2]Dezembro!$C$22</f>
        <v>33.6</v>
      </c>
      <c r="T6" s="93">
        <f>[2]Dezembro!$C$23</f>
        <v>30.3</v>
      </c>
      <c r="U6" s="93">
        <f>[2]Dezembro!$C$24</f>
        <v>32.200000000000003</v>
      </c>
      <c r="V6" s="93">
        <f>[2]Dezembro!$C$25</f>
        <v>34.700000000000003</v>
      </c>
      <c r="W6" s="93">
        <f>[2]Dezembro!$C$26</f>
        <v>32.700000000000003</v>
      </c>
      <c r="X6" s="93">
        <f>[2]Dezembro!$C$27</f>
        <v>34.5</v>
      </c>
      <c r="Y6" s="93">
        <f>[2]Dezembro!$C$28</f>
        <v>32.6</v>
      </c>
      <c r="Z6" s="93">
        <f>[2]Dezembro!$C$29</f>
        <v>27</v>
      </c>
      <c r="AA6" s="93">
        <f>[2]Dezembro!$C$30</f>
        <v>31.9</v>
      </c>
      <c r="AB6" s="93">
        <f>[2]Dezembro!$C$31</f>
        <v>32.5</v>
      </c>
      <c r="AC6" s="93">
        <f>[2]Dezembro!$C$32</f>
        <v>33.5</v>
      </c>
      <c r="AD6" s="93">
        <f>[2]Dezembro!$C$33</f>
        <v>34</v>
      </c>
      <c r="AE6" s="93">
        <f>[2]Dezembro!$C$34</f>
        <v>35.700000000000003</v>
      </c>
      <c r="AF6" s="93">
        <f>[2]Dezembro!$C$35</f>
        <v>36.9</v>
      </c>
      <c r="AG6" s="91">
        <f t="shared" ref="AG6:AG33" si="3">MAX(B6:AF6)</f>
        <v>36.9</v>
      </c>
      <c r="AH6" s="92">
        <f t="shared" si="2"/>
        <v>32.012903225806454</v>
      </c>
    </row>
    <row r="7" spans="1:36" ht="12.75" customHeight="1" x14ac:dyDescent="0.2">
      <c r="A7" s="50" t="s">
        <v>86</v>
      </c>
      <c r="B7" s="93">
        <f>[3]Dezembro!$C$5</f>
        <v>36.6</v>
      </c>
      <c r="C7" s="93">
        <f>[3]Dezembro!$C$6</f>
        <v>32.1</v>
      </c>
      <c r="D7" s="93">
        <f>[3]Dezembro!$C$7</f>
        <v>30.9</v>
      </c>
      <c r="E7" s="93">
        <f>[3]Dezembro!$C$8</f>
        <v>29.9</v>
      </c>
      <c r="F7" s="93">
        <f>[3]Dezembro!$C$9</f>
        <v>31.6</v>
      </c>
      <c r="G7" s="93">
        <f>[3]Dezembro!$C$10</f>
        <v>33</v>
      </c>
      <c r="H7" s="93">
        <f>[3]Dezembro!$C$11</f>
        <v>33.299999999999997</v>
      </c>
      <c r="I7" s="93">
        <f>[3]Dezembro!$C$12</f>
        <v>29.9</v>
      </c>
      <c r="J7" s="93">
        <f>[3]Dezembro!$C$13</f>
        <v>31.8</v>
      </c>
      <c r="K7" s="93">
        <f>[3]Dezembro!$C$14</f>
        <v>31.5</v>
      </c>
      <c r="L7" s="93">
        <f>[3]Dezembro!$C$15</f>
        <v>32</v>
      </c>
      <c r="M7" s="93">
        <f>[3]Dezembro!$C$16</f>
        <v>33.799999999999997</v>
      </c>
      <c r="N7" s="93">
        <f>[3]Dezembro!$C$17</f>
        <v>32.1</v>
      </c>
      <c r="O7" s="93">
        <f>[3]Dezembro!$C$18</f>
        <v>28.1</v>
      </c>
      <c r="P7" s="93">
        <f>[3]Dezembro!$C$19</f>
        <v>31.6</v>
      </c>
      <c r="Q7" s="93">
        <f>[3]Dezembro!$C$20</f>
        <v>31.9</v>
      </c>
      <c r="R7" s="93">
        <f>[3]Dezembro!$C$21</f>
        <v>33</v>
      </c>
      <c r="S7" s="93">
        <f>[3]Dezembro!$C$22</f>
        <v>35.5</v>
      </c>
      <c r="T7" s="93">
        <f>[3]Dezembro!$C$23</f>
        <v>33.6</v>
      </c>
      <c r="U7" s="93">
        <f>[3]Dezembro!$C$24</f>
        <v>32.799999999999997</v>
      </c>
      <c r="V7" s="93">
        <f>[3]Dezembro!$C$25</f>
        <v>33.5</v>
      </c>
      <c r="W7" s="93">
        <f>[3]Dezembro!$C$26</f>
        <v>33.200000000000003</v>
      </c>
      <c r="X7" s="93">
        <f>[3]Dezembro!$C$27</f>
        <v>34.6</v>
      </c>
      <c r="Y7" s="93">
        <f>[3]Dezembro!$C$28</f>
        <v>34.5</v>
      </c>
      <c r="Z7" s="93">
        <f>[3]Dezembro!$C$29</f>
        <v>28.8</v>
      </c>
      <c r="AA7" s="93">
        <f>[3]Dezembro!$C$30</f>
        <v>32.1</v>
      </c>
      <c r="AB7" s="93">
        <f>[3]Dezembro!$C$31</f>
        <v>32</v>
      </c>
      <c r="AC7" s="93">
        <f>[3]Dezembro!$C$32</f>
        <v>33.200000000000003</v>
      </c>
      <c r="AD7" s="93">
        <f>[3]Dezembro!$C$33</f>
        <v>34.4</v>
      </c>
      <c r="AE7" s="93">
        <f>[3]Dezembro!$C$34</f>
        <v>35</v>
      </c>
      <c r="AF7" s="93">
        <f>[3]Dezembro!$C$35</f>
        <v>35.6</v>
      </c>
      <c r="AG7" s="91">
        <f t="shared" si="3"/>
        <v>36.6</v>
      </c>
      <c r="AH7" s="92">
        <f t="shared" si="2"/>
        <v>32.641935483870974</v>
      </c>
    </row>
    <row r="8" spans="1:36" ht="12.75" customHeight="1" x14ac:dyDescent="0.2">
      <c r="A8" s="50" t="s">
        <v>1</v>
      </c>
      <c r="B8" s="93">
        <f>[4]Dezembro!$C$5</f>
        <v>35.6</v>
      </c>
      <c r="C8" s="93">
        <f>[4]Dezembro!$C$6</f>
        <v>34</v>
      </c>
      <c r="D8" s="93">
        <f>[4]Dezembro!$C$7</f>
        <v>28.2</v>
      </c>
      <c r="E8" s="93">
        <f>[4]Dezembro!$C$8</f>
        <v>29.7</v>
      </c>
      <c r="F8" s="93">
        <f>[4]Dezembro!$C$9</f>
        <v>32.700000000000003</v>
      </c>
      <c r="G8" s="93">
        <f>[4]Dezembro!$C$10</f>
        <v>33.200000000000003</v>
      </c>
      <c r="H8" s="93">
        <f>[4]Dezembro!$C$11</f>
        <v>34.700000000000003</v>
      </c>
      <c r="I8" s="93">
        <f>[4]Dezembro!$C$12</f>
        <v>34.5</v>
      </c>
      <c r="J8" s="93">
        <f>[4]Dezembro!$C$13</f>
        <v>33.5</v>
      </c>
      <c r="K8" s="93">
        <f>[4]Dezembro!$C$14</f>
        <v>30.6</v>
      </c>
      <c r="L8" s="93">
        <f>[4]Dezembro!$C$15</f>
        <v>35.299999999999997</v>
      </c>
      <c r="M8" s="93">
        <f>[4]Dezembro!$C$16</f>
        <v>35.5</v>
      </c>
      <c r="N8" s="93">
        <f>[4]Dezembro!$C$17</f>
        <v>33.200000000000003</v>
      </c>
      <c r="O8" s="93">
        <f>[4]Dezembro!$C$18</f>
        <v>27.9</v>
      </c>
      <c r="P8" s="93">
        <f>[4]Dezembro!$C$19</f>
        <v>33.200000000000003</v>
      </c>
      <c r="Q8" s="93">
        <f>[4]Dezembro!$C$20</f>
        <v>33.5</v>
      </c>
      <c r="R8" s="93">
        <f>[4]Dezembro!$C$21</f>
        <v>34.6</v>
      </c>
      <c r="S8" s="93">
        <f>[4]Dezembro!$C$22</f>
        <v>34.6</v>
      </c>
      <c r="T8" s="93">
        <f>[4]Dezembro!$C$23</f>
        <v>33.1</v>
      </c>
      <c r="U8" s="93">
        <f>[4]Dezembro!$C$24</f>
        <v>33.9</v>
      </c>
      <c r="V8" s="93">
        <f>[4]Dezembro!$C$25</f>
        <v>34.5</v>
      </c>
      <c r="W8" s="93">
        <f>[4]Dezembro!$C$26</f>
        <v>31.6</v>
      </c>
      <c r="X8" s="93">
        <f>[4]Dezembro!$C$27</f>
        <v>34.4</v>
      </c>
      <c r="Y8" s="93">
        <f>[4]Dezembro!$C$28</f>
        <v>35.200000000000003</v>
      </c>
      <c r="Z8" s="93">
        <f>[4]Dezembro!$C$29</f>
        <v>29.6</v>
      </c>
      <c r="AA8" s="93">
        <f>[4]Dezembro!$C$30</f>
        <v>31.9</v>
      </c>
      <c r="AB8" s="93">
        <f>[4]Dezembro!$C$31</f>
        <v>33</v>
      </c>
      <c r="AC8" s="93">
        <f>[4]Dezembro!$C$32</f>
        <v>34.200000000000003</v>
      </c>
      <c r="AD8" s="93">
        <f>[4]Dezembro!$C$33</f>
        <v>35</v>
      </c>
      <c r="AE8" s="93">
        <f>[4]Dezembro!$C$34</f>
        <v>35.5</v>
      </c>
      <c r="AF8" s="93">
        <f>[4]Dezembro!$C$35</f>
        <v>35.6</v>
      </c>
      <c r="AG8" s="91">
        <f t="shared" si="3"/>
        <v>35.6</v>
      </c>
      <c r="AH8" s="92">
        <f t="shared" si="2"/>
        <v>33.29032258064516</v>
      </c>
    </row>
    <row r="9" spans="1:36" ht="12.75" customHeight="1" x14ac:dyDescent="0.2">
      <c r="A9" s="50" t="s">
        <v>149</v>
      </c>
      <c r="B9" s="93">
        <f>[5]Dezembro!$C$5</f>
        <v>35.200000000000003</v>
      </c>
      <c r="C9" s="93">
        <f>[5]Dezembro!$C$6</f>
        <v>29.5</v>
      </c>
      <c r="D9" s="93">
        <f>[5]Dezembro!$C$7</f>
        <v>23.8</v>
      </c>
      <c r="E9" s="93">
        <f>[5]Dezembro!$C$8</f>
        <v>28.8</v>
      </c>
      <c r="F9" s="93">
        <f>[5]Dezembro!$C$9</f>
        <v>29.9</v>
      </c>
      <c r="G9" s="93">
        <f>[5]Dezembro!$C$10</f>
        <v>31.2</v>
      </c>
      <c r="H9" s="93">
        <f>[5]Dezembro!$C$11</f>
        <v>31.8</v>
      </c>
      <c r="I9" s="93">
        <f>[5]Dezembro!$C$12</f>
        <v>29.8</v>
      </c>
      <c r="J9" s="93">
        <f>[5]Dezembro!$C$13</f>
        <v>30.8</v>
      </c>
      <c r="K9" s="93">
        <f>[5]Dezembro!$C$14</f>
        <v>25.7</v>
      </c>
      <c r="L9" s="93">
        <f>[5]Dezembro!$C$15</f>
        <v>29.7</v>
      </c>
      <c r="M9" s="93">
        <f>[5]Dezembro!$C$16</f>
        <v>31.8</v>
      </c>
      <c r="N9" s="93">
        <f>[5]Dezembro!$C$17</f>
        <v>26.7</v>
      </c>
      <c r="O9" s="93">
        <f>[5]Dezembro!$C$18</f>
        <v>25.2</v>
      </c>
      <c r="P9" s="93">
        <f>[5]Dezembro!$C$19</f>
        <v>28.2</v>
      </c>
      <c r="Q9" s="93">
        <f>[5]Dezembro!$C$20</f>
        <v>28.7</v>
      </c>
      <c r="R9" s="93">
        <f>[5]Dezembro!$C$21</f>
        <v>30</v>
      </c>
      <c r="S9" s="93">
        <f>[5]Dezembro!$C$22</f>
        <v>32.299999999999997</v>
      </c>
      <c r="T9" s="93">
        <f>[5]Dezembro!$C$23</f>
        <v>28.5</v>
      </c>
      <c r="U9" s="93">
        <f>[5]Dezembro!$C$24</f>
        <v>29.6</v>
      </c>
      <c r="V9" s="93">
        <f>[5]Dezembro!$C$25</f>
        <v>33.200000000000003</v>
      </c>
      <c r="W9" s="93">
        <f>[5]Dezembro!$C$26</f>
        <v>30.3</v>
      </c>
      <c r="X9" s="93">
        <f>[5]Dezembro!$C$27</f>
        <v>32.5</v>
      </c>
      <c r="Y9" s="93">
        <f>[5]Dezembro!$C$28</f>
        <v>31.7</v>
      </c>
      <c r="Z9" s="93">
        <f>[5]Dezembro!$C$29</f>
        <v>24.7</v>
      </c>
      <c r="AA9" s="93">
        <f>[5]Dezembro!$C$30</f>
        <v>27.7</v>
      </c>
      <c r="AB9" s="93">
        <f>[5]Dezembro!$C$31</f>
        <v>29.8</v>
      </c>
      <c r="AC9" s="93">
        <f>[5]Dezembro!$C$32</f>
        <v>30.3</v>
      </c>
      <c r="AD9" s="93">
        <f>[5]Dezembro!$C$33</f>
        <v>31.5</v>
      </c>
      <c r="AE9" s="93">
        <f>[5]Dezembro!$C$34</f>
        <v>33.700000000000003</v>
      </c>
      <c r="AF9" s="93">
        <f>[5]Dezembro!$C$35</f>
        <v>35.4</v>
      </c>
      <c r="AG9" s="91">
        <f t="shared" si="3"/>
        <v>35.4</v>
      </c>
      <c r="AH9" s="92">
        <f t="shared" si="2"/>
        <v>29.93548387096774</v>
      </c>
    </row>
    <row r="10" spans="1:36" ht="12.75" customHeight="1" x14ac:dyDescent="0.2">
      <c r="A10" s="50" t="s">
        <v>93</v>
      </c>
      <c r="B10" s="93">
        <f>[6]Dezembro!$C$5</f>
        <v>32.299999999999997</v>
      </c>
      <c r="C10" s="93">
        <f>[6]Dezembro!$C$6</f>
        <v>28.5</v>
      </c>
      <c r="D10" s="93">
        <f>[6]Dezembro!$C$7</f>
        <v>27.2</v>
      </c>
      <c r="E10" s="93">
        <f>[6]Dezembro!$C$8</f>
        <v>26.8</v>
      </c>
      <c r="F10" s="93">
        <f>[6]Dezembro!$C$9</f>
        <v>30.4</v>
      </c>
      <c r="G10" s="93">
        <f>[6]Dezembro!$C$10</f>
        <v>32.299999999999997</v>
      </c>
      <c r="H10" s="93">
        <f>[6]Dezembro!$C$11</f>
        <v>32.1</v>
      </c>
      <c r="I10" s="93">
        <f>[6]Dezembro!$C$12</f>
        <v>32.1</v>
      </c>
      <c r="J10" s="93">
        <f>[6]Dezembro!$C$13</f>
        <v>32.9</v>
      </c>
      <c r="K10" s="93">
        <f>[6]Dezembro!$C$14</f>
        <v>31.6</v>
      </c>
      <c r="L10" s="93">
        <f>[6]Dezembro!$C$15</f>
        <v>33.6</v>
      </c>
      <c r="M10" s="93">
        <f>[6]Dezembro!$C$16</f>
        <v>31.7</v>
      </c>
      <c r="N10" s="93">
        <f>[6]Dezembro!$C$17</f>
        <v>31</v>
      </c>
      <c r="O10" s="93">
        <f>[6]Dezembro!$C$18</f>
        <v>26.8</v>
      </c>
      <c r="P10" s="93">
        <f>[6]Dezembro!$C$19</f>
        <v>28.4</v>
      </c>
      <c r="Q10" s="93">
        <f>[6]Dezembro!$C$20</f>
        <v>31.5</v>
      </c>
      <c r="R10" s="93">
        <f>[6]Dezembro!$C$21</f>
        <v>32.5</v>
      </c>
      <c r="S10" s="93">
        <f>[6]Dezembro!$C$22</f>
        <v>33.6</v>
      </c>
      <c r="T10" s="93">
        <f>[6]Dezembro!$C$23</f>
        <v>32</v>
      </c>
      <c r="U10" s="93">
        <f>[6]Dezembro!$C$24</f>
        <v>31.1</v>
      </c>
      <c r="V10" s="93">
        <f>[6]Dezembro!$C$25</f>
        <v>31.1</v>
      </c>
      <c r="W10" s="93">
        <f>[6]Dezembro!$C$26</f>
        <v>30</v>
      </c>
      <c r="X10" s="93">
        <f>[6]Dezembro!$C$27</f>
        <v>32.700000000000003</v>
      </c>
      <c r="Y10" s="93">
        <f>[6]Dezembro!$C$28</f>
        <v>31.7</v>
      </c>
      <c r="Z10" s="93">
        <f>[6]Dezembro!$C$29</f>
        <v>24.4</v>
      </c>
      <c r="AA10" s="93">
        <f>[6]Dezembro!$C$30</f>
        <v>28.7</v>
      </c>
      <c r="AB10" s="93">
        <f>[6]Dezembro!$C$31</f>
        <v>30.5</v>
      </c>
      <c r="AC10" s="93">
        <f>[6]Dezembro!$C$32</f>
        <v>31.5</v>
      </c>
      <c r="AD10" s="93">
        <f>[6]Dezembro!$C$33</f>
        <v>32.4</v>
      </c>
      <c r="AE10" s="93">
        <f>[6]Dezembro!$C$34</f>
        <v>33.299999999999997</v>
      </c>
      <c r="AF10" s="93">
        <f>[6]Dezembro!$C$35</f>
        <v>33.700000000000003</v>
      </c>
      <c r="AG10" s="91">
        <f t="shared" si="3"/>
        <v>33.700000000000003</v>
      </c>
      <c r="AH10" s="92">
        <f t="shared" si="2"/>
        <v>30.91612903225807</v>
      </c>
    </row>
    <row r="11" spans="1:36" ht="12.75" customHeight="1" x14ac:dyDescent="0.2">
      <c r="A11" s="50" t="s">
        <v>50</v>
      </c>
      <c r="B11" s="93">
        <f>[7]Dezembro!$C$5</f>
        <v>34</v>
      </c>
      <c r="C11" s="93">
        <f>[7]Dezembro!$C$6</f>
        <v>30.5</v>
      </c>
      <c r="D11" s="93">
        <f>[7]Dezembro!$C$7</f>
        <v>31.5</v>
      </c>
      <c r="E11" s="93">
        <f>[7]Dezembro!$C$8</f>
        <v>27.8</v>
      </c>
      <c r="F11" s="93">
        <f>[7]Dezembro!$C$9</f>
        <v>31.9</v>
      </c>
      <c r="G11" s="93">
        <f>[7]Dezembro!$C$10</f>
        <v>33.299999999999997</v>
      </c>
      <c r="H11" s="93">
        <f>[7]Dezembro!$C$11</f>
        <v>34.799999999999997</v>
      </c>
      <c r="I11" s="93">
        <f>[7]Dezembro!$C$12</f>
        <v>30.5</v>
      </c>
      <c r="J11" s="93">
        <f>[7]Dezembro!$C$13</f>
        <v>32</v>
      </c>
      <c r="K11" s="93">
        <f>[7]Dezembro!$C$14</f>
        <v>31.1</v>
      </c>
      <c r="L11" s="93">
        <f>[7]Dezembro!$C$15</f>
        <v>31.6</v>
      </c>
      <c r="M11" s="93">
        <f>[7]Dezembro!$C$16</f>
        <v>31.5</v>
      </c>
      <c r="N11" s="93">
        <f>[7]Dezembro!$C$17</f>
        <v>30.3</v>
      </c>
      <c r="O11" s="93">
        <f>[7]Dezembro!$C$18</f>
        <v>27.7</v>
      </c>
      <c r="P11" s="93">
        <f>[7]Dezembro!$C$19</f>
        <v>31.4</v>
      </c>
      <c r="Q11" s="93">
        <f>[7]Dezembro!$C$20</f>
        <v>31.4</v>
      </c>
      <c r="R11" s="93">
        <f>[7]Dezembro!$C$21</f>
        <v>32.299999999999997</v>
      </c>
      <c r="S11" s="93">
        <f>[7]Dezembro!$C$22</f>
        <v>33.4</v>
      </c>
      <c r="T11" s="93">
        <f>[7]Dezembro!$C$23</f>
        <v>32</v>
      </c>
      <c r="U11" s="93">
        <f>[7]Dezembro!$C$24</f>
        <v>31.9</v>
      </c>
      <c r="V11" s="93">
        <f>[7]Dezembro!$C$25</f>
        <v>32.299999999999997</v>
      </c>
      <c r="W11" s="93">
        <f>[7]Dezembro!$C$26</f>
        <v>31.8</v>
      </c>
      <c r="X11" s="93">
        <f>[7]Dezembro!$C$27</f>
        <v>33.299999999999997</v>
      </c>
      <c r="Y11" s="93">
        <f>[7]Dezembro!$C$28</f>
        <v>32.1</v>
      </c>
      <c r="Z11" s="93">
        <f>[7]Dezembro!$C$29</f>
        <v>28.1</v>
      </c>
      <c r="AA11" s="93">
        <f>[7]Dezembro!$C$30</f>
        <v>31.5</v>
      </c>
      <c r="AB11" s="93">
        <f>[7]Dezembro!$C$31</f>
        <v>32.299999999999997</v>
      </c>
      <c r="AC11" s="93">
        <f>[7]Dezembro!$C$32</f>
        <v>32.5</v>
      </c>
      <c r="AD11" s="93">
        <f>[7]Dezembro!$C$33</f>
        <v>34</v>
      </c>
      <c r="AE11" s="93">
        <f>[7]Dezembro!$C$34</f>
        <v>34</v>
      </c>
      <c r="AF11" s="93">
        <f>[7]Dezembro!$C$35</f>
        <v>34.6</v>
      </c>
      <c r="AG11" s="91">
        <f t="shared" si="3"/>
        <v>34.799999999999997</v>
      </c>
      <c r="AH11" s="92">
        <f t="shared" si="2"/>
        <v>31.851612903225803</v>
      </c>
    </row>
    <row r="12" spans="1:36" ht="12.75" hidden="1" customHeight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91">
        <f t="shared" si="3"/>
        <v>0</v>
      </c>
      <c r="AH12" s="92" t="e">
        <f t="shared" si="2"/>
        <v>#DIV/0!</v>
      </c>
    </row>
    <row r="13" spans="1:36" ht="12.75" customHeight="1" x14ac:dyDescent="0.2">
      <c r="A13" s="50" t="s">
        <v>96</v>
      </c>
      <c r="B13" s="93">
        <f>[8]Dezembro!$C$5</f>
        <v>36.5</v>
      </c>
      <c r="C13" s="93">
        <f>[8]Dezembro!$C$6</f>
        <v>34.200000000000003</v>
      </c>
      <c r="D13" s="93">
        <f>[8]Dezembro!$C$7</f>
        <v>28.4</v>
      </c>
      <c r="E13" s="93">
        <f>[8]Dezembro!$C$8</f>
        <v>27.4</v>
      </c>
      <c r="F13" s="93">
        <f>[8]Dezembro!$C$9</f>
        <v>31.5</v>
      </c>
      <c r="G13" s="93">
        <f>[8]Dezembro!$C$10</f>
        <v>32.6</v>
      </c>
      <c r="H13" s="93">
        <f>[8]Dezembro!$C$11</f>
        <v>33.700000000000003</v>
      </c>
      <c r="I13" s="93">
        <f>[8]Dezembro!$C$12</f>
        <v>34.200000000000003</v>
      </c>
      <c r="J13" s="93">
        <f>[8]Dezembro!$C$13</f>
        <v>35.1</v>
      </c>
      <c r="K13" s="93">
        <f>[8]Dezembro!$C$14</f>
        <v>32.5</v>
      </c>
      <c r="L13" s="93">
        <f>[8]Dezembro!$C$15</f>
        <v>32.9</v>
      </c>
      <c r="M13" s="93">
        <f>[8]Dezembro!$C$16</f>
        <v>33.200000000000003</v>
      </c>
      <c r="N13" s="93">
        <f>[8]Dezembro!$C$17</f>
        <v>32.5</v>
      </c>
      <c r="O13" s="93">
        <f>[8]Dezembro!$C$18</f>
        <v>29.6</v>
      </c>
      <c r="P13" s="93">
        <f>[8]Dezembro!$C$19</f>
        <v>32.6</v>
      </c>
      <c r="Q13" s="93">
        <f>[8]Dezembro!$C$20</f>
        <v>32.799999999999997</v>
      </c>
      <c r="R13" s="93">
        <f>[8]Dezembro!$C$21</f>
        <v>33.4</v>
      </c>
      <c r="S13" s="93">
        <f>[8]Dezembro!$C$22</f>
        <v>34.6</v>
      </c>
      <c r="T13" s="93">
        <f>[8]Dezembro!$C$23</f>
        <v>34.299999999999997</v>
      </c>
      <c r="U13" s="93">
        <f>[8]Dezembro!$C$24</f>
        <v>33.799999999999997</v>
      </c>
      <c r="V13" s="93">
        <f>[8]Dezembro!$C$25</f>
        <v>33.9</v>
      </c>
      <c r="W13" s="93">
        <f>[8]Dezembro!$C$26</f>
        <v>32</v>
      </c>
      <c r="X13" s="93">
        <f>[8]Dezembro!$C$27</f>
        <v>34.200000000000003</v>
      </c>
      <c r="Y13" s="93">
        <f>[8]Dezembro!$C$28</f>
        <v>31.8</v>
      </c>
      <c r="Z13" s="93">
        <f>[8]Dezembro!$C$29</f>
        <v>26.7</v>
      </c>
      <c r="AA13" s="93">
        <f>[8]Dezembro!$C$30</f>
        <v>30.2</v>
      </c>
      <c r="AB13" s="93">
        <f>[8]Dezembro!$C$31</f>
        <v>32.299999999999997</v>
      </c>
      <c r="AC13" s="93">
        <f>[8]Dezembro!$C$32</f>
        <v>33.4</v>
      </c>
      <c r="AD13" s="93">
        <f>[8]Dezembro!$C$33</f>
        <v>33.700000000000003</v>
      </c>
      <c r="AE13" s="93">
        <f>[8]Dezembro!$C$34</f>
        <v>35.200000000000003</v>
      </c>
      <c r="AF13" s="93">
        <f>[8]Dezembro!$C$35</f>
        <v>36</v>
      </c>
      <c r="AG13" s="91">
        <f t="shared" si="3"/>
        <v>36.5</v>
      </c>
      <c r="AH13" s="92">
        <f t="shared" si="2"/>
        <v>32.748387096774195</v>
      </c>
    </row>
    <row r="14" spans="1:36" ht="12.75" hidden="1" customHeight="1" x14ac:dyDescent="0.2">
      <c r="A14" s="50" t="s">
        <v>100</v>
      </c>
      <c r="B14" s="93" t="str">
        <f>[9]Dezembro!$C$5</f>
        <v>*</v>
      </c>
      <c r="C14" s="93" t="str">
        <f>[9]Dezembro!$C$6</f>
        <v>*</v>
      </c>
      <c r="D14" s="93" t="str">
        <f>[9]Dezembro!$C$7</f>
        <v>*</v>
      </c>
      <c r="E14" s="93" t="str">
        <f>[9]Dezembro!$C$8</f>
        <v>*</v>
      </c>
      <c r="F14" s="93" t="str">
        <f>[9]Dezembro!$C$9</f>
        <v>*</v>
      </c>
      <c r="G14" s="93" t="str">
        <f>[9]Dezembro!$C$10</f>
        <v>*</v>
      </c>
      <c r="H14" s="93" t="str">
        <f>[9]Dezembro!$C$11</f>
        <v>*</v>
      </c>
      <c r="I14" s="93" t="str">
        <f>[9]Dezembro!$C$12</f>
        <v>*</v>
      </c>
      <c r="J14" s="93" t="str">
        <f>[9]Dezembro!$C$13</f>
        <v>*</v>
      </c>
      <c r="K14" s="93" t="str">
        <f>[9]Dezembro!$C$14</f>
        <v>*</v>
      </c>
      <c r="L14" s="93" t="str">
        <f>[9]Dezembro!$C$15</f>
        <v>*</v>
      </c>
      <c r="M14" s="93" t="str">
        <f>[9]Dezembro!$C$16</f>
        <v>*</v>
      </c>
      <c r="N14" s="93" t="str">
        <f>[9]Dezembro!$C$17</f>
        <v>*</v>
      </c>
      <c r="O14" s="93" t="str">
        <f>[9]Dezembro!$C$18</f>
        <v>*</v>
      </c>
      <c r="P14" s="93" t="str">
        <f>[9]Dezembro!$C$19</f>
        <v>*</v>
      </c>
      <c r="Q14" s="93" t="str">
        <f>[9]Dezembro!$C$20</f>
        <v>*</v>
      </c>
      <c r="R14" s="93" t="str">
        <f>[9]Dezembro!$C$21</f>
        <v>*</v>
      </c>
      <c r="S14" s="93" t="str">
        <f>[9]Dezembro!$C$22</f>
        <v>*</v>
      </c>
      <c r="T14" s="93" t="str">
        <f>[9]Dezembro!$C$23</f>
        <v>*</v>
      </c>
      <c r="U14" s="93" t="str">
        <f>[9]Dezembro!$C$24</f>
        <v>*</v>
      </c>
      <c r="V14" s="93" t="str">
        <f>[9]Dezembro!$C$25</f>
        <v>*</v>
      </c>
      <c r="W14" s="93" t="str">
        <f>[9]Dezembro!$C$26</f>
        <v>*</v>
      </c>
      <c r="X14" s="93" t="str">
        <f>[9]Dezembro!$C$27</f>
        <v>*</v>
      </c>
      <c r="Y14" s="93" t="str">
        <f>[9]Dezembro!$C$28</f>
        <v>*</v>
      </c>
      <c r="Z14" s="93" t="str">
        <f>[9]Dezembro!$C$29</f>
        <v>*</v>
      </c>
      <c r="AA14" s="93" t="str">
        <f>[9]Dezembro!$C$30</f>
        <v>*</v>
      </c>
      <c r="AB14" s="93" t="str">
        <f>[9]Dezembro!$C$31</f>
        <v>*</v>
      </c>
      <c r="AC14" s="93" t="str">
        <f>[9]Dezembro!$C$32</f>
        <v>*</v>
      </c>
      <c r="AD14" s="93" t="str">
        <f>[9]Dezembro!$C$33</f>
        <v>*</v>
      </c>
      <c r="AE14" s="93" t="str">
        <f>[9]Dezembro!$C$34</f>
        <v>*</v>
      </c>
      <c r="AF14" s="93" t="str">
        <f>[9]Dezembro!$C$35</f>
        <v>*</v>
      </c>
      <c r="AG14" s="91">
        <f t="shared" si="3"/>
        <v>0</v>
      </c>
      <c r="AH14" s="92" t="e">
        <f t="shared" si="2"/>
        <v>#DIV/0!</v>
      </c>
    </row>
    <row r="15" spans="1:36" ht="12.75" customHeight="1" x14ac:dyDescent="0.2">
      <c r="A15" s="50" t="s">
        <v>103</v>
      </c>
      <c r="B15" s="93">
        <f>[10]Dezembro!$C$5</f>
        <v>35.4</v>
      </c>
      <c r="C15" s="93">
        <f>[10]Dezembro!$C$6</f>
        <v>32.799999999999997</v>
      </c>
      <c r="D15" s="93">
        <f>[10]Dezembro!$C$7</f>
        <v>27.8</v>
      </c>
      <c r="E15" s="93">
        <f>[10]Dezembro!$C$8</f>
        <v>29.9</v>
      </c>
      <c r="F15" s="93">
        <f>[10]Dezembro!$C$9</f>
        <v>30.6</v>
      </c>
      <c r="G15" s="93">
        <f>[10]Dezembro!$C$10</f>
        <v>31.3</v>
      </c>
      <c r="H15" s="93">
        <f>[10]Dezembro!$C$11</f>
        <v>32.700000000000003</v>
      </c>
      <c r="I15" s="93">
        <f>[10]Dezembro!$C$12</f>
        <v>30.4</v>
      </c>
      <c r="J15" s="93">
        <f>[10]Dezembro!$C$13</f>
        <v>32.5</v>
      </c>
      <c r="K15" s="93">
        <f>[10]Dezembro!$C$14</f>
        <v>30.1</v>
      </c>
      <c r="L15" s="93">
        <f>[10]Dezembro!$C$15</f>
        <v>31.6</v>
      </c>
      <c r="M15" s="93">
        <f>[10]Dezembro!$C$16</f>
        <v>32.1</v>
      </c>
      <c r="N15" s="93">
        <f>[10]Dezembro!$C$17</f>
        <v>28.9</v>
      </c>
      <c r="O15" s="93">
        <f>[10]Dezembro!$C$18</f>
        <v>28.3</v>
      </c>
      <c r="P15" s="93">
        <f>[10]Dezembro!$C$19</f>
        <v>29.3</v>
      </c>
      <c r="Q15" s="93">
        <f>[10]Dezembro!$C$20</f>
        <v>30.5</v>
      </c>
      <c r="R15" s="93">
        <f>[10]Dezembro!$C$21</f>
        <v>30.8</v>
      </c>
      <c r="S15" s="93">
        <f>[10]Dezembro!$C$22</f>
        <v>33.5</v>
      </c>
      <c r="T15" s="93">
        <f>[10]Dezembro!$C$23</f>
        <v>31.6</v>
      </c>
      <c r="U15" s="93">
        <f>[10]Dezembro!$C$24</f>
        <v>30.5</v>
      </c>
      <c r="V15" s="93">
        <f>[10]Dezembro!$C$25</f>
        <v>31.9</v>
      </c>
      <c r="W15" s="93">
        <f>[10]Dezembro!$C$26</f>
        <v>32.200000000000003</v>
      </c>
      <c r="X15" s="93">
        <f>[10]Dezembro!$C$27</f>
        <v>33.200000000000003</v>
      </c>
      <c r="Y15" s="93">
        <f>[10]Dezembro!$C$28</f>
        <v>32.4</v>
      </c>
      <c r="Z15" s="93">
        <f>[10]Dezembro!$C$29</f>
        <v>25.8</v>
      </c>
      <c r="AA15" s="93">
        <f>[10]Dezembro!$C$30</f>
        <v>30.2</v>
      </c>
      <c r="AB15" s="93">
        <f>[10]Dezembro!$C$31</f>
        <v>31.1</v>
      </c>
      <c r="AC15" s="93">
        <f>[10]Dezembro!$C$32</f>
        <v>32.299999999999997</v>
      </c>
      <c r="AD15" s="93">
        <f>[10]Dezembro!$C$33</f>
        <v>33.799999999999997</v>
      </c>
      <c r="AE15" s="93">
        <f>[10]Dezembro!$C$34</f>
        <v>34.200000000000003</v>
      </c>
      <c r="AF15" s="93">
        <f>[10]Dezembro!$C$35</f>
        <v>35.700000000000003</v>
      </c>
      <c r="AG15" s="91">
        <f t="shared" si="3"/>
        <v>35.700000000000003</v>
      </c>
      <c r="AH15" s="92">
        <f t="shared" si="2"/>
        <v>31.400000000000002</v>
      </c>
    </row>
    <row r="16" spans="1:36" ht="12.75" customHeight="1" x14ac:dyDescent="0.2">
      <c r="A16" s="50" t="s">
        <v>150</v>
      </c>
      <c r="B16" s="93">
        <f>[11]Dezembro!$C$5</f>
        <v>29.7</v>
      </c>
      <c r="C16" s="93">
        <f>[11]Dezembro!$C$6</f>
        <v>30.1</v>
      </c>
      <c r="D16" s="93">
        <f>[11]Dezembro!$C$7</f>
        <v>26.7</v>
      </c>
      <c r="E16" s="93">
        <f>[11]Dezembro!$C$8</f>
        <v>27.6</v>
      </c>
      <c r="F16" s="93">
        <f>[11]Dezembro!$C$9</f>
        <v>31.7</v>
      </c>
      <c r="G16" s="93">
        <f>[11]Dezembro!$C$10</f>
        <v>32.4</v>
      </c>
      <c r="H16" s="93">
        <f>[11]Dezembro!$C$11</f>
        <v>33.4</v>
      </c>
      <c r="I16" s="93">
        <f>[11]Dezembro!$C$12</f>
        <v>32</v>
      </c>
      <c r="J16" s="93">
        <f>[11]Dezembro!$C$13</f>
        <v>32.1</v>
      </c>
      <c r="K16" s="93">
        <f>[11]Dezembro!$C$14</f>
        <v>30.6</v>
      </c>
      <c r="L16" s="93">
        <f>[11]Dezembro!$C$15</f>
        <v>33.6</v>
      </c>
      <c r="M16" s="93">
        <f>[11]Dezembro!$C$16</f>
        <v>28.8</v>
      </c>
      <c r="N16" s="93">
        <f>[11]Dezembro!$C$17</f>
        <v>31.4</v>
      </c>
      <c r="O16" s="93">
        <f>[11]Dezembro!$C$18</f>
        <v>25.7</v>
      </c>
      <c r="P16" s="93">
        <f>[11]Dezembro!$C$19</f>
        <v>27.4</v>
      </c>
      <c r="Q16" s="93">
        <f>[11]Dezembro!$C$20</f>
        <v>32.1</v>
      </c>
      <c r="R16" s="93">
        <f>[11]Dezembro!$C$21</f>
        <v>33</v>
      </c>
      <c r="S16" s="93">
        <f>[11]Dezembro!$C$22</f>
        <v>32.6</v>
      </c>
      <c r="T16" s="93">
        <f>[11]Dezembro!$C$23</f>
        <v>33.200000000000003</v>
      </c>
      <c r="U16" s="93">
        <f>[11]Dezembro!$C$24</f>
        <v>31.3</v>
      </c>
      <c r="V16" s="93">
        <f>[11]Dezembro!$C$25</f>
        <v>30.2</v>
      </c>
      <c r="W16" s="93">
        <f>[11]Dezembro!$C$26</f>
        <v>30.2</v>
      </c>
      <c r="X16" s="93">
        <f>[11]Dezembro!$C$27</f>
        <v>33.200000000000003</v>
      </c>
      <c r="Y16" s="93">
        <f>[11]Dezembro!$C$28</f>
        <v>32.200000000000003</v>
      </c>
      <c r="Z16" s="93">
        <f>[11]Dezembro!$C$29</f>
        <v>23.8</v>
      </c>
      <c r="AA16" s="93">
        <f>[11]Dezembro!$C$30</f>
        <v>27.4</v>
      </c>
      <c r="AB16" s="93">
        <f>[11]Dezembro!$C$31</f>
        <v>29.4</v>
      </c>
      <c r="AC16" s="93">
        <f>[11]Dezembro!$C$32</f>
        <v>32.299999999999997</v>
      </c>
      <c r="AD16" s="93">
        <f>[11]Dezembro!$C$33</f>
        <v>33</v>
      </c>
      <c r="AE16" s="93">
        <f>[11]Dezembro!$C$34</f>
        <v>33.9</v>
      </c>
      <c r="AF16" s="93">
        <f>[11]Dezembro!$C$35</f>
        <v>33.9</v>
      </c>
      <c r="AG16" s="91">
        <f t="shared" si="3"/>
        <v>33.9</v>
      </c>
      <c r="AH16" s="92">
        <f t="shared" si="2"/>
        <v>30.803225806451611</v>
      </c>
      <c r="AJ16" s="11" t="s">
        <v>33</v>
      </c>
    </row>
    <row r="17" spans="1:39" ht="12.75" customHeight="1" x14ac:dyDescent="0.2">
      <c r="A17" s="50" t="s">
        <v>2</v>
      </c>
      <c r="B17" s="93">
        <f>[12]Dezembro!$C$5</f>
        <v>32.5</v>
      </c>
      <c r="C17" s="93">
        <f>[12]Dezembro!$C$6</f>
        <v>30.1</v>
      </c>
      <c r="D17" s="93">
        <f>[12]Dezembro!$C$7</f>
        <v>26.7</v>
      </c>
      <c r="E17" s="93">
        <f>[12]Dezembro!$C$8</f>
        <v>27.8</v>
      </c>
      <c r="F17" s="93">
        <f>[12]Dezembro!$C$9</f>
        <v>30.7</v>
      </c>
      <c r="G17" s="93">
        <f>[12]Dezembro!$C$10</f>
        <v>32.1</v>
      </c>
      <c r="H17" s="93">
        <f>[12]Dezembro!$C$11</f>
        <v>32.700000000000003</v>
      </c>
      <c r="I17" s="93">
        <f>[12]Dezembro!$C$12</f>
        <v>32.1</v>
      </c>
      <c r="J17" s="93">
        <f>[12]Dezembro!$C$13</f>
        <v>32.700000000000003</v>
      </c>
      <c r="K17" s="93">
        <f>[12]Dezembro!$C$14</f>
        <v>32.6</v>
      </c>
      <c r="L17" s="93">
        <f>[12]Dezembro!$C$15</f>
        <v>34.5</v>
      </c>
      <c r="M17" s="93">
        <f>[12]Dezembro!$C$16</f>
        <v>33.6</v>
      </c>
      <c r="N17" s="93">
        <f>[12]Dezembro!$C$17</f>
        <v>31.1</v>
      </c>
      <c r="O17" s="93">
        <f>[12]Dezembro!$C$18</f>
        <v>25.9</v>
      </c>
      <c r="P17" s="93">
        <f>[12]Dezembro!$C$19</f>
        <v>30.1</v>
      </c>
      <c r="Q17" s="93">
        <f>[12]Dezembro!$C$20</f>
        <v>31</v>
      </c>
      <c r="R17" s="93">
        <f>[12]Dezembro!$C$21</f>
        <v>32.200000000000003</v>
      </c>
      <c r="S17" s="93">
        <f>[12]Dezembro!$C$22</f>
        <v>32.4</v>
      </c>
      <c r="T17" s="93">
        <f>[12]Dezembro!$C$23</f>
        <v>31.8</v>
      </c>
      <c r="U17" s="93">
        <f>[12]Dezembro!$C$24</f>
        <v>29.4</v>
      </c>
      <c r="V17" s="93">
        <f>[12]Dezembro!$C$25</f>
        <v>31.5</v>
      </c>
      <c r="W17" s="93">
        <f>[12]Dezembro!$C$26</f>
        <v>29.7</v>
      </c>
      <c r="X17" s="93">
        <f>[12]Dezembro!$C$27</f>
        <v>32.5</v>
      </c>
      <c r="Y17" s="93">
        <f>[12]Dezembro!$C$28</f>
        <v>32</v>
      </c>
      <c r="Z17" s="93">
        <f>[12]Dezembro!$C$29</f>
        <v>27.6</v>
      </c>
      <c r="AA17" s="93">
        <f>[12]Dezembro!$C$30</f>
        <v>28.5</v>
      </c>
      <c r="AB17" s="93">
        <f>[12]Dezembro!$C$31</f>
        <v>30.1</v>
      </c>
      <c r="AC17" s="93">
        <f>[12]Dezembro!$C$32</f>
        <v>31.1</v>
      </c>
      <c r="AD17" s="93">
        <f>[12]Dezembro!$C$33</f>
        <v>31.7</v>
      </c>
      <c r="AE17" s="93">
        <f>[12]Dezembro!$C$34</f>
        <v>33</v>
      </c>
      <c r="AF17" s="93">
        <f>[12]Dezembro!$C$35</f>
        <v>33.4</v>
      </c>
      <c r="AG17" s="91">
        <f t="shared" si="3"/>
        <v>34.5</v>
      </c>
      <c r="AH17" s="92">
        <f t="shared" si="2"/>
        <v>31.067741935483877</v>
      </c>
      <c r="AJ17" s="11" t="s">
        <v>33</v>
      </c>
    </row>
    <row r="18" spans="1:39" ht="12.75" customHeight="1" x14ac:dyDescent="0.2">
      <c r="A18" s="50" t="s">
        <v>3</v>
      </c>
      <c r="B18" s="93">
        <f>[13]Dezembro!$C$5</f>
        <v>32.9</v>
      </c>
      <c r="C18" s="93">
        <f>[13]Dezembro!$C$6</f>
        <v>30.5</v>
      </c>
      <c r="D18" s="93">
        <f>[13]Dezembro!$C$7</f>
        <v>30.5</v>
      </c>
      <c r="E18" s="93">
        <f>[13]Dezembro!$C$8</f>
        <v>29.2</v>
      </c>
      <c r="F18" s="93">
        <f>[13]Dezembro!$C$9</f>
        <v>31.4</v>
      </c>
      <c r="G18" s="93">
        <f>[13]Dezembro!$C$10</f>
        <v>33.299999999999997</v>
      </c>
      <c r="H18" s="93">
        <f>[13]Dezembro!$C$11</f>
        <v>35</v>
      </c>
      <c r="I18" s="93">
        <f>[13]Dezembro!$C$12</f>
        <v>33.299999999999997</v>
      </c>
      <c r="J18" s="93">
        <f>[13]Dezembro!$C$13</f>
        <v>32.799999999999997</v>
      </c>
      <c r="K18" s="93">
        <f>[13]Dezembro!$C$14</f>
        <v>34</v>
      </c>
      <c r="L18" s="93">
        <f>[13]Dezembro!$C$15</f>
        <v>33.299999999999997</v>
      </c>
      <c r="M18" s="93">
        <f>[13]Dezembro!$C$16</f>
        <v>32</v>
      </c>
      <c r="N18" s="93">
        <f>[13]Dezembro!$C$17</f>
        <v>33</v>
      </c>
      <c r="O18" s="93">
        <f>[13]Dezembro!$C$18</f>
        <v>29.3</v>
      </c>
      <c r="P18" s="93">
        <f>[13]Dezembro!$C$19</f>
        <v>31.6</v>
      </c>
      <c r="Q18" s="93">
        <f>[13]Dezembro!$C$20</f>
        <v>33.200000000000003</v>
      </c>
      <c r="R18" s="93">
        <f>[13]Dezembro!$C$21</f>
        <v>34</v>
      </c>
      <c r="S18" s="93">
        <f>[13]Dezembro!$C$22</f>
        <v>33.9</v>
      </c>
      <c r="T18" s="93">
        <f>[13]Dezembro!$C$23</f>
        <v>31.7</v>
      </c>
      <c r="U18" s="93">
        <f>[13]Dezembro!$C$24</f>
        <v>33.1</v>
      </c>
      <c r="V18" s="93">
        <f>[13]Dezembro!$C$25</f>
        <v>29.8</v>
      </c>
      <c r="W18" s="93">
        <f>[13]Dezembro!$C$26</f>
        <v>32.5</v>
      </c>
      <c r="X18" s="93">
        <f>[13]Dezembro!$C$27</f>
        <v>33</v>
      </c>
      <c r="Y18" s="93">
        <f>[13]Dezembro!$C$28</f>
        <v>31.3</v>
      </c>
      <c r="Z18" s="93">
        <f>[13]Dezembro!$C$29</f>
        <v>26.9</v>
      </c>
      <c r="AA18" s="93">
        <f>[13]Dezembro!$C$30</f>
        <v>28.2</v>
      </c>
      <c r="AB18" s="93">
        <f>[13]Dezembro!$C$31</f>
        <v>28.9</v>
      </c>
      <c r="AC18" s="93">
        <f>[13]Dezembro!$C$32</f>
        <v>32</v>
      </c>
      <c r="AD18" s="93">
        <f>[13]Dezembro!$C$33</f>
        <v>34.1</v>
      </c>
      <c r="AE18" s="93">
        <f>[13]Dezembro!$C$34</f>
        <v>34</v>
      </c>
      <c r="AF18" s="93">
        <f>[13]Dezembro!$C$35</f>
        <v>33.1</v>
      </c>
      <c r="AG18" s="91">
        <f t="shared" si="3"/>
        <v>35</v>
      </c>
      <c r="AH18" s="92">
        <f t="shared" si="2"/>
        <v>31.993548387096777</v>
      </c>
      <c r="AI18" s="11" t="s">
        <v>203</v>
      </c>
      <c r="AJ18" s="11" t="s">
        <v>33</v>
      </c>
    </row>
    <row r="19" spans="1:39" ht="12.75" hidden="1" customHeight="1" x14ac:dyDescent="0.2">
      <c r="A19" s="50" t="s">
        <v>4</v>
      </c>
      <c r="B19" s="93">
        <f>[14]Dezembro!$C$5</f>
        <v>0</v>
      </c>
      <c r="C19" s="93">
        <f>[14]Dezembro!$C$6</f>
        <v>0</v>
      </c>
      <c r="D19" s="93">
        <f>[14]Dezembro!$C$7</f>
        <v>0</v>
      </c>
      <c r="E19" s="93">
        <f>[14]Dezembro!$C$8</f>
        <v>0</v>
      </c>
      <c r="F19" s="93">
        <f>[14]Dezembro!$C$9</f>
        <v>0</v>
      </c>
      <c r="G19" s="93">
        <f>[14]Dezembro!$C$10</f>
        <v>0</v>
      </c>
      <c r="H19" s="93">
        <f>[14]Dezembro!$C$11</f>
        <v>0</v>
      </c>
      <c r="I19" s="93">
        <f>[14]Dezembro!$C$12</f>
        <v>0</v>
      </c>
      <c r="J19" s="93">
        <f>[14]Dezembro!$C$13</f>
        <v>0</v>
      </c>
      <c r="K19" s="93">
        <f>[14]Dezembro!$C$14</f>
        <v>0</v>
      </c>
      <c r="L19" s="93">
        <f>[14]Dezembro!$C$15</f>
        <v>0</v>
      </c>
      <c r="M19" s="93">
        <f>[14]Dezembro!$C$16</f>
        <v>0</v>
      </c>
      <c r="N19" s="93">
        <f>[14]Dezembro!$C$17</f>
        <v>0</v>
      </c>
      <c r="O19" s="93">
        <f>[14]Dezembro!$C$18</f>
        <v>0</v>
      </c>
      <c r="P19" s="93">
        <f>[14]Dezembro!$C$19</f>
        <v>0</v>
      </c>
      <c r="Q19" s="93">
        <f>[14]Dezembro!$C$20</f>
        <v>0</v>
      </c>
      <c r="R19" s="93">
        <f>[14]Dezembro!$C$21</f>
        <v>0</v>
      </c>
      <c r="S19" s="93">
        <f>[14]Dezembro!$C$22</f>
        <v>0</v>
      </c>
      <c r="T19" s="93">
        <f>[14]Dezembro!$C$23</f>
        <v>0</v>
      </c>
      <c r="U19" s="93">
        <f>[14]Dezembro!$C$24</f>
        <v>0</v>
      </c>
      <c r="V19" s="93">
        <f>[14]Dezembro!$C$25</f>
        <v>0</v>
      </c>
      <c r="W19" s="93">
        <f>[14]Dezembro!$C$26</f>
        <v>0</v>
      </c>
      <c r="X19" s="93">
        <f>[14]Dezembro!$C$27</f>
        <v>0</v>
      </c>
      <c r="Y19" s="93">
        <f>[14]Dezembro!$C$28</f>
        <v>0</v>
      </c>
      <c r="Z19" s="93">
        <f>[14]Dezembro!$C$29</f>
        <v>0</v>
      </c>
      <c r="AA19" s="93">
        <f>[14]Dezembro!$C$30</f>
        <v>0</v>
      </c>
      <c r="AB19" s="93">
        <f>[14]Dezembro!$C$31</f>
        <v>0</v>
      </c>
      <c r="AC19" s="93">
        <f>[14]Dezembro!$C$32</f>
        <v>0</v>
      </c>
      <c r="AD19" s="93">
        <f>[14]Dezembro!$C$33</f>
        <v>0</v>
      </c>
      <c r="AE19" s="93">
        <f>[14]Dezembro!$C$34</f>
        <v>0</v>
      </c>
      <c r="AF19" s="93">
        <f>[14]Dezembro!$C$35</f>
        <v>0</v>
      </c>
      <c r="AG19" s="91">
        <f t="shared" si="3"/>
        <v>0</v>
      </c>
      <c r="AH19" s="92">
        <f t="shared" si="2"/>
        <v>0</v>
      </c>
    </row>
    <row r="20" spans="1:39" ht="12.75" customHeight="1" x14ac:dyDescent="0.2">
      <c r="A20" s="50" t="s">
        <v>5</v>
      </c>
      <c r="B20" s="93">
        <f>[15]Dezembro!$C$5</f>
        <v>27.8</v>
      </c>
      <c r="C20" s="93">
        <f>[15]Dezembro!$C$6</f>
        <v>34.799999999999997</v>
      </c>
      <c r="D20" s="93">
        <f>[15]Dezembro!$C$7</f>
        <v>28.8</v>
      </c>
      <c r="E20" s="93">
        <f>[15]Dezembro!$C$8</f>
        <v>27.6</v>
      </c>
      <c r="F20" s="93">
        <f>[15]Dezembro!$C$9</f>
        <v>32.200000000000003</v>
      </c>
      <c r="G20" s="93">
        <f>[15]Dezembro!$C$10</f>
        <v>32.700000000000003</v>
      </c>
      <c r="H20" s="93">
        <f>[15]Dezembro!$C$11</f>
        <v>33.5</v>
      </c>
      <c r="I20" s="93">
        <f>[15]Dezembro!$C$12</f>
        <v>34.6</v>
      </c>
      <c r="J20" s="93">
        <f>[15]Dezembro!$C$13</f>
        <v>32</v>
      </c>
      <c r="K20" s="93">
        <f>[15]Dezembro!$C$14</f>
        <v>33.9</v>
      </c>
      <c r="L20" s="93">
        <f>[15]Dezembro!$C$15</f>
        <v>35.200000000000003</v>
      </c>
      <c r="M20" s="93">
        <f>[15]Dezembro!$C$16</f>
        <v>35.700000000000003</v>
      </c>
      <c r="N20" s="93">
        <f>[15]Dezembro!$C$17</f>
        <v>33.9</v>
      </c>
      <c r="O20" s="93">
        <f>[15]Dezembro!$C$18</f>
        <v>29.7</v>
      </c>
      <c r="P20" s="93">
        <f>[15]Dezembro!$C$19</f>
        <v>34</v>
      </c>
      <c r="Q20" s="93">
        <f>[15]Dezembro!$C$20</f>
        <v>34.9</v>
      </c>
      <c r="R20" s="93">
        <f>[15]Dezembro!$C$21</f>
        <v>36.5</v>
      </c>
      <c r="S20" s="93">
        <f>[15]Dezembro!$C$22</f>
        <v>36.700000000000003</v>
      </c>
      <c r="T20" s="93">
        <f>[15]Dezembro!$C$23</f>
        <v>35.1</v>
      </c>
      <c r="U20" s="93">
        <f>[15]Dezembro!$C$24</f>
        <v>35.700000000000003</v>
      </c>
      <c r="V20" s="93">
        <f>[15]Dezembro!$C$25</f>
        <v>36.799999999999997</v>
      </c>
      <c r="W20" s="93">
        <f>[15]Dezembro!$C$26</f>
        <v>29.7</v>
      </c>
      <c r="X20" s="93">
        <f>[15]Dezembro!$C$27</f>
        <v>33</v>
      </c>
      <c r="Y20" s="93">
        <f>[15]Dezembro!$C$28</f>
        <v>33.799999999999997</v>
      </c>
      <c r="Z20" s="93">
        <f>[15]Dezembro!$C$29</f>
        <v>27</v>
      </c>
      <c r="AA20" s="93">
        <f>[15]Dezembro!$C$30</f>
        <v>30.8</v>
      </c>
      <c r="AB20" s="93">
        <f>[15]Dezembro!$C$31</f>
        <v>33.1</v>
      </c>
      <c r="AC20" s="93">
        <f>[15]Dezembro!$C$32</f>
        <v>34.6</v>
      </c>
      <c r="AD20" s="93">
        <f>[15]Dezembro!$C$33</f>
        <v>35.1</v>
      </c>
      <c r="AE20" s="93">
        <f>[15]Dezembro!$C$34</f>
        <v>35.6</v>
      </c>
      <c r="AF20" s="93">
        <f>[15]Dezembro!$C$35</f>
        <v>36.799999999999997</v>
      </c>
      <c r="AG20" s="91">
        <f t="shared" si="3"/>
        <v>36.799999999999997</v>
      </c>
      <c r="AH20" s="92">
        <f t="shared" si="2"/>
        <v>33.277419354838713</v>
      </c>
      <c r="AI20" s="11" t="s">
        <v>33</v>
      </c>
      <c r="AJ20" t="s">
        <v>33</v>
      </c>
      <c r="AL20" t="s">
        <v>33</v>
      </c>
    </row>
    <row r="21" spans="1:39" ht="12.75" customHeight="1" x14ac:dyDescent="0.2">
      <c r="A21" s="50" t="s">
        <v>31</v>
      </c>
      <c r="B21" s="93">
        <f>[16]Dezembro!$C$5</f>
        <v>30.5</v>
      </c>
      <c r="C21" s="93">
        <f>[16]Dezembro!$C$6</f>
        <v>29.2</v>
      </c>
      <c r="D21" s="93">
        <f>[16]Dezembro!$C$7</f>
        <v>26.6</v>
      </c>
      <c r="E21" s="93">
        <f>[16]Dezembro!$C$8</f>
        <v>28.5</v>
      </c>
      <c r="F21" s="93">
        <f>[16]Dezembro!$C$9</f>
        <v>31.2</v>
      </c>
      <c r="G21" s="93">
        <f>[16]Dezembro!$C$10</f>
        <v>32.4</v>
      </c>
      <c r="H21" s="93">
        <f>[16]Dezembro!$C$11</f>
        <v>32.6</v>
      </c>
      <c r="I21" s="93">
        <f>[16]Dezembro!$C$12</f>
        <v>31.3</v>
      </c>
      <c r="J21" s="93" t="str">
        <f>[16]Dezembro!$C$13</f>
        <v>*</v>
      </c>
      <c r="K21" s="93" t="str">
        <f>[16]Dezembro!$C$14</f>
        <v>*</v>
      </c>
      <c r="L21" s="93" t="str">
        <f>[16]Dezembro!$C$15</f>
        <v>*</v>
      </c>
      <c r="M21" s="93" t="str">
        <f>[16]Dezembro!$C$16</f>
        <v>*</v>
      </c>
      <c r="N21" s="93" t="str">
        <f>[16]Dezembro!$C$17</f>
        <v>*</v>
      </c>
      <c r="O21" s="93" t="str">
        <f>[16]Dezembro!$C$18</f>
        <v>*</v>
      </c>
      <c r="P21" s="93" t="str">
        <f>[16]Dezembro!$C$19</f>
        <v>*</v>
      </c>
      <c r="Q21" s="93" t="str">
        <f>[16]Dezembro!$C$20</f>
        <v>*</v>
      </c>
      <c r="R21" s="93" t="str">
        <f>[16]Dezembro!$C$21</f>
        <v>*</v>
      </c>
      <c r="S21" s="93" t="str">
        <f>[16]Dezembro!$C$22</f>
        <v>*</v>
      </c>
      <c r="T21" s="93" t="str">
        <f>[16]Dezembro!$C$23</f>
        <v>*</v>
      </c>
      <c r="U21" s="93" t="str">
        <f>[16]Dezembro!$C$24</f>
        <v>*</v>
      </c>
      <c r="V21" s="93" t="str">
        <f>[16]Dezembro!$C$25</f>
        <v>*</v>
      </c>
      <c r="W21" s="93" t="str">
        <f>[16]Dezembro!$C$26</f>
        <v>*</v>
      </c>
      <c r="X21" s="93" t="str">
        <f>[16]Dezembro!$C$27</f>
        <v>*</v>
      </c>
      <c r="Y21" s="93" t="str">
        <f>[16]Dezembro!$C$28</f>
        <v>*</v>
      </c>
      <c r="Z21" s="93" t="str">
        <f>[16]Dezembro!$C$29</f>
        <v>*</v>
      </c>
      <c r="AA21" s="93" t="str">
        <f>[16]Dezembro!$C$30</f>
        <v>*</v>
      </c>
      <c r="AB21" s="93" t="str">
        <f>[16]Dezembro!$C$31</f>
        <v>*</v>
      </c>
      <c r="AC21" s="93" t="str">
        <f>[16]Dezembro!$C$32</f>
        <v>*</v>
      </c>
      <c r="AD21" s="93" t="str">
        <f>[16]Dezembro!$C$33</f>
        <v>*</v>
      </c>
      <c r="AE21" s="93" t="str">
        <f>[16]Dezembro!$C$34</f>
        <v>*</v>
      </c>
      <c r="AF21" s="93" t="str">
        <f>[16]Dezembro!$C$35</f>
        <v>*</v>
      </c>
      <c r="AG21" s="91">
        <f t="shared" si="3"/>
        <v>32.6</v>
      </c>
      <c r="AH21" s="92">
        <f t="shared" si="2"/>
        <v>30.287500000000001</v>
      </c>
      <c r="AJ21" t="s">
        <v>206</v>
      </c>
      <c r="AL21" t="s">
        <v>33</v>
      </c>
    </row>
    <row r="22" spans="1:39" ht="12.75" customHeight="1" x14ac:dyDescent="0.2">
      <c r="A22" s="50" t="s">
        <v>6</v>
      </c>
      <c r="B22" s="93">
        <f>[17]Dezembro!$C$5</f>
        <v>31.8</v>
      </c>
      <c r="C22" s="93">
        <f>[17]Dezembro!$C$6</f>
        <v>33.799999999999997</v>
      </c>
      <c r="D22" s="93">
        <f>[17]Dezembro!$C$7</f>
        <v>29.4</v>
      </c>
      <c r="E22" s="93">
        <f>[17]Dezembro!$C$8</f>
        <v>29.4</v>
      </c>
      <c r="F22" s="93">
        <f>[17]Dezembro!$C$9</f>
        <v>30.3</v>
      </c>
      <c r="G22" s="93">
        <f>[17]Dezembro!$C$10</f>
        <v>35</v>
      </c>
      <c r="H22" s="93">
        <f>[17]Dezembro!$C$11</f>
        <v>35.5</v>
      </c>
      <c r="I22" s="93">
        <f>[17]Dezembro!$C$12</f>
        <v>34.4</v>
      </c>
      <c r="J22" s="93">
        <f>[17]Dezembro!$C$13</f>
        <v>35.200000000000003</v>
      </c>
      <c r="K22" s="93">
        <f>[17]Dezembro!$C$14</f>
        <v>35.6</v>
      </c>
      <c r="L22" s="93">
        <f>[17]Dezembro!$C$15</f>
        <v>36.299999999999997</v>
      </c>
      <c r="M22" s="93">
        <f>[17]Dezembro!$C$16</f>
        <v>30.1</v>
      </c>
      <c r="N22" s="93">
        <f>[17]Dezembro!$C$17</f>
        <v>34.6</v>
      </c>
      <c r="O22" s="93">
        <f>[17]Dezembro!$C$18</f>
        <v>25.9</v>
      </c>
      <c r="P22" s="93">
        <f>[17]Dezembro!$C$19</f>
        <v>31.2</v>
      </c>
      <c r="Q22" s="93">
        <f>[17]Dezembro!$C$20</f>
        <v>34.299999999999997</v>
      </c>
      <c r="R22" s="93">
        <f>[17]Dezembro!$C$21</f>
        <v>35</v>
      </c>
      <c r="S22" s="93">
        <f>[17]Dezembro!$C$22</f>
        <v>34.6</v>
      </c>
      <c r="T22" s="93">
        <f>[17]Dezembro!$C$23</f>
        <v>34.6</v>
      </c>
      <c r="U22" s="93">
        <f>[17]Dezembro!$C$24</f>
        <v>34.6</v>
      </c>
      <c r="V22" s="93">
        <f>[17]Dezembro!$C$25</f>
        <v>29.5</v>
      </c>
      <c r="W22" s="93">
        <f>[17]Dezembro!$C$26</f>
        <v>30.2</v>
      </c>
      <c r="X22" s="93">
        <f>[17]Dezembro!$C$27</f>
        <v>33.9</v>
      </c>
      <c r="Y22" s="93">
        <f>[17]Dezembro!$C$28</f>
        <v>33.200000000000003</v>
      </c>
      <c r="Z22" s="93">
        <f>[17]Dezembro!$C$29</f>
        <v>27</v>
      </c>
      <c r="AA22" s="93">
        <f>[17]Dezembro!$C$30</f>
        <v>29.2</v>
      </c>
      <c r="AB22" s="93">
        <f>[17]Dezembro!$C$31</f>
        <v>31.2</v>
      </c>
      <c r="AC22" s="93">
        <f>[17]Dezembro!$C$32</f>
        <v>33.700000000000003</v>
      </c>
      <c r="AD22" s="93">
        <f>[17]Dezembro!$C$33</f>
        <v>34.9</v>
      </c>
      <c r="AE22" s="93">
        <f>[17]Dezembro!$C$34</f>
        <v>35.4</v>
      </c>
      <c r="AF22" s="93">
        <f>[17]Dezembro!$C$35</f>
        <v>34.299999999999997</v>
      </c>
      <c r="AG22" s="91">
        <f t="shared" si="3"/>
        <v>36.299999999999997</v>
      </c>
      <c r="AH22" s="92">
        <f t="shared" si="2"/>
        <v>32.712903225806457</v>
      </c>
      <c r="AJ22" t="s">
        <v>33</v>
      </c>
    </row>
    <row r="23" spans="1:39" ht="12.75" customHeight="1" x14ac:dyDescent="0.2">
      <c r="A23" s="50" t="s">
        <v>7</v>
      </c>
      <c r="B23" s="93">
        <f>[18]Dezembro!$C$5</f>
        <v>34.9</v>
      </c>
      <c r="C23" s="93">
        <f>[18]Dezembro!$C$6</f>
        <v>29.6</v>
      </c>
      <c r="D23" s="93">
        <f>[18]Dezembro!$C$7</f>
        <v>27.3</v>
      </c>
      <c r="E23" s="93">
        <f>[18]Dezembro!$C$8</f>
        <v>27.2</v>
      </c>
      <c r="F23" s="93">
        <f>[18]Dezembro!$C$9</f>
        <v>30.7</v>
      </c>
      <c r="G23" s="93">
        <f>[18]Dezembro!$C$10</f>
        <v>33</v>
      </c>
      <c r="H23" s="93">
        <f>[18]Dezembro!$C$11</f>
        <v>31.5</v>
      </c>
      <c r="I23" s="93">
        <f>[18]Dezembro!$C$12</f>
        <v>30.4</v>
      </c>
      <c r="J23" s="93">
        <f>[18]Dezembro!$C$13</f>
        <v>32.4</v>
      </c>
      <c r="K23" s="93">
        <f>[18]Dezembro!$C$14</f>
        <v>30.8</v>
      </c>
      <c r="L23" s="93">
        <f>[18]Dezembro!$C$15</f>
        <v>31.3</v>
      </c>
      <c r="M23" s="93">
        <f>[18]Dezembro!$C$16</f>
        <v>32.4</v>
      </c>
      <c r="N23" s="93">
        <f>[18]Dezembro!$C$17</f>
        <v>29.2</v>
      </c>
      <c r="O23" s="93">
        <f>[18]Dezembro!$C$18</f>
        <v>28.5</v>
      </c>
      <c r="P23" s="93">
        <f>[18]Dezembro!$C$19</f>
        <v>30.1</v>
      </c>
      <c r="Q23" s="93">
        <f>[18]Dezembro!$C$20</f>
        <v>30.4</v>
      </c>
      <c r="R23" s="93">
        <f>[18]Dezembro!$C$21</f>
        <v>31.2</v>
      </c>
      <c r="S23" s="93">
        <f>[18]Dezembro!$C$22</f>
        <v>33.1</v>
      </c>
      <c r="T23" s="93">
        <f>[18]Dezembro!$C$23</f>
        <v>31.1</v>
      </c>
      <c r="U23" s="93">
        <f>[18]Dezembro!$C$24</f>
        <v>30.8</v>
      </c>
      <c r="V23" s="93">
        <f>[18]Dezembro!$C$25</f>
        <v>34.700000000000003</v>
      </c>
      <c r="W23" s="93">
        <f>[18]Dezembro!$C$26</f>
        <v>31.5</v>
      </c>
      <c r="X23" s="93">
        <f>[18]Dezembro!$C$27</f>
        <v>33.299999999999997</v>
      </c>
      <c r="Y23" s="93">
        <f>[18]Dezembro!$C$28</f>
        <v>32.299999999999997</v>
      </c>
      <c r="Z23" s="93">
        <f>[18]Dezembro!$C$29</f>
        <v>27.5</v>
      </c>
      <c r="AA23" s="93">
        <f>[18]Dezembro!$C$30</f>
        <v>29.5</v>
      </c>
      <c r="AB23" s="93">
        <f>[18]Dezembro!$C$31</f>
        <v>31.1</v>
      </c>
      <c r="AC23" s="93">
        <f>[18]Dezembro!$C$32</f>
        <v>32.5</v>
      </c>
      <c r="AD23" s="93">
        <f>[18]Dezembro!$C$33</f>
        <v>33.799999999999997</v>
      </c>
      <c r="AE23" s="93">
        <f>[18]Dezembro!$C$34</f>
        <v>34.4</v>
      </c>
      <c r="AF23" s="93">
        <f>[18]Dezembro!$C$35</f>
        <v>35.9</v>
      </c>
      <c r="AG23" s="91">
        <f t="shared" si="3"/>
        <v>35.9</v>
      </c>
      <c r="AH23" s="92">
        <f t="shared" si="2"/>
        <v>31.367741935483867</v>
      </c>
      <c r="AJ23" t="s">
        <v>33</v>
      </c>
      <c r="AL23" t="s">
        <v>33</v>
      </c>
    </row>
    <row r="24" spans="1:39" ht="12.75" customHeight="1" x14ac:dyDescent="0.2">
      <c r="A24" s="50" t="s">
        <v>151</v>
      </c>
      <c r="B24" s="93">
        <f>[19]Dezembro!$C$5</f>
        <v>37.9</v>
      </c>
      <c r="C24" s="93">
        <f>[19]Dezembro!$C$6</f>
        <v>33.5</v>
      </c>
      <c r="D24" s="93">
        <f>[19]Dezembro!$C$7</f>
        <v>29.1</v>
      </c>
      <c r="E24" s="93">
        <f>[19]Dezembro!$C$8</f>
        <v>30.6</v>
      </c>
      <c r="F24" s="93">
        <f>[19]Dezembro!$C$9</f>
        <v>31.5</v>
      </c>
      <c r="G24" s="93">
        <f>[19]Dezembro!$C$10</f>
        <v>34.5</v>
      </c>
      <c r="H24" s="93">
        <f>[19]Dezembro!$C$11</f>
        <v>33.5</v>
      </c>
      <c r="I24" s="93">
        <f>[19]Dezembro!$C$12</f>
        <v>30.9</v>
      </c>
      <c r="J24" s="93">
        <f>[19]Dezembro!$C$13</f>
        <v>32.1</v>
      </c>
      <c r="K24" s="93">
        <f>[19]Dezembro!$C$14</f>
        <v>31.5</v>
      </c>
      <c r="L24" s="93">
        <f>[19]Dezembro!$C$15</f>
        <v>32.700000000000003</v>
      </c>
      <c r="M24" s="93">
        <f>[19]Dezembro!$C$16</f>
        <v>33.700000000000003</v>
      </c>
      <c r="N24" s="93">
        <f>[19]Dezembro!$C$17</f>
        <v>30.8</v>
      </c>
      <c r="O24" s="93">
        <f>[19]Dezembro!$C$18</f>
        <v>29.2</v>
      </c>
      <c r="P24" s="93">
        <f>[19]Dezembro!$C$19</f>
        <v>31.1</v>
      </c>
      <c r="Q24" s="93">
        <f>[19]Dezembro!$C$20</f>
        <v>31.3</v>
      </c>
      <c r="R24" s="93">
        <f>[19]Dezembro!$C$21</f>
        <v>32.5</v>
      </c>
      <c r="S24" s="93">
        <f>[19]Dezembro!$C$22</f>
        <v>35.299999999999997</v>
      </c>
      <c r="T24" s="93">
        <f>[19]Dezembro!$C$23</f>
        <v>33</v>
      </c>
      <c r="U24" s="93">
        <f>[19]Dezembro!$C$24</f>
        <v>32.4</v>
      </c>
      <c r="V24" s="93">
        <f>[19]Dezembro!$C$25</f>
        <v>33.4</v>
      </c>
      <c r="W24" s="93">
        <f>[19]Dezembro!$C$26</f>
        <v>33.700000000000003</v>
      </c>
      <c r="X24" s="93">
        <f>[19]Dezembro!$C$27</f>
        <v>35.1</v>
      </c>
      <c r="Y24" s="93">
        <f>[19]Dezembro!$C$28</f>
        <v>33.4</v>
      </c>
      <c r="Z24" s="93">
        <f>[19]Dezembro!$C$29</f>
        <v>28.5</v>
      </c>
      <c r="AA24" s="93">
        <f>[19]Dezembro!$C$30</f>
        <v>31.3</v>
      </c>
      <c r="AB24" s="93">
        <f>[19]Dezembro!$C$31</f>
        <v>31.4</v>
      </c>
      <c r="AC24" s="93">
        <f>[19]Dezembro!$C$32</f>
        <v>32.5</v>
      </c>
      <c r="AD24" s="93">
        <f>[19]Dezembro!$C$33</f>
        <v>33.299999999999997</v>
      </c>
      <c r="AE24" s="93">
        <f>[19]Dezembro!$C$34</f>
        <v>35.299999999999997</v>
      </c>
      <c r="AF24" s="93">
        <f>[19]Dezembro!$C$35</f>
        <v>36.9</v>
      </c>
      <c r="AG24" s="91">
        <f t="shared" si="3"/>
        <v>37.9</v>
      </c>
      <c r="AH24" s="92">
        <f t="shared" si="2"/>
        <v>32.641935483870959</v>
      </c>
      <c r="AJ24" t="s">
        <v>33</v>
      </c>
      <c r="AK24" t="s">
        <v>33</v>
      </c>
      <c r="AL24" t="s">
        <v>33</v>
      </c>
      <c r="AM24" t="s">
        <v>33</v>
      </c>
    </row>
    <row r="25" spans="1:39" ht="12.75" customHeight="1" x14ac:dyDescent="0.2">
      <c r="A25" s="50" t="s">
        <v>152</v>
      </c>
      <c r="B25" s="93">
        <f>[20]Dezembro!$C5</f>
        <v>35.200000000000003</v>
      </c>
      <c r="C25" s="93">
        <f>[20]Dezembro!$C6</f>
        <v>32.6</v>
      </c>
      <c r="D25" s="93">
        <f>[20]Dezembro!$C7</f>
        <v>26.7</v>
      </c>
      <c r="E25" s="93">
        <f>[20]Dezembro!$C8</f>
        <v>26.6</v>
      </c>
      <c r="F25" s="93">
        <f>[20]Dezembro!$C9</f>
        <v>30.1</v>
      </c>
      <c r="G25" s="93">
        <f>[20]Dezembro!$C10</f>
        <v>33.799999999999997</v>
      </c>
      <c r="H25" s="93">
        <f>[20]Dezembro!$C11</f>
        <v>34.5</v>
      </c>
      <c r="I25" s="93">
        <f>[20]Dezembro!$C12</f>
        <v>29.9</v>
      </c>
      <c r="J25" s="93">
        <f>[20]Dezembro!$C13</f>
        <v>32</v>
      </c>
      <c r="K25" s="93">
        <f>[20]Dezembro!$C14</f>
        <v>28.1</v>
      </c>
      <c r="L25" s="93">
        <f>[20]Dezembro!$C15</f>
        <v>31.7</v>
      </c>
      <c r="M25" s="93">
        <f>[20]Dezembro!$C16</f>
        <v>31.7</v>
      </c>
      <c r="N25" s="93">
        <f>[20]Dezembro!$C17</f>
        <v>28.9</v>
      </c>
      <c r="O25" s="93">
        <f>[20]Dezembro!$C18</f>
        <v>28.4</v>
      </c>
      <c r="P25" s="93">
        <f>[20]Dezembro!$C19</f>
        <v>30.1</v>
      </c>
      <c r="Q25" s="93">
        <f>[20]Dezembro!$C20</f>
        <v>30.2</v>
      </c>
      <c r="R25" s="93">
        <f>[20]Dezembro!$C21</f>
        <v>32</v>
      </c>
      <c r="S25" s="93">
        <f>[20]Dezembro!$C22</f>
        <v>34.700000000000003</v>
      </c>
      <c r="T25" s="93">
        <f>[20]Dezembro!$C23</f>
        <v>29.8</v>
      </c>
      <c r="U25" s="93">
        <f>[20]Dezembro!$C24</f>
        <v>31.2</v>
      </c>
      <c r="V25" s="93">
        <f>[20]Dezembro!$C25</f>
        <v>32.4</v>
      </c>
      <c r="W25" s="93">
        <f>[20]Dezembro!$C26</f>
        <v>33.9</v>
      </c>
      <c r="X25" s="93">
        <f>[20]Dezembro!$C27</f>
        <v>33.799999999999997</v>
      </c>
      <c r="Y25" s="93">
        <f>[20]Dezembro!$C28</f>
        <v>33.200000000000003</v>
      </c>
      <c r="Z25" s="93">
        <f>[20]Dezembro!$C29</f>
        <v>27</v>
      </c>
      <c r="AA25" s="93">
        <f>[20]Dezembro!$C30</f>
        <v>29.5</v>
      </c>
      <c r="AB25" s="93">
        <f>[20]Dezembro!$C31</f>
        <v>31.4</v>
      </c>
      <c r="AC25" s="93">
        <f>[20]Dezembro!$C32</f>
        <v>32.200000000000003</v>
      </c>
      <c r="AD25" s="93">
        <f>[20]Dezembro!$C33</f>
        <v>34</v>
      </c>
      <c r="AE25" s="93">
        <f>[20]Dezembro!$C34</f>
        <v>35</v>
      </c>
      <c r="AF25" s="93">
        <f>[20]Dezembro!$C35</f>
        <v>35.700000000000003</v>
      </c>
      <c r="AG25" s="91">
        <f t="shared" si="3"/>
        <v>35.700000000000003</v>
      </c>
      <c r="AH25" s="92">
        <f t="shared" si="2"/>
        <v>31.493548387096777</v>
      </c>
      <c r="AI25" s="11" t="s">
        <v>33</v>
      </c>
      <c r="AJ25" t="s">
        <v>33</v>
      </c>
      <c r="AK25" t="s">
        <v>33</v>
      </c>
      <c r="AM25" t="s">
        <v>33</v>
      </c>
    </row>
    <row r="26" spans="1:39" ht="12.75" customHeight="1" x14ac:dyDescent="0.2">
      <c r="A26" s="50" t="s">
        <v>153</v>
      </c>
      <c r="B26" s="93">
        <f>[21]Dezembro!$C$5</f>
        <v>36.299999999999997</v>
      </c>
      <c r="C26" s="93">
        <f>[21]Dezembro!$C$6</f>
        <v>30.7</v>
      </c>
      <c r="D26" s="93">
        <f>[21]Dezembro!$C$7</f>
        <v>28.2</v>
      </c>
      <c r="E26" s="93">
        <f>[21]Dezembro!$C$8</f>
        <v>30.2</v>
      </c>
      <c r="F26" s="93">
        <f>[21]Dezembro!$C$9</f>
        <v>31.7</v>
      </c>
      <c r="G26" s="93">
        <f>[21]Dezembro!$C$10</f>
        <v>33.299999999999997</v>
      </c>
      <c r="H26" s="93">
        <f>[21]Dezembro!$C$11</f>
        <v>33.9</v>
      </c>
      <c r="I26" s="93">
        <f>[21]Dezembro!$C$12</f>
        <v>31.7</v>
      </c>
      <c r="J26" s="93">
        <f>[21]Dezembro!$C$13</f>
        <v>33.700000000000003</v>
      </c>
      <c r="K26" s="93">
        <f>[21]Dezembro!$C$14</f>
        <v>32.1</v>
      </c>
      <c r="L26" s="93">
        <f>[21]Dezembro!$C$15</f>
        <v>32.799999999999997</v>
      </c>
      <c r="M26" s="93">
        <f>[21]Dezembro!$C$16</f>
        <v>33.4</v>
      </c>
      <c r="N26" s="93">
        <f>[21]Dezembro!$C$17</f>
        <v>30.3</v>
      </c>
      <c r="O26" s="93">
        <f>[21]Dezembro!$C$18</f>
        <v>29.1</v>
      </c>
      <c r="P26" s="93">
        <f>[21]Dezembro!$C$19</f>
        <v>30.8</v>
      </c>
      <c r="Q26" s="93">
        <f>[21]Dezembro!$C$20</f>
        <v>30.9</v>
      </c>
      <c r="R26" s="93">
        <f>[21]Dezembro!$C$21</f>
        <v>31.9</v>
      </c>
      <c r="S26" s="93">
        <f>[21]Dezembro!$C$22</f>
        <v>34.4</v>
      </c>
      <c r="T26" s="93">
        <f>[21]Dezembro!$C$23</f>
        <v>32.6</v>
      </c>
      <c r="U26" s="93">
        <f>[21]Dezembro!$C$24</f>
        <v>32.299999999999997</v>
      </c>
      <c r="V26" s="93">
        <f>[21]Dezembro!$C$25</f>
        <v>35.200000000000003</v>
      </c>
      <c r="W26" s="93">
        <f>[21]Dezembro!$C$26</f>
        <v>33.200000000000003</v>
      </c>
      <c r="X26" s="93">
        <f>[21]Dezembro!$C$27</f>
        <v>35</v>
      </c>
      <c r="Y26" s="93">
        <f>[21]Dezembro!$C$28</f>
        <v>33.1</v>
      </c>
      <c r="Z26" s="93">
        <f>[21]Dezembro!$C$29</f>
        <v>29.1</v>
      </c>
      <c r="AA26" s="93">
        <f>[21]Dezembro!$C$30</f>
        <v>31.1</v>
      </c>
      <c r="AB26" s="93">
        <f>[21]Dezembro!$C$31</f>
        <v>32.5</v>
      </c>
      <c r="AC26" s="93">
        <f>[21]Dezembro!$C$32</f>
        <v>33.700000000000003</v>
      </c>
      <c r="AD26" s="93">
        <f>[21]Dezembro!$C$33</f>
        <v>35.200000000000003</v>
      </c>
      <c r="AE26" s="93">
        <f>[21]Dezembro!$C$34</f>
        <v>35.799999999999997</v>
      </c>
      <c r="AF26" s="93">
        <f>[21]Dezembro!$C$35</f>
        <v>37.1</v>
      </c>
      <c r="AG26" s="91">
        <f t="shared" si="3"/>
        <v>37.1</v>
      </c>
      <c r="AH26" s="92">
        <f t="shared" si="2"/>
        <v>32.6225806451613</v>
      </c>
      <c r="AJ26" t="s">
        <v>33</v>
      </c>
      <c r="AL26" t="s">
        <v>33</v>
      </c>
    </row>
    <row r="27" spans="1:39" ht="12.75" customHeight="1" x14ac:dyDescent="0.2">
      <c r="A27" s="50" t="s">
        <v>8</v>
      </c>
      <c r="B27" s="93">
        <f>[22]Dezembro!$C$5</f>
        <v>34.5</v>
      </c>
      <c r="C27" s="93">
        <f>[22]Dezembro!$C$6</f>
        <v>33.6</v>
      </c>
      <c r="D27" s="93">
        <f>[22]Dezembro!$C$7</f>
        <v>26.1</v>
      </c>
      <c r="E27" s="93">
        <f>[22]Dezembro!$C$8</f>
        <v>26.4</v>
      </c>
      <c r="F27" s="93">
        <f>[22]Dezembro!$C$9</f>
        <v>29.4</v>
      </c>
      <c r="G27" s="93">
        <f>[22]Dezembro!$C$10</f>
        <v>32.6</v>
      </c>
      <c r="H27" s="93">
        <f>[22]Dezembro!$C$11</f>
        <v>32.700000000000003</v>
      </c>
      <c r="I27" s="93">
        <f>[22]Dezembro!$C$12</f>
        <v>29.3</v>
      </c>
      <c r="J27" s="93">
        <f>[22]Dezembro!$C$13</f>
        <v>30.9</v>
      </c>
      <c r="K27" s="93">
        <f>[22]Dezembro!$C$14</f>
        <v>27.4</v>
      </c>
      <c r="L27" s="93">
        <f>[22]Dezembro!$C$15</f>
        <v>29.9</v>
      </c>
      <c r="M27" s="93">
        <f>[22]Dezembro!$C$16</f>
        <v>31</v>
      </c>
      <c r="N27" s="93">
        <f>[22]Dezembro!$C$17</f>
        <v>28.2</v>
      </c>
      <c r="O27" s="93">
        <f>[22]Dezembro!$C$18</f>
        <v>29</v>
      </c>
      <c r="P27" s="93">
        <f>[22]Dezembro!$C$19</f>
        <v>30.6</v>
      </c>
      <c r="Q27" s="93">
        <f>[22]Dezembro!$C$20</f>
        <v>30.4</v>
      </c>
      <c r="R27" s="93">
        <f>[22]Dezembro!$C$21</f>
        <v>31.7</v>
      </c>
      <c r="S27" s="93">
        <f>[22]Dezembro!$C$22</f>
        <v>32.9</v>
      </c>
      <c r="T27" s="93">
        <f>[22]Dezembro!$C$23</f>
        <v>29.7</v>
      </c>
      <c r="U27" s="93">
        <f>[22]Dezembro!$C$24</f>
        <v>30.8</v>
      </c>
      <c r="V27" s="93">
        <f>[22]Dezembro!$C$25</f>
        <v>31.7</v>
      </c>
      <c r="W27" s="93">
        <f>[22]Dezembro!$C$26</f>
        <v>32.9</v>
      </c>
      <c r="X27" s="93">
        <f>[22]Dezembro!$C$27</f>
        <v>33.799999999999997</v>
      </c>
      <c r="Y27" s="93">
        <f>[22]Dezembro!$C$28</f>
        <v>32</v>
      </c>
      <c r="Z27" s="93">
        <f>[22]Dezembro!$C$29</f>
        <v>27.9</v>
      </c>
      <c r="AA27" s="93">
        <f>[22]Dezembro!$C$30</f>
        <v>30.3</v>
      </c>
      <c r="AB27" s="93">
        <f>[22]Dezembro!$C$31</f>
        <v>32.1</v>
      </c>
      <c r="AC27" s="93">
        <f>[22]Dezembro!$C$32</f>
        <v>32.299999999999997</v>
      </c>
      <c r="AD27" s="93">
        <f>[22]Dezembro!$C$33</f>
        <v>33.5</v>
      </c>
      <c r="AE27" s="93">
        <f>[22]Dezembro!$C$34</f>
        <v>34.1</v>
      </c>
      <c r="AF27" s="93">
        <f>[22]Dezembro!$C$35</f>
        <v>33.200000000000003</v>
      </c>
      <c r="AG27" s="91">
        <f t="shared" si="3"/>
        <v>34.5</v>
      </c>
      <c r="AH27" s="92">
        <f t="shared" si="2"/>
        <v>30.996774193548383</v>
      </c>
      <c r="AJ27" t="s">
        <v>33</v>
      </c>
    </row>
    <row r="28" spans="1:39" ht="12.75" customHeight="1" x14ac:dyDescent="0.2">
      <c r="A28" s="50" t="s">
        <v>9</v>
      </c>
      <c r="B28" s="106">
        <f>[23]Dezembro!$D5</f>
        <v>24.9</v>
      </c>
      <c r="C28" s="106">
        <f>[23]Dezembro!$D6</f>
        <v>23.6</v>
      </c>
      <c r="D28" s="106">
        <f>[23]Dezembro!$D7</f>
        <v>22.8</v>
      </c>
      <c r="E28" s="106">
        <f>[23]Dezembro!$D8</f>
        <v>22.6</v>
      </c>
      <c r="F28" s="106">
        <f>[23]Dezembro!$D9</f>
        <v>21.3</v>
      </c>
      <c r="G28" s="106">
        <f>[23]Dezembro!$D10</f>
        <v>23.7</v>
      </c>
      <c r="H28" s="106">
        <f>[23]Dezembro!$D11</f>
        <v>24.4</v>
      </c>
      <c r="I28" s="106">
        <f>[23]Dezembro!$D12</f>
        <v>21.6</v>
      </c>
      <c r="J28" s="106">
        <f>[23]Dezembro!$D13</f>
        <v>22.6</v>
      </c>
      <c r="K28" s="106">
        <f>[23]Dezembro!$D14</f>
        <v>23.2</v>
      </c>
      <c r="L28" s="106">
        <f>[23]Dezembro!$D15</f>
        <v>22.1</v>
      </c>
      <c r="M28" s="106">
        <f>[23]Dezembro!$D16</f>
        <v>22.2</v>
      </c>
      <c r="N28" s="106">
        <f>[23]Dezembro!$D17</f>
        <v>22.2</v>
      </c>
      <c r="O28" s="106">
        <f>[23]Dezembro!$D18</f>
        <v>20.6</v>
      </c>
      <c r="P28" s="106">
        <f>[23]Dezembro!$D19</f>
        <v>20.2</v>
      </c>
      <c r="Q28" s="106">
        <f>[23]Dezembro!$D20</f>
        <v>19.5</v>
      </c>
      <c r="R28" s="106">
        <f>[23]Dezembro!$D21</f>
        <v>20.7</v>
      </c>
      <c r="S28" s="106">
        <f>[23]Dezembro!$D22</f>
        <v>21.2</v>
      </c>
      <c r="T28" s="106">
        <f>[23]Dezembro!$D23</f>
        <v>24.2</v>
      </c>
      <c r="U28" s="106">
        <f>[23]Dezembro!$D24</f>
        <v>22.5</v>
      </c>
      <c r="V28" s="106">
        <f>[23]Dezembro!$D25</f>
        <v>22.4</v>
      </c>
      <c r="W28" s="106">
        <f>[23]Dezembro!$D26</f>
        <v>23.8</v>
      </c>
      <c r="X28" s="106">
        <f>[23]Dezembro!$D27</f>
        <v>23.5</v>
      </c>
      <c r="Y28" s="106">
        <f>[23]Dezembro!$D28</f>
        <v>19.8</v>
      </c>
      <c r="Z28" s="106">
        <f>[23]Dezembro!$D29</f>
        <v>21.4</v>
      </c>
      <c r="AA28" s="106">
        <f>[23]Dezembro!$D30</f>
        <v>19.600000000000001</v>
      </c>
      <c r="AB28" s="106">
        <f>[23]Dezembro!$D31</f>
        <v>19.5</v>
      </c>
      <c r="AC28" s="106">
        <f>[23]Dezembro!$D32</f>
        <v>21.3</v>
      </c>
      <c r="AD28" s="106">
        <f>[23]Dezembro!$D33</f>
        <v>21.7</v>
      </c>
      <c r="AE28" s="106">
        <f>[23]Dezembro!$D34</f>
        <v>21.9</v>
      </c>
      <c r="AF28" s="106">
        <f>[23]Dezembro!$D35</f>
        <v>23.4</v>
      </c>
      <c r="AG28" s="91">
        <f t="shared" si="3"/>
        <v>24.9</v>
      </c>
      <c r="AH28" s="92">
        <f t="shared" si="2"/>
        <v>22.077419354838707</v>
      </c>
      <c r="AL28" t="s">
        <v>33</v>
      </c>
    </row>
    <row r="29" spans="1:39" ht="12.75" customHeight="1" x14ac:dyDescent="0.2">
      <c r="A29" s="50" t="s">
        <v>30</v>
      </c>
      <c r="B29" s="93">
        <f>[24]Dezembro!$C$5</f>
        <v>36</v>
      </c>
      <c r="C29" s="93">
        <f>[24]Dezembro!$C$6</f>
        <v>33.6</v>
      </c>
      <c r="D29" s="93">
        <f>[24]Dezembro!$C$7</f>
        <v>27.4</v>
      </c>
      <c r="E29" s="93">
        <f>[24]Dezembro!$C$8</f>
        <v>27.6</v>
      </c>
      <c r="F29" s="93">
        <f>[24]Dezembro!$C$9</f>
        <v>31.9</v>
      </c>
      <c r="G29" s="93">
        <f>[24]Dezembro!$C$10</f>
        <v>31.9</v>
      </c>
      <c r="H29" s="93">
        <f>[24]Dezembro!$C$11</f>
        <v>33.4</v>
      </c>
      <c r="I29" s="93">
        <f>[24]Dezembro!$C$12</f>
        <v>33.1</v>
      </c>
      <c r="J29" s="93">
        <f>[24]Dezembro!$C$13</f>
        <v>33.1</v>
      </c>
      <c r="K29" s="93">
        <f>[24]Dezembro!$C$14</f>
        <v>33.299999999999997</v>
      </c>
      <c r="L29" s="93">
        <f>[24]Dezembro!$C$15</f>
        <v>33.5</v>
      </c>
      <c r="M29" s="93">
        <f>[24]Dezembro!$C$16</f>
        <v>33.299999999999997</v>
      </c>
      <c r="N29" s="93">
        <f>[24]Dezembro!$C$17</f>
        <v>32.299999999999997</v>
      </c>
      <c r="O29" s="93">
        <f>[24]Dezembro!$C$18</f>
        <v>30.4</v>
      </c>
      <c r="P29" s="93">
        <f>[24]Dezembro!$C$19</f>
        <v>32.5</v>
      </c>
      <c r="Q29" s="93">
        <f>[24]Dezembro!$C$20</f>
        <v>32.700000000000003</v>
      </c>
      <c r="R29" s="93">
        <f>[24]Dezembro!$C$21</f>
        <v>33.5</v>
      </c>
      <c r="S29" s="93">
        <f>[24]Dezembro!$C$22</f>
        <v>34.1</v>
      </c>
      <c r="T29" s="93">
        <f>[24]Dezembro!$C$23</f>
        <v>33</v>
      </c>
      <c r="U29" s="93">
        <f>[24]Dezembro!$C$24</f>
        <v>32.6</v>
      </c>
      <c r="V29" s="93">
        <f>[24]Dezembro!$C$25</f>
        <v>34.799999999999997</v>
      </c>
      <c r="W29" s="93" t="str">
        <f>[24]Dezembro!$C$26</f>
        <v>*</v>
      </c>
      <c r="X29" s="93" t="str">
        <f>[24]Dezembro!$C$27</f>
        <v>*</v>
      </c>
      <c r="Y29" s="93" t="str">
        <f>[24]Dezembro!$C$28</f>
        <v>*</v>
      </c>
      <c r="Z29" s="93" t="str">
        <f>[24]Dezembro!$C$29</f>
        <v>*</v>
      </c>
      <c r="AA29" s="93" t="str">
        <f>[24]Dezembro!$C$30</f>
        <v>*</v>
      </c>
      <c r="AB29" s="93" t="str">
        <f>[24]Dezembro!$C$31</f>
        <v>*</v>
      </c>
      <c r="AC29" s="93" t="str">
        <f>[24]Dezembro!$C$32</f>
        <v>*</v>
      </c>
      <c r="AD29" s="93" t="str">
        <f>[24]Dezembro!$C$33</f>
        <v>*</v>
      </c>
      <c r="AE29" s="93" t="str">
        <f>[24]Dezembro!$C$34</f>
        <v>*</v>
      </c>
      <c r="AF29" s="93" t="str">
        <f>[24]Dezembro!$C$35</f>
        <v>*</v>
      </c>
      <c r="AG29" s="91">
        <f t="shared" si="3"/>
        <v>36</v>
      </c>
      <c r="AH29" s="92">
        <f t="shared" si="2"/>
        <v>32.571428571428569</v>
      </c>
      <c r="AL29" t="s">
        <v>33</v>
      </c>
      <c r="AM29" t="s">
        <v>33</v>
      </c>
    </row>
    <row r="30" spans="1:39" ht="12.75" customHeight="1" x14ac:dyDescent="0.2">
      <c r="A30" s="50" t="s">
        <v>10</v>
      </c>
      <c r="B30" s="93">
        <f>[25]Dezembro!$C$5</f>
        <v>35.5</v>
      </c>
      <c r="C30" s="93">
        <f>[25]Dezembro!$C$6</f>
        <v>32</v>
      </c>
      <c r="D30" s="93">
        <f>[25]Dezembro!$C$7</f>
        <v>27.8</v>
      </c>
      <c r="E30" s="93">
        <f>[25]Dezembro!$C$8</f>
        <v>29.9</v>
      </c>
      <c r="F30" s="93">
        <f>[25]Dezembro!$C$9</f>
        <v>29.8</v>
      </c>
      <c r="G30" s="93">
        <f>[25]Dezembro!$C$10</f>
        <v>33.200000000000003</v>
      </c>
      <c r="H30" s="93">
        <f>[25]Dezembro!$C$11</f>
        <v>33.1</v>
      </c>
      <c r="I30" s="93">
        <f>[25]Dezembro!$C$12</f>
        <v>30.8</v>
      </c>
      <c r="J30" s="93">
        <f>[25]Dezembro!$C$13</f>
        <v>32.4</v>
      </c>
      <c r="K30" s="93">
        <f>[25]Dezembro!$C$14</f>
        <v>30.2</v>
      </c>
      <c r="L30" s="93">
        <f>[25]Dezembro!$C$15</f>
        <v>31.5</v>
      </c>
      <c r="M30" s="93">
        <f>[25]Dezembro!$C$16</f>
        <v>32.799999999999997</v>
      </c>
      <c r="N30" s="93">
        <f>[25]Dezembro!$C$17</f>
        <v>32.799999999999997</v>
      </c>
      <c r="O30" s="93">
        <f>[25]Dezembro!$C$18</f>
        <v>30.5</v>
      </c>
      <c r="P30" s="93">
        <f>[25]Dezembro!$C$19</f>
        <v>28.3</v>
      </c>
      <c r="Q30" s="93">
        <f>[25]Dezembro!$C$20</f>
        <v>31</v>
      </c>
      <c r="R30" s="93">
        <f>[25]Dezembro!$C$21</f>
        <v>32</v>
      </c>
      <c r="S30" s="93">
        <f>[25]Dezembro!$C$22</f>
        <v>34.200000000000003</v>
      </c>
      <c r="T30" s="93">
        <f>[25]Dezembro!$C$23</f>
        <v>31.2</v>
      </c>
      <c r="U30" s="93">
        <f>[25]Dezembro!$C$24</f>
        <v>30.5</v>
      </c>
      <c r="V30" s="93">
        <f>[25]Dezembro!$C$25</f>
        <v>32.6</v>
      </c>
      <c r="W30" s="93">
        <f>[25]Dezembro!$C$26</f>
        <v>33.1</v>
      </c>
      <c r="X30" s="93">
        <f>[25]Dezembro!$C$27</f>
        <v>34.6</v>
      </c>
      <c r="Y30" s="93">
        <f>[25]Dezembro!$C$28</f>
        <v>32.6</v>
      </c>
      <c r="Z30" s="93">
        <f>[25]Dezembro!$C$29</f>
        <v>26.1</v>
      </c>
      <c r="AA30" s="93">
        <f>[25]Dezembro!$C$30</f>
        <v>31.3</v>
      </c>
      <c r="AB30" s="93">
        <f>[25]Dezembro!$C$31</f>
        <v>32.299999999999997</v>
      </c>
      <c r="AC30" s="93">
        <f>[25]Dezembro!$C$32</f>
        <v>33.299999999999997</v>
      </c>
      <c r="AD30" s="93">
        <f>[25]Dezembro!$C$33</f>
        <v>33</v>
      </c>
      <c r="AE30" s="93">
        <f>[25]Dezembro!$C$34</f>
        <v>34</v>
      </c>
      <c r="AF30" s="93">
        <f>[25]Dezembro!$C$35</f>
        <v>35.6</v>
      </c>
      <c r="AG30" s="91">
        <f t="shared" si="3"/>
        <v>35.6</v>
      </c>
      <c r="AH30" s="92">
        <f t="shared" si="2"/>
        <v>31.870967741935488</v>
      </c>
      <c r="AL30" t="s">
        <v>33</v>
      </c>
      <c r="AM30" t="s">
        <v>33</v>
      </c>
    </row>
    <row r="31" spans="1:39" ht="12.75" customHeight="1" x14ac:dyDescent="0.2">
      <c r="A31" s="50" t="s">
        <v>154</v>
      </c>
      <c r="B31" s="93">
        <f>[26]Dezembro!$C5</f>
        <v>35.9</v>
      </c>
      <c r="C31" s="93">
        <f>[26]Dezembro!$C6</f>
        <v>30.6</v>
      </c>
      <c r="D31" s="93">
        <f>[26]Dezembro!$C7</f>
        <v>26.3</v>
      </c>
      <c r="E31" s="93">
        <f>[26]Dezembro!$C8</f>
        <v>28.2</v>
      </c>
      <c r="F31" s="93">
        <f>[26]Dezembro!$C9</f>
        <v>29.5</v>
      </c>
      <c r="G31" s="93">
        <f>[26]Dezembro!$C10</f>
        <v>30.9</v>
      </c>
      <c r="H31" s="93">
        <f>[26]Dezembro!$C11</f>
        <v>31.7</v>
      </c>
      <c r="I31" s="93">
        <f>[26]Dezembro!$C12</f>
        <v>29.4</v>
      </c>
      <c r="J31" s="93">
        <f>[26]Dezembro!$C13</f>
        <v>31.8</v>
      </c>
      <c r="K31" s="93">
        <f>[26]Dezembro!$C14</f>
        <v>28.9</v>
      </c>
      <c r="L31" s="93">
        <f>[26]Dezembro!$C15</f>
        <v>30.9</v>
      </c>
      <c r="M31" s="93">
        <f>[26]Dezembro!$C16</f>
        <v>31.3</v>
      </c>
      <c r="N31" s="93">
        <f>[26]Dezembro!$C17</f>
        <v>28.2</v>
      </c>
      <c r="O31" s="93">
        <f>[26]Dezembro!$C18</f>
        <v>27.3</v>
      </c>
      <c r="P31" s="93">
        <f>[26]Dezembro!$C19</f>
        <v>28.8</v>
      </c>
      <c r="Q31" s="93">
        <f>[26]Dezembro!$C20</f>
        <v>29.2</v>
      </c>
      <c r="R31" s="93">
        <f>[26]Dezembro!$C21</f>
        <v>30.2</v>
      </c>
      <c r="S31" s="93">
        <f>[26]Dezembro!$C22</f>
        <v>32.1</v>
      </c>
      <c r="T31" s="93">
        <f>[26]Dezembro!$C23</f>
        <v>30.4</v>
      </c>
      <c r="U31" s="93">
        <f>[26]Dezembro!$C24</f>
        <v>30.8</v>
      </c>
      <c r="V31" s="93">
        <f>[26]Dezembro!$C25</f>
        <v>33.700000000000003</v>
      </c>
      <c r="W31" s="93">
        <f>[26]Dezembro!$C26</f>
        <v>31.4</v>
      </c>
      <c r="X31" s="93">
        <f>[26]Dezembro!$C27</f>
        <v>33.4</v>
      </c>
      <c r="Y31" s="93">
        <f>[26]Dezembro!$C28</f>
        <v>30.6</v>
      </c>
      <c r="Z31" s="93">
        <f>[26]Dezembro!$C29</f>
        <v>27.9</v>
      </c>
      <c r="AA31" s="93">
        <f>[26]Dezembro!$C30</f>
        <v>29.8</v>
      </c>
      <c r="AB31" s="93">
        <f>[26]Dezembro!$C31</f>
        <v>30.8</v>
      </c>
      <c r="AC31" s="93">
        <f>[26]Dezembro!$C32</f>
        <v>31.8</v>
      </c>
      <c r="AD31" s="93">
        <f>[26]Dezembro!$C33</f>
        <v>32.5</v>
      </c>
      <c r="AE31" s="93">
        <f>[26]Dezembro!$C34</f>
        <v>34.4</v>
      </c>
      <c r="AF31" s="93">
        <f>[26]Dezembro!$C35</f>
        <v>35.5</v>
      </c>
      <c r="AG31" s="91">
        <f t="shared" si="3"/>
        <v>35.9</v>
      </c>
      <c r="AH31" s="92">
        <f t="shared" si="2"/>
        <v>30.780645161290312</v>
      </c>
      <c r="AI31" s="11" t="s">
        <v>33</v>
      </c>
      <c r="AL31" t="s">
        <v>33</v>
      </c>
    </row>
    <row r="32" spans="1:39" ht="12.75" customHeight="1" x14ac:dyDescent="0.2">
      <c r="A32" s="50" t="s">
        <v>11</v>
      </c>
      <c r="B32" s="93">
        <f>[27]Dezembro!$C$5</f>
        <v>36.9</v>
      </c>
      <c r="C32" s="93">
        <f>[27]Dezembro!$C$6</f>
        <v>31</v>
      </c>
      <c r="D32" s="93">
        <f>[27]Dezembro!$C$7</f>
        <v>27.5</v>
      </c>
      <c r="E32" s="93">
        <f>[27]Dezembro!$C$8</f>
        <v>29.9</v>
      </c>
      <c r="F32" s="93">
        <f>[27]Dezembro!$C$9</f>
        <v>32</v>
      </c>
      <c r="G32" s="93">
        <f>[27]Dezembro!$C$10</f>
        <v>33.5</v>
      </c>
      <c r="H32" s="93">
        <f>[27]Dezembro!$C$11</f>
        <v>33.4</v>
      </c>
      <c r="I32" s="93">
        <f>[27]Dezembro!$C$12</f>
        <v>33.4</v>
      </c>
      <c r="J32" s="93">
        <f>[27]Dezembro!$C$13</f>
        <v>33.700000000000003</v>
      </c>
      <c r="K32" s="93">
        <f>[27]Dezembro!$C$14</f>
        <v>32.6</v>
      </c>
      <c r="L32" s="93">
        <f>[27]Dezembro!$C$15</f>
        <v>33.4</v>
      </c>
      <c r="M32" s="93">
        <f>[27]Dezembro!$C$16</f>
        <v>34</v>
      </c>
      <c r="N32" s="93">
        <f>[27]Dezembro!$C$17</f>
        <v>32.799999999999997</v>
      </c>
      <c r="O32" s="93">
        <f>[27]Dezembro!$C$18</f>
        <v>29.1</v>
      </c>
      <c r="P32" s="93">
        <f>[27]Dezembro!$C$19</f>
        <v>31.5</v>
      </c>
      <c r="Q32" s="93">
        <f>[27]Dezembro!$C$20</f>
        <v>31.7</v>
      </c>
      <c r="R32" s="93">
        <f>[27]Dezembro!$C$21</f>
        <v>32.1</v>
      </c>
      <c r="S32" s="93">
        <f>[27]Dezembro!$C$22</f>
        <v>35.200000000000003</v>
      </c>
      <c r="T32" s="93">
        <f>[27]Dezembro!$C$23</f>
        <v>31.7</v>
      </c>
      <c r="U32" s="93">
        <f>[27]Dezembro!$C$24</f>
        <v>32.5</v>
      </c>
      <c r="V32" s="93">
        <f>[27]Dezembro!$C$25</f>
        <v>34.4</v>
      </c>
      <c r="W32" s="93">
        <f>[27]Dezembro!$C$26</f>
        <v>32.200000000000003</v>
      </c>
      <c r="X32" s="93">
        <f>[27]Dezembro!$C$27</f>
        <v>33.6</v>
      </c>
      <c r="Y32" s="93">
        <f>[27]Dezembro!$C$28</f>
        <v>31.7</v>
      </c>
      <c r="Z32" s="93">
        <f>[27]Dezembro!$C$29</f>
        <v>28.2</v>
      </c>
      <c r="AA32" s="93">
        <f>[27]Dezembro!$C$30</f>
        <v>30.3</v>
      </c>
      <c r="AB32" s="93">
        <f>[27]Dezembro!$C$31</f>
        <v>31.2</v>
      </c>
      <c r="AC32" s="93">
        <f>[27]Dezembro!$C$32</f>
        <v>32.299999999999997</v>
      </c>
      <c r="AD32" s="93">
        <f>[27]Dezembro!$C$33</f>
        <v>32.299999999999997</v>
      </c>
      <c r="AE32" s="93">
        <f>[27]Dezembro!$C$34</f>
        <v>33.9</v>
      </c>
      <c r="AF32" s="93">
        <f>[27]Dezembro!$C$35</f>
        <v>34.9</v>
      </c>
      <c r="AG32" s="91">
        <f t="shared" si="3"/>
        <v>36.9</v>
      </c>
      <c r="AH32" s="92">
        <f t="shared" si="2"/>
        <v>32.351612903225814</v>
      </c>
      <c r="AM32" t="s">
        <v>33</v>
      </c>
    </row>
    <row r="33" spans="1:39" s="5" customFormat="1" ht="12.75" customHeight="1" x14ac:dyDescent="0.2">
      <c r="A33" s="50" t="s">
        <v>12</v>
      </c>
      <c r="B33" s="93">
        <f>[28]Dezembro!$C$5</f>
        <v>36.299999999999997</v>
      </c>
      <c r="C33" s="93">
        <f>[28]Dezembro!$C$6</f>
        <v>34.5</v>
      </c>
      <c r="D33" s="93">
        <f>[28]Dezembro!$C$7</f>
        <v>26.8</v>
      </c>
      <c r="E33" s="93">
        <f>[28]Dezembro!$C$8</f>
        <v>29.5</v>
      </c>
      <c r="F33" s="93">
        <f>[28]Dezembro!$C$9</f>
        <v>32.200000000000003</v>
      </c>
      <c r="G33" s="93">
        <f>[28]Dezembro!$C$10</f>
        <v>32.1</v>
      </c>
      <c r="H33" s="93">
        <f>[28]Dezembro!$C$11</f>
        <v>33.6</v>
      </c>
      <c r="I33" s="93">
        <f>[28]Dezembro!$C$12</f>
        <v>33.6</v>
      </c>
      <c r="J33" s="93">
        <f>[28]Dezembro!$C$13</f>
        <v>33.1</v>
      </c>
      <c r="K33" s="93">
        <f>[28]Dezembro!$C$14</f>
        <v>29.7</v>
      </c>
      <c r="L33" s="93">
        <f>[28]Dezembro!$C$15</f>
        <v>34.9</v>
      </c>
      <c r="M33" s="93">
        <f>[28]Dezembro!$C$16</f>
        <v>34.299999999999997</v>
      </c>
      <c r="N33" s="93">
        <f>[28]Dezembro!$C$17</f>
        <v>33.700000000000003</v>
      </c>
      <c r="O33" s="93">
        <f>[28]Dezembro!$C$18</f>
        <v>28.1</v>
      </c>
      <c r="P33" s="93">
        <f>[28]Dezembro!$C$19</f>
        <v>33</v>
      </c>
      <c r="Q33" s="93">
        <f>[28]Dezembro!$C$20</f>
        <v>33.6</v>
      </c>
      <c r="R33" s="93">
        <f>[28]Dezembro!$C$21</f>
        <v>33.799999999999997</v>
      </c>
      <c r="S33" s="93">
        <f>[28]Dezembro!$C$22</f>
        <v>34.1</v>
      </c>
      <c r="T33" s="93">
        <f>[28]Dezembro!$C$23</f>
        <v>33.299999999999997</v>
      </c>
      <c r="U33" s="93">
        <f>[28]Dezembro!$C$24</f>
        <v>32.700000000000003</v>
      </c>
      <c r="V33" s="93">
        <f>[28]Dezembro!$C$25</f>
        <v>35.1</v>
      </c>
      <c r="W33" s="93">
        <f>[28]Dezembro!$C$26</f>
        <v>31.2</v>
      </c>
      <c r="X33" s="93">
        <f>[28]Dezembro!$C$27</f>
        <v>34.6</v>
      </c>
      <c r="Y33" s="93">
        <f>[28]Dezembro!$C$28</f>
        <v>33.799999999999997</v>
      </c>
      <c r="Z33" s="93">
        <f>[28]Dezembro!$C$29</f>
        <v>29.1</v>
      </c>
      <c r="AA33" s="93">
        <f>[28]Dezembro!$C$30</f>
        <v>31.7</v>
      </c>
      <c r="AB33" s="93">
        <f>[28]Dezembro!$C$31</f>
        <v>33</v>
      </c>
      <c r="AC33" s="93">
        <f>[28]Dezembro!$C$32</f>
        <v>34.4</v>
      </c>
      <c r="AD33" s="93">
        <f>[28]Dezembro!$C$33</f>
        <v>34.200000000000003</v>
      </c>
      <c r="AE33" s="93">
        <f>[28]Dezembro!$C$34</f>
        <v>35.6</v>
      </c>
      <c r="AF33" s="93">
        <f>[28]Dezembro!$C$35</f>
        <v>35.700000000000003</v>
      </c>
      <c r="AG33" s="91">
        <f t="shared" si="3"/>
        <v>36.299999999999997</v>
      </c>
      <c r="AH33" s="92">
        <f t="shared" si="2"/>
        <v>32.945161290322588</v>
      </c>
      <c r="AL33" s="5" t="s">
        <v>33</v>
      </c>
      <c r="AM33" s="5" t="s">
        <v>33</v>
      </c>
    </row>
    <row r="34" spans="1:39" x14ac:dyDescent="0.2">
      <c r="A34" s="50" t="s">
        <v>232</v>
      </c>
      <c r="B34" s="93">
        <f>[29]Dezembro!$C$5</f>
        <v>28.8</v>
      </c>
      <c r="C34" s="93">
        <f>[29]Dezembro!$C$6</f>
        <v>32.6</v>
      </c>
      <c r="D34" s="93">
        <f>[29]Dezembro!$C$7</f>
        <v>27.2</v>
      </c>
      <c r="E34" s="93">
        <f>[29]Dezembro!$C$8</f>
        <v>29.3</v>
      </c>
      <c r="F34" s="93">
        <f>[29]Dezembro!$C$9</f>
        <v>32.5</v>
      </c>
      <c r="G34" s="93">
        <f>[29]Dezembro!$C$10</f>
        <v>34.1</v>
      </c>
      <c r="H34" s="93">
        <f>[29]Dezembro!$C$11</f>
        <v>35.299999999999997</v>
      </c>
      <c r="I34" s="93">
        <f>[29]Dezembro!$C$12</f>
        <v>35.4</v>
      </c>
      <c r="J34" s="93">
        <f>[29]Dezembro!$C$13</f>
        <v>32.200000000000003</v>
      </c>
      <c r="K34" s="93">
        <f>[29]Dezembro!$C$14</f>
        <v>34.5</v>
      </c>
      <c r="L34" s="93">
        <f>[29]Dezembro!$C$15</f>
        <v>36.4</v>
      </c>
      <c r="M34" s="93">
        <f>[29]Dezembro!$C$16</f>
        <v>34.299999999999997</v>
      </c>
      <c r="N34" s="93">
        <f>[29]Dezembro!$C$17</f>
        <v>33.9</v>
      </c>
      <c r="O34" s="93">
        <f>[29]Dezembro!$C$18</f>
        <v>25.9</v>
      </c>
      <c r="P34" s="93">
        <f>[29]Dezembro!$C$19</f>
        <v>31.8</v>
      </c>
      <c r="Q34" s="93">
        <f>[29]Dezembro!$C$20</f>
        <v>34.6</v>
      </c>
      <c r="R34" s="93">
        <f>[29]Dezembro!$C$21</f>
        <v>35.5</v>
      </c>
      <c r="S34" s="93">
        <f>[29]Dezembro!$C$22</f>
        <v>35.1</v>
      </c>
      <c r="T34" s="93">
        <f>[29]Dezembro!$C$23</f>
        <v>34.1</v>
      </c>
      <c r="U34" s="93">
        <f>[29]Dezembro!$C$24</f>
        <v>34</v>
      </c>
      <c r="V34" s="93">
        <f>[29]Dezembro!$C$25</f>
        <v>32.1</v>
      </c>
      <c r="W34" s="93">
        <f>[29]Dezembro!$C$26</f>
        <v>29.6</v>
      </c>
      <c r="X34" s="93">
        <f>[29]Dezembro!$C$27</f>
        <v>33.5</v>
      </c>
      <c r="Y34" s="93">
        <f>[29]Dezembro!$C$28</f>
        <v>33.5</v>
      </c>
      <c r="Z34" s="93">
        <f>[29]Dezembro!$C$29</f>
        <v>27.3</v>
      </c>
      <c r="AA34" s="93">
        <f>[29]Dezembro!$C$30</f>
        <v>31.1</v>
      </c>
      <c r="AB34" s="93">
        <f>[29]Dezembro!$C$31</f>
        <v>33.700000000000003</v>
      </c>
      <c r="AC34" s="93">
        <f>[29]Dezembro!$C$32</f>
        <v>34.4</v>
      </c>
      <c r="AD34" s="93">
        <f>[29]Dezembro!$C$33</f>
        <v>35.6</v>
      </c>
      <c r="AE34" s="93">
        <f>[29]Dezembro!$C$34</f>
        <v>36.1</v>
      </c>
      <c r="AF34" s="93">
        <f>[29]Dezembro!$C$35</f>
        <v>36.4</v>
      </c>
      <c r="AG34" s="91">
        <f>MAX(B34:AF34)</f>
        <v>36.4</v>
      </c>
      <c r="AH34" s="92">
        <f t="shared" si="2"/>
        <v>32.929032258064517</v>
      </c>
    </row>
    <row r="35" spans="1:39" x14ac:dyDescent="0.2">
      <c r="A35" s="50" t="s">
        <v>231</v>
      </c>
      <c r="B35" s="93">
        <f>[30]Dezembro!$C$5</f>
        <v>36.799999999999997</v>
      </c>
      <c r="C35" s="93">
        <f>[30]Dezembro!$C$6</f>
        <v>30.6</v>
      </c>
      <c r="D35" s="93">
        <f>[30]Dezembro!$C$7</f>
        <v>30.7</v>
      </c>
      <c r="E35" s="93">
        <f>[30]Dezembro!$C$8</f>
        <v>32</v>
      </c>
      <c r="F35" s="93">
        <f>[30]Dezembro!$C$9</f>
        <v>32.4</v>
      </c>
      <c r="G35" s="93">
        <f>[30]Dezembro!$C$10</f>
        <v>34.200000000000003</v>
      </c>
      <c r="H35" s="93">
        <f>[30]Dezembro!$C$11</f>
        <v>34.1</v>
      </c>
      <c r="I35" s="93">
        <f>[30]Dezembro!$C$12</f>
        <v>30.4</v>
      </c>
      <c r="J35" s="93">
        <f>[30]Dezembro!$C$13</f>
        <v>33.799999999999997</v>
      </c>
      <c r="K35" s="93">
        <f>[30]Dezembro!$C$14</f>
        <v>32.799999999999997</v>
      </c>
      <c r="L35" s="93">
        <f>[30]Dezembro!$C$15</f>
        <v>33.5</v>
      </c>
      <c r="M35" s="93">
        <f>[30]Dezembro!$C$16</f>
        <v>34.9</v>
      </c>
      <c r="N35" s="93">
        <f>[30]Dezembro!$C$17</f>
        <v>34.1</v>
      </c>
      <c r="O35" s="93">
        <f>[30]Dezembro!$C$18</f>
        <v>29.5</v>
      </c>
      <c r="P35" s="93">
        <f>[30]Dezembro!$C$19</f>
        <v>32</v>
      </c>
      <c r="Q35" s="93">
        <f>[30]Dezembro!$C$20</f>
        <v>32.4</v>
      </c>
      <c r="R35" s="93">
        <f>[30]Dezembro!$C$21</f>
        <v>33.4</v>
      </c>
      <c r="S35" s="93">
        <f>[30]Dezembro!$C$22</f>
        <v>36</v>
      </c>
      <c r="T35" s="93">
        <f>[30]Dezembro!$C$23</f>
        <v>35</v>
      </c>
      <c r="U35" s="93">
        <f>[30]Dezembro!$C$24</f>
        <v>33.799999999999997</v>
      </c>
      <c r="V35" s="93">
        <f>[30]Dezembro!$C$25</f>
        <v>35</v>
      </c>
      <c r="W35" s="93">
        <f>[30]Dezembro!$C$26</f>
        <v>32.9</v>
      </c>
      <c r="X35" s="93">
        <f>[30]Dezembro!$C$27</f>
        <v>35.9</v>
      </c>
      <c r="Y35" s="93">
        <f>[30]Dezembro!$C$28</f>
        <v>34.1</v>
      </c>
      <c r="Z35" s="93">
        <f>[30]Dezembro!$C$29</f>
        <v>29.3</v>
      </c>
      <c r="AA35" s="93">
        <f>[30]Dezembro!$C$30</f>
        <v>30.7</v>
      </c>
      <c r="AB35" s="93">
        <f>[30]Dezembro!$C$31</f>
        <v>31.7</v>
      </c>
      <c r="AC35" s="93">
        <f>[30]Dezembro!$C$32</f>
        <v>32.6</v>
      </c>
      <c r="AD35" s="93">
        <f>[30]Dezembro!$C$33</f>
        <v>33.299999999999997</v>
      </c>
      <c r="AE35" s="93">
        <f>[30]Dezembro!$C$34</f>
        <v>35.4</v>
      </c>
      <c r="AF35" s="93">
        <f>[30]Dezembro!$C$35</f>
        <v>36.4</v>
      </c>
      <c r="AG35" s="91">
        <f>MAX(B35:AF35)</f>
        <v>36.799999999999997</v>
      </c>
      <c r="AH35" s="92">
        <f t="shared" si="2"/>
        <v>33.216129032258067</v>
      </c>
    </row>
    <row r="36" spans="1:39" x14ac:dyDescent="0.2">
      <c r="A36" s="50" t="s">
        <v>126</v>
      </c>
      <c r="B36" s="93">
        <f>[31]Dezembro!$C$5</f>
        <v>36.5</v>
      </c>
      <c r="C36" s="93">
        <f>[31]Dezembro!$C$6</f>
        <v>32.6</v>
      </c>
      <c r="D36" s="93">
        <f>[31]Dezembro!$C$7</f>
        <v>31.9</v>
      </c>
      <c r="E36" s="93">
        <f>[31]Dezembro!$C$8</f>
        <v>29.9</v>
      </c>
      <c r="F36" s="93">
        <f>[31]Dezembro!$C$9</f>
        <v>30.2</v>
      </c>
      <c r="G36" s="93">
        <f>[31]Dezembro!$C$10</f>
        <v>34.5</v>
      </c>
      <c r="H36" s="93">
        <f>[31]Dezembro!$C$11</f>
        <v>35</v>
      </c>
      <c r="I36" s="93">
        <f>[31]Dezembro!$C$12</f>
        <v>30.9</v>
      </c>
      <c r="J36" s="93">
        <f>[31]Dezembro!$C$13</f>
        <v>32.6</v>
      </c>
      <c r="K36" s="93">
        <f>[31]Dezembro!$C$14</f>
        <v>32</v>
      </c>
      <c r="L36" s="93">
        <f>[31]Dezembro!$C$15</f>
        <v>32.4</v>
      </c>
      <c r="M36" s="93">
        <f>[31]Dezembro!$C$16</f>
        <v>33.5</v>
      </c>
      <c r="N36" s="93">
        <f>[31]Dezembro!$C$17</f>
        <v>32.299999999999997</v>
      </c>
      <c r="O36" s="93">
        <f>[31]Dezembro!$C$18</f>
        <v>28.8</v>
      </c>
      <c r="P36" s="93">
        <f>[31]Dezembro!$C$19</f>
        <v>32</v>
      </c>
      <c r="Q36" s="93">
        <f>[31]Dezembro!$C$20</f>
        <v>32.1</v>
      </c>
      <c r="R36" s="93">
        <f>[31]Dezembro!$C$21</f>
        <v>32.700000000000003</v>
      </c>
      <c r="S36" s="93">
        <f>[31]Dezembro!$C$22</f>
        <v>35.9</v>
      </c>
      <c r="T36" s="93">
        <f>[31]Dezembro!$C$23</f>
        <v>33.200000000000003</v>
      </c>
      <c r="U36" s="93">
        <f>[31]Dezembro!$C$24</f>
        <v>34.299999999999997</v>
      </c>
      <c r="V36" s="93">
        <f>[31]Dezembro!$C$25</f>
        <v>33.4</v>
      </c>
      <c r="W36" s="93">
        <f>[31]Dezembro!$C$26</f>
        <v>33.299999999999997</v>
      </c>
      <c r="X36" s="93">
        <f>[31]Dezembro!$C$27</f>
        <v>34.799999999999997</v>
      </c>
      <c r="Y36" s="93">
        <f>[31]Dezembro!$C$28</f>
        <v>33.799999999999997</v>
      </c>
      <c r="Z36" s="93">
        <f>[31]Dezembro!$C$29</f>
        <v>29</v>
      </c>
      <c r="AA36" s="93">
        <f>[31]Dezembro!$C$30</f>
        <v>31.1</v>
      </c>
      <c r="AB36" s="93">
        <f>[31]Dezembro!$C$31</f>
        <v>32.4</v>
      </c>
      <c r="AC36" s="93">
        <f>[31]Dezembro!$C$32</f>
        <v>33.200000000000003</v>
      </c>
      <c r="AD36" s="93">
        <f>[31]Dezembro!$C$33</f>
        <v>33.799999999999997</v>
      </c>
      <c r="AE36" s="93">
        <f>[31]Dezembro!$C$34</f>
        <v>35.200000000000003</v>
      </c>
      <c r="AF36" s="93">
        <f>[31]Dezembro!$C$35</f>
        <v>35.799999999999997</v>
      </c>
      <c r="AG36" s="91">
        <f t="shared" ref="AG36:AG38" si="4">MAX(B36:AF36)</f>
        <v>36.5</v>
      </c>
      <c r="AH36" s="92">
        <f t="shared" si="2"/>
        <v>32.87419354838709</v>
      </c>
      <c r="AL36" t="s">
        <v>33</v>
      </c>
    </row>
    <row r="37" spans="1:39" x14ac:dyDescent="0.2">
      <c r="A37" s="50" t="s">
        <v>13</v>
      </c>
      <c r="B37" s="93">
        <f>[32]Dezembro!$C$5</f>
        <v>34.299999999999997</v>
      </c>
      <c r="C37" s="93">
        <f>[32]Dezembro!$C$6</f>
        <v>32.299999999999997</v>
      </c>
      <c r="D37" s="93">
        <f>[32]Dezembro!$C$7</f>
        <v>30.7</v>
      </c>
      <c r="E37" s="93">
        <f>[32]Dezembro!$C$8</f>
        <v>30.2</v>
      </c>
      <c r="F37" s="93">
        <f>[32]Dezembro!$C$9</f>
        <v>29.9</v>
      </c>
      <c r="G37" s="93">
        <f>[32]Dezembro!$C$10</f>
        <v>35</v>
      </c>
      <c r="H37" s="93">
        <f>[32]Dezembro!$C$11</f>
        <v>36.9</v>
      </c>
      <c r="I37" s="93">
        <f>[32]Dezembro!$C$12</f>
        <v>34</v>
      </c>
      <c r="J37" s="93">
        <f>[32]Dezembro!$C$13</f>
        <v>34.200000000000003</v>
      </c>
      <c r="K37" s="93">
        <f>[32]Dezembro!$C$14</f>
        <v>34.9</v>
      </c>
      <c r="L37" s="93">
        <f>[32]Dezembro!$C$15</f>
        <v>32.4</v>
      </c>
      <c r="M37" s="93">
        <f>[32]Dezembro!$C$16</f>
        <v>34.1</v>
      </c>
      <c r="N37" s="93">
        <f>[32]Dezembro!$C$17</f>
        <v>34.1</v>
      </c>
      <c r="O37" s="93">
        <f>[32]Dezembro!$C$18</f>
        <v>28.8</v>
      </c>
      <c r="P37" s="93">
        <f>[32]Dezembro!$C$19</f>
        <v>31.4</v>
      </c>
      <c r="Q37" s="93">
        <f>[32]Dezembro!$C$20</f>
        <v>32.799999999999997</v>
      </c>
      <c r="R37" s="93">
        <f>[32]Dezembro!$C$21</f>
        <v>33.1</v>
      </c>
      <c r="S37" s="93">
        <f>[32]Dezembro!$C$22</f>
        <v>34.9</v>
      </c>
      <c r="T37" s="93">
        <f>[32]Dezembro!$C$23</f>
        <v>33.4</v>
      </c>
      <c r="U37" s="93">
        <f>[32]Dezembro!$C$24</f>
        <v>33.700000000000003</v>
      </c>
      <c r="V37" s="93">
        <f>[32]Dezembro!$C$25</f>
        <v>32.700000000000003</v>
      </c>
      <c r="W37" s="93">
        <f>[32]Dezembro!$C$26</f>
        <v>32.799999999999997</v>
      </c>
      <c r="X37" s="93">
        <f>[32]Dezembro!$C$27</f>
        <v>34.1</v>
      </c>
      <c r="Y37" s="93">
        <f>[32]Dezembro!$C$28</f>
        <v>31.9</v>
      </c>
      <c r="Z37" s="93">
        <f>[32]Dezembro!$C$29</f>
        <v>29</v>
      </c>
      <c r="AA37" s="93">
        <f>[32]Dezembro!$C$30</f>
        <v>30.8</v>
      </c>
      <c r="AB37" s="93">
        <f>[32]Dezembro!$C$31</f>
        <v>29.9</v>
      </c>
      <c r="AC37" s="93">
        <f>[32]Dezembro!$C$32</f>
        <v>31.9</v>
      </c>
      <c r="AD37" s="93">
        <f>[32]Dezembro!$C$33</f>
        <v>33.200000000000003</v>
      </c>
      <c r="AE37" s="93">
        <f>[32]Dezembro!$C$34</f>
        <v>33.200000000000003</v>
      </c>
      <c r="AF37" s="93">
        <f>[32]Dezembro!$C$35</f>
        <v>33</v>
      </c>
      <c r="AG37" s="91">
        <f t="shared" si="4"/>
        <v>36.9</v>
      </c>
      <c r="AH37" s="92">
        <f t="shared" si="2"/>
        <v>32.696774193548386</v>
      </c>
      <c r="AJ37" t="s">
        <v>33</v>
      </c>
      <c r="AL37" t="s">
        <v>33</v>
      </c>
    </row>
    <row r="38" spans="1:39" x14ac:dyDescent="0.2">
      <c r="A38" s="50" t="s">
        <v>155</v>
      </c>
      <c r="B38" s="93">
        <f>[33]Dezembro!$C5</f>
        <v>33.4</v>
      </c>
      <c r="C38" s="93">
        <f>[33]Dezembro!$C6</f>
        <v>32.6</v>
      </c>
      <c r="D38" s="93">
        <f>[33]Dezembro!$C7</f>
        <v>28.2</v>
      </c>
      <c r="E38" s="93">
        <f>[33]Dezembro!$C8</f>
        <v>29</v>
      </c>
      <c r="F38" s="93">
        <f>[33]Dezembro!$C9</f>
        <v>30.6</v>
      </c>
      <c r="G38" s="93">
        <f>[33]Dezembro!$C10</f>
        <v>33.700000000000003</v>
      </c>
      <c r="H38" s="93">
        <f>[33]Dezembro!$C11</f>
        <v>34.1</v>
      </c>
      <c r="I38" s="93">
        <f>[33]Dezembro!$C12</f>
        <v>32.200000000000003</v>
      </c>
      <c r="J38" s="93">
        <f>[33]Dezembro!$C13</f>
        <v>34.200000000000003</v>
      </c>
      <c r="K38" s="93">
        <f>[33]Dezembro!$C14</f>
        <v>34.9</v>
      </c>
      <c r="L38" s="93">
        <f>[33]Dezembro!$C15</f>
        <v>36.4</v>
      </c>
      <c r="M38" s="93">
        <f>[33]Dezembro!$C16</f>
        <v>28.5</v>
      </c>
      <c r="N38" s="93">
        <f>[33]Dezembro!$C17</f>
        <v>32.9</v>
      </c>
      <c r="O38" s="93">
        <f>[33]Dezembro!$C18</f>
        <v>25.9</v>
      </c>
      <c r="P38" s="93">
        <f>[33]Dezembro!$C19</f>
        <v>31.6</v>
      </c>
      <c r="Q38" s="93">
        <f>[33]Dezembro!$C20</f>
        <v>34.200000000000003</v>
      </c>
      <c r="R38" s="93">
        <f>[33]Dezembro!$C21</f>
        <v>34.200000000000003</v>
      </c>
      <c r="S38" s="93">
        <f>[33]Dezembro!$C22</f>
        <v>34</v>
      </c>
      <c r="T38" s="93">
        <f>[33]Dezembro!$C23</f>
        <v>34.299999999999997</v>
      </c>
      <c r="U38" s="93">
        <f>[33]Dezembro!$C24</f>
        <v>32.4</v>
      </c>
      <c r="V38" s="93">
        <f>[33]Dezembro!$C25</f>
        <v>29.6</v>
      </c>
      <c r="W38" s="93">
        <f>[33]Dezembro!$C26</f>
        <v>29.1</v>
      </c>
      <c r="X38" s="93">
        <f>[33]Dezembro!$C27</f>
        <v>33.4</v>
      </c>
      <c r="Y38" s="93">
        <f>[33]Dezembro!$C28</f>
        <v>31.6</v>
      </c>
      <c r="Z38" s="93">
        <f>[33]Dezembro!$C29</f>
        <v>26.8</v>
      </c>
      <c r="AA38" s="93">
        <f>[33]Dezembro!$C30</f>
        <v>29.3</v>
      </c>
      <c r="AB38" s="93">
        <f>[33]Dezembro!$C31</f>
        <v>31.5</v>
      </c>
      <c r="AC38" s="93">
        <f>[33]Dezembro!$C32</f>
        <v>33.1</v>
      </c>
      <c r="AD38" s="93">
        <f>[33]Dezembro!$C33</f>
        <v>34.6</v>
      </c>
      <c r="AE38" s="93">
        <f>[33]Dezembro!$C34</f>
        <v>34.799999999999997</v>
      </c>
      <c r="AF38" s="93">
        <f>[33]Dezembro!$C35</f>
        <v>34.5</v>
      </c>
      <c r="AG38" s="91">
        <f t="shared" si="4"/>
        <v>36.4</v>
      </c>
      <c r="AH38" s="92">
        <f t="shared" si="2"/>
        <v>32.116129032258058</v>
      </c>
    </row>
    <row r="39" spans="1:39" x14ac:dyDescent="0.2">
      <c r="A39" s="50" t="s">
        <v>14</v>
      </c>
      <c r="B39" s="93">
        <f>[34]Dezembro!$C$5</f>
        <v>33.9</v>
      </c>
      <c r="C39" s="93">
        <f>[34]Dezembro!$C$6</f>
        <v>29.1</v>
      </c>
      <c r="D39" s="93">
        <f>[34]Dezembro!$C$7</f>
        <v>24.8</v>
      </c>
      <c r="E39" s="93">
        <f>[34]Dezembro!$C$8</f>
        <v>26.2</v>
      </c>
      <c r="F39" s="93">
        <f>[34]Dezembro!$C$9</f>
        <v>29.3</v>
      </c>
      <c r="G39" s="93">
        <f>[34]Dezembro!$C$10</f>
        <v>29.9</v>
      </c>
      <c r="H39" s="93">
        <f>[34]Dezembro!$C$11</f>
        <v>31.2</v>
      </c>
      <c r="I39" s="93">
        <f>[34]Dezembro!$C$12</f>
        <v>29.9</v>
      </c>
      <c r="J39" s="93">
        <f>[34]Dezembro!$C$13</f>
        <v>31.2</v>
      </c>
      <c r="K39" s="93">
        <f>[34]Dezembro!$C$14</f>
        <v>26.5</v>
      </c>
      <c r="L39" s="93">
        <f>[34]Dezembro!$C$15</f>
        <v>29.6</v>
      </c>
      <c r="M39" s="93">
        <f>[34]Dezembro!$C$16</f>
        <v>31.3</v>
      </c>
      <c r="N39" s="93">
        <f>[34]Dezembro!$C$17</f>
        <v>28.4</v>
      </c>
      <c r="O39" s="93">
        <f>[34]Dezembro!$C$18</f>
        <v>25.4</v>
      </c>
      <c r="P39" s="93">
        <f>[34]Dezembro!$C$19</f>
        <v>28.4</v>
      </c>
      <c r="Q39" s="93">
        <f>[34]Dezembro!$C$20</f>
        <v>28.8</v>
      </c>
      <c r="R39" s="93">
        <f>[34]Dezembro!$C$21</f>
        <v>30.5</v>
      </c>
      <c r="S39" s="93">
        <f>[34]Dezembro!$C$22</f>
        <v>32</v>
      </c>
      <c r="T39" s="93">
        <f>[34]Dezembro!$C$23</f>
        <v>30.2</v>
      </c>
      <c r="U39" s="93">
        <f>[34]Dezembro!$C$24</f>
        <v>30.7</v>
      </c>
      <c r="V39" s="93">
        <f>[34]Dezembro!$C$25</f>
        <v>33</v>
      </c>
      <c r="W39" s="93">
        <f>[34]Dezembro!$C$26</f>
        <v>30.6</v>
      </c>
      <c r="X39" s="93">
        <f>[34]Dezembro!$C$27</f>
        <v>32.299999999999997</v>
      </c>
      <c r="Y39" s="93">
        <f>[34]Dezembro!$C$28</f>
        <v>31</v>
      </c>
      <c r="Z39" s="93">
        <f>[34]Dezembro!$C$29</f>
        <v>25</v>
      </c>
      <c r="AA39" s="93">
        <f>[34]Dezembro!$C$30</f>
        <v>28</v>
      </c>
      <c r="AB39" s="93">
        <f>[34]Dezembro!$C$31</f>
        <v>29.5</v>
      </c>
      <c r="AC39" s="93">
        <f>[34]Dezembro!$C$32</f>
        <v>30.1</v>
      </c>
      <c r="AD39" s="93">
        <f>[34]Dezembro!$C$33</f>
        <v>30.9</v>
      </c>
      <c r="AE39" s="93">
        <f>[34]Dezembro!$C$34</f>
        <v>33.6</v>
      </c>
      <c r="AF39" s="93">
        <f>[34]Dezembro!$C$35</f>
        <v>33.6</v>
      </c>
      <c r="AG39" s="91">
        <f t="shared" ref="AG39:AG44" si="5">MAX(B39:AF39)</f>
        <v>33.9</v>
      </c>
      <c r="AH39" s="92">
        <f t="shared" si="2"/>
        <v>29.835483870967746</v>
      </c>
      <c r="AI39" s="11" t="s">
        <v>33</v>
      </c>
      <c r="AL39" t="s">
        <v>33</v>
      </c>
    </row>
    <row r="40" spans="1:39" x14ac:dyDescent="0.2">
      <c r="A40" s="50" t="s">
        <v>15</v>
      </c>
      <c r="B40" s="93">
        <f>[35]Dezembro!$C$5</f>
        <v>38.799999999999997</v>
      </c>
      <c r="C40" s="93">
        <f>[35]Dezembro!$C$6</f>
        <v>35.299999999999997</v>
      </c>
      <c r="D40" s="93">
        <f>[35]Dezembro!$C$7</f>
        <v>26.9</v>
      </c>
      <c r="E40" s="93">
        <f>[35]Dezembro!$C$8</f>
        <v>26.5</v>
      </c>
      <c r="F40" s="93">
        <f>[35]Dezembro!$C$9</f>
        <v>33.200000000000003</v>
      </c>
      <c r="G40" s="93">
        <f>[35]Dezembro!$C$10</f>
        <v>36.6</v>
      </c>
      <c r="H40" s="93">
        <f>[35]Dezembro!$C$11</f>
        <v>36.799999999999997</v>
      </c>
      <c r="I40" s="93">
        <f>[35]Dezembro!$C$12</f>
        <v>32.700000000000003</v>
      </c>
      <c r="J40" s="93">
        <f>[35]Dezembro!$C$13</f>
        <v>36.5</v>
      </c>
      <c r="K40" s="93">
        <f>[35]Dezembro!$C$14</f>
        <v>28.3</v>
      </c>
      <c r="L40" s="93">
        <f>[35]Dezembro!$C$15</f>
        <v>36.1</v>
      </c>
      <c r="M40" s="93">
        <f>[35]Dezembro!$C$16</f>
        <v>37</v>
      </c>
      <c r="N40" s="93">
        <f>[35]Dezembro!$C$17</f>
        <v>37.700000000000003</v>
      </c>
      <c r="O40" s="93">
        <f>[35]Dezembro!$C$18</f>
        <v>30</v>
      </c>
      <c r="P40" s="93">
        <f>[35]Dezembro!$C$19</f>
        <v>32.6</v>
      </c>
      <c r="Q40" s="93">
        <f>[35]Dezembro!$C$20</f>
        <v>33.5</v>
      </c>
      <c r="R40" s="93">
        <f>[35]Dezembro!$C$21</f>
        <v>35.6</v>
      </c>
      <c r="S40" s="93">
        <f>[35]Dezembro!$C$22</f>
        <v>37.4</v>
      </c>
      <c r="T40" s="93">
        <f>[35]Dezembro!$C$23</f>
        <v>35.6</v>
      </c>
      <c r="U40" s="93">
        <f>[35]Dezembro!$C$24</f>
        <v>32.700000000000003</v>
      </c>
      <c r="V40" s="93">
        <f>[35]Dezembro!$C$25</f>
        <v>37.200000000000003</v>
      </c>
      <c r="W40" s="93">
        <f>[35]Dezembro!$C$26</f>
        <v>33.5</v>
      </c>
      <c r="X40" s="93">
        <f>[35]Dezembro!$C$27</f>
        <v>36</v>
      </c>
      <c r="Y40" s="93">
        <f>[35]Dezembro!$C$28</f>
        <v>33.5</v>
      </c>
      <c r="Z40" s="93">
        <f>[35]Dezembro!$C$29</f>
        <v>29.4</v>
      </c>
      <c r="AA40" s="93">
        <f>[35]Dezembro!$C$30</f>
        <v>30.2</v>
      </c>
      <c r="AB40" s="93">
        <f>[35]Dezembro!$C$31</f>
        <v>33.200000000000003</v>
      </c>
      <c r="AC40" s="93">
        <f>[35]Dezembro!$C$32</f>
        <v>34.200000000000003</v>
      </c>
      <c r="AD40" s="93">
        <f>[35]Dezembro!$C$33</f>
        <v>35</v>
      </c>
      <c r="AE40" s="93">
        <f>[35]Dezembro!$C$34</f>
        <v>38.299999999999997</v>
      </c>
      <c r="AF40" s="93">
        <f>[35]Dezembro!$C$35</f>
        <v>39.1</v>
      </c>
      <c r="AG40" s="91">
        <f t="shared" si="5"/>
        <v>39.1</v>
      </c>
      <c r="AH40" s="92">
        <f t="shared" si="2"/>
        <v>34.174193548387102</v>
      </c>
      <c r="AK40" t="s">
        <v>33</v>
      </c>
      <c r="AL40" t="s">
        <v>33</v>
      </c>
      <c r="AM40" t="s">
        <v>33</v>
      </c>
    </row>
    <row r="41" spans="1:39" x14ac:dyDescent="0.2">
      <c r="A41" s="50" t="s">
        <v>156</v>
      </c>
      <c r="B41" s="93">
        <f>[36]Dezembro!$C$5</f>
        <v>34.299999999999997</v>
      </c>
      <c r="C41" s="93">
        <f>[36]Dezembro!$C$6</f>
        <v>30.9</v>
      </c>
      <c r="D41" s="93">
        <f>[36]Dezembro!$C$7</f>
        <v>30.6</v>
      </c>
      <c r="E41" s="93">
        <f>[36]Dezembro!$C$8</f>
        <v>27.9</v>
      </c>
      <c r="F41" s="93">
        <f>[36]Dezembro!$C$9</f>
        <v>33.5</v>
      </c>
      <c r="G41" s="93">
        <f>[36]Dezembro!$C$10</f>
        <v>35</v>
      </c>
      <c r="H41" s="93">
        <f>[36]Dezembro!$C$11</f>
        <v>34.299999999999997</v>
      </c>
      <c r="I41" s="93">
        <f>[36]Dezembro!$C$12</f>
        <v>34.299999999999997</v>
      </c>
      <c r="J41" s="93">
        <f>[36]Dezembro!$C$13</f>
        <v>34.799999999999997</v>
      </c>
      <c r="K41" s="93">
        <f>[36]Dezembro!$C$14</f>
        <v>33.6</v>
      </c>
      <c r="L41" s="93">
        <f>[36]Dezembro!$C$15</f>
        <v>35</v>
      </c>
      <c r="M41" s="93">
        <f>[36]Dezembro!$C$16</f>
        <v>31.8</v>
      </c>
      <c r="N41" s="93">
        <f>[36]Dezembro!$C$17</f>
        <v>33.5</v>
      </c>
      <c r="O41" s="93">
        <f>[36]Dezembro!$C$18</f>
        <v>28.8</v>
      </c>
      <c r="P41" s="93">
        <f>[36]Dezembro!$C$19</f>
        <v>30.6</v>
      </c>
      <c r="Q41" s="93">
        <f>[36]Dezembro!$C$20</f>
        <v>33.1</v>
      </c>
      <c r="R41" s="93">
        <f>[36]Dezembro!$C$21</f>
        <v>34.700000000000003</v>
      </c>
      <c r="S41" s="93">
        <f>[36]Dezembro!$C$22</f>
        <v>36.200000000000003</v>
      </c>
      <c r="T41" s="93">
        <f>[36]Dezembro!$C$23</f>
        <v>35.799999999999997</v>
      </c>
      <c r="U41" s="93">
        <f>[36]Dezembro!$C$24</f>
        <v>33.1</v>
      </c>
      <c r="V41" s="93">
        <f>[36]Dezembro!$C$25</f>
        <v>34.700000000000003</v>
      </c>
      <c r="W41" s="93">
        <f>[36]Dezembro!$C$26</f>
        <v>32.200000000000003</v>
      </c>
      <c r="X41" s="93">
        <f>[36]Dezembro!$C$27</f>
        <v>35</v>
      </c>
      <c r="Y41" s="93">
        <f>[36]Dezembro!$C$28</f>
        <v>33.700000000000003</v>
      </c>
      <c r="Z41" s="93">
        <f>[36]Dezembro!$C$29</f>
        <v>27.7</v>
      </c>
      <c r="AA41" s="93">
        <f>[36]Dezembro!$C$30</f>
        <v>30.8</v>
      </c>
      <c r="AB41" s="93">
        <f>[36]Dezembro!$C$31</f>
        <v>33</v>
      </c>
      <c r="AC41" s="93">
        <f>[36]Dezembro!$C$32</f>
        <v>33.4</v>
      </c>
      <c r="AD41" s="93">
        <f>[36]Dezembro!$C$33</f>
        <v>35.1</v>
      </c>
      <c r="AE41" s="93">
        <f>[36]Dezembro!$C$34</f>
        <v>36.1</v>
      </c>
      <c r="AF41" s="93">
        <f>[36]Dezembro!$C$35</f>
        <v>36.9</v>
      </c>
      <c r="AG41" s="91">
        <f t="shared" si="5"/>
        <v>36.9</v>
      </c>
      <c r="AH41" s="92">
        <f t="shared" si="2"/>
        <v>33.238709677419365</v>
      </c>
      <c r="AJ41" t="s">
        <v>33</v>
      </c>
      <c r="AL41" t="s">
        <v>33</v>
      </c>
    </row>
    <row r="42" spans="1:39" x14ac:dyDescent="0.2">
      <c r="A42" s="50" t="s">
        <v>16</v>
      </c>
      <c r="B42" s="93">
        <f>[37]Dezembro!$C$5</f>
        <v>36.9</v>
      </c>
      <c r="C42" s="93">
        <f>[37]Dezembro!$C$6</f>
        <v>30.7</v>
      </c>
      <c r="D42" s="93">
        <f>[37]Dezembro!$C$7</f>
        <v>29.6</v>
      </c>
      <c r="E42" s="93">
        <f>[37]Dezembro!$C$8</f>
        <v>30</v>
      </c>
      <c r="F42" s="93">
        <f>[37]Dezembro!$C$9</f>
        <v>31.6</v>
      </c>
      <c r="G42" s="93">
        <f>[37]Dezembro!$C$10</f>
        <v>33.4</v>
      </c>
      <c r="H42" s="93">
        <f>[37]Dezembro!$C$11</f>
        <v>32.799999999999997</v>
      </c>
      <c r="I42" s="93">
        <f>[37]Dezembro!$C$12</f>
        <v>30.2</v>
      </c>
      <c r="J42" s="93">
        <f>[37]Dezembro!$C$13</f>
        <v>30.3</v>
      </c>
      <c r="K42" s="93">
        <f>[37]Dezembro!$C$14</f>
        <v>30.7</v>
      </c>
      <c r="L42" s="93">
        <f>[37]Dezembro!$C$15</f>
        <v>32.700000000000003</v>
      </c>
      <c r="M42" s="93">
        <f>[37]Dezembro!$C$16</f>
        <v>33.799999999999997</v>
      </c>
      <c r="N42" s="93">
        <f>[37]Dezembro!$C$17</f>
        <v>31.8</v>
      </c>
      <c r="O42" s="93">
        <f>[37]Dezembro!$C$18</f>
        <v>27</v>
      </c>
      <c r="P42" s="93">
        <f>[37]Dezembro!$C$19</f>
        <v>29.6</v>
      </c>
      <c r="Q42" s="93">
        <f>[37]Dezembro!$C$20</f>
        <v>30.7</v>
      </c>
      <c r="R42" s="93">
        <f>[37]Dezembro!$C$21</f>
        <v>32</v>
      </c>
      <c r="S42" s="93">
        <f>[37]Dezembro!$C$22</f>
        <v>34.299999999999997</v>
      </c>
      <c r="T42" s="93">
        <f>[37]Dezembro!$C$23</f>
        <v>32.4</v>
      </c>
      <c r="U42" s="93">
        <f>[37]Dezembro!$C$24</f>
        <v>30.5</v>
      </c>
      <c r="V42" s="93">
        <f>[37]Dezembro!$C$25</f>
        <v>34</v>
      </c>
      <c r="W42" s="93">
        <f>[37]Dezembro!$C$26</f>
        <v>30.1</v>
      </c>
      <c r="X42" s="93">
        <f>[37]Dezembro!$C$27</f>
        <v>33.9</v>
      </c>
      <c r="Y42" s="93">
        <f>[37]Dezembro!$C$28</f>
        <v>32.200000000000003</v>
      </c>
      <c r="Z42" s="93">
        <f>[37]Dezembro!$C$29</f>
        <v>29.8</v>
      </c>
      <c r="AA42" s="93">
        <f>[37]Dezembro!$C$30</f>
        <v>29.8</v>
      </c>
      <c r="AB42" s="93">
        <f>[37]Dezembro!$C$31</f>
        <v>31.4</v>
      </c>
      <c r="AC42" s="93">
        <f>[37]Dezembro!$C$32</f>
        <v>33.4</v>
      </c>
      <c r="AD42" s="93">
        <f>[37]Dezembro!$C$33</f>
        <v>33.1</v>
      </c>
      <c r="AE42" s="93">
        <f>[37]Dezembro!$C$34</f>
        <v>34.200000000000003</v>
      </c>
      <c r="AF42" s="93">
        <f>[37]Dezembro!$C$35</f>
        <v>35.6</v>
      </c>
      <c r="AG42" s="91">
        <f t="shared" si="5"/>
        <v>36.9</v>
      </c>
      <c r="AH42" s="92">
        <f t="shared" si="2"/>
        <v>31.887096774193544</v>
      </c>
      <c r="AM42" t="s">
        <v>33</v>
      </c>
    </row>
    <row r="43" spans="1:39" x14ac:dyDescent="0.2">
      <c r="A43" s="50" t="s">
        <v>139</v>
      </c>
      <c r="B43" s="93">
        <f>[38]Dezembro!$C$5</f>
        <v>34.299999999999997</v>
      </c>
      <c r="C43" s="93">
        <f>[38]Dezembro!$C$6</f>
        <v>30.6</v>
      </c>
      <c r="D43" s="93">
        <f>[38]Dezembro!$C$7</f>
        <v>31.6</v>
      </c>
      <c r="E43" s="93">
        <f>[38]Dezembro!$C$8</f>
        <v>30.6</v>
      </c>
      <c r="F43" s="93">
        <f>[38]Dezembro!$C$9</f>
        <v>31.4</v>
      </c>
      <c r="G43" s="93">
        <f>[38]Dezembro!$C$10</f>
        <v>33.9</v>
      </c>
      <c r="H43" s="93">
        <f>[38]Dezembro!$C$11</f>
        <v>34.6</v>
      </c>
      <c r="I43" s="93">
        <f>[38]Dezembro!$C$12</f>
        <v>32.1</v>
      </c>
      <c r="J43" s="93">
        <f>[38]Dezembro!$C$13</f>
        <v>34.200000000000003</v>
      </c>
      <c r="K43" s="93">
        <f>[38]Dezembro!$C$14</f>
        <v>32.9</v>
      </c>
      <c r="L43" s="93">
        <f>[38]Dezembro!$C$15</f>
        <v>32.299999999999997</v>
      </c>
      <c r="M43" s="93">
        <f>[38]Dezembro!$C$16</f>
        <v>33.700000000000003</v>
      </c>
      <c r="N43" s="93">
        <f>[38]Dezembro!$C$17</f>
        <v>31.9</v>
      </c>
      <c r="O43" s="93">
        <f>[38]Dezembro!$C$18</f>
        <v>27.6</v>
      </c>
      <c r="P43" s="93">
        <f>[38]Dezembro!$C$19</f>
        <v>31.3</v>
      </c>
      <c r="Q43" s="93">
        <f>[38]Dezembro!$C$20</f>
        <v>31.5</v>
      </c>
      <c r="R43" s="93">
        <f>[38]Dezembro!$C$21</f>
        <v>33.200000000000003</v>
      </c>
      <c r="S43" s="93">
        <f>[38]Dezembro!$C$22</f>
        <v>35.299999999999997</v>
      </c>
      <c r="T43" s="93">
        <f>[38]Dezembro!$C$23</f>
        <v>33</v>
      </c>
      <c r="U43" s="93">
        <f>[38]Dezembro!$C$24</f>
        <v>33</v>
      </c>
      <c r="V43" s="93">
        <f>[38]Dezembro!$C$25</f>
        <v>33.5</v>
      </c>
      <c r="W43" s="93">
        <f>[38]Dezembro!$C$26</f>
        <v>32.6</v>
      </c>
      <c r="X43" s="93">
        <f>[38]Dezembro!$C$27</f>
        <v>34.299999999999997</v>
      </c>
      <c r="Y43" s="93">
        <f>[38]Dezembro!$C$28</f>
        <v>33.1</v>
      </c>
      <c r="Z43" s="93">
        <f>[38]Dezembro!$C$29</f>
        <v>27.9</v>
      </c>
      <c r="AA43" s="93">
        <f>[38]Dezembro!$C$30</f>
        <v>30.5</v>
      </c>
      <c r="AB43" s="93">
        <f>[38]Dezembro!$C$31</f>
        <v>32</v>
      </c>
      <c r="AC43" s="93">
        <f>[38]Dezembro!$C$32</f>
        <v>33.200000000000003</v>
      </c>
      <c r="AD43" s="93">
        <f>[38]Dezembro!$C$33</f>
        <v>33.799999999999997</v>
      </c>
      <c r="AE43" s="93">
        <f>[38]Dezembro!$C$34</f>
        <v>34.799999999999997</v>
      </c>
      <c r="AF43" s="93">
        <f>[38]Dezembro!$C$35</f>
        <v>34.799999999999997</v>
      </c>
      <c r="AG43" s="91">
        <f t="shared" si="5"/>
        <v>35.299999999999997</v>
      </c>
      <c r="AH43" s="92">
        <f t="shared" si="2"/>
        <v>32.564516129032256</v>
      </c>
      <c r="AJ43" s="11" t="s">
        <v>33</v>
      </c>
      <c r="AL43" t="s">
        <v>33</v>
      </c>
    </row>
    <row r="44" spans="1:39" x14ac:dyDescent="0.2">
      <c r="A44" s="50" t="s">
        <v>17</v>
      </c>
      <c r="B44" s="93">
        <f>[39]Dezembro!$C$5</f>
        <v>28.5</v>
      </c>
      <c r="C44" s="93">
        <f>[39]Dezembro!$C$6</f>
        <v>29.5</v>
      </c>
      <c r="D44" s="93">
        <f>[39]Dezembro!$C$7</f>
        <v>26.5</v>
      </c>
      <c r="E44" s="93">
        <f>[39]Dezembro!$C$8</f>
        <v>27.1</v>
      </c>
      <c r="F44" s="93">
        <f>[39]Dezembro!$C$9</f>
        <v>30.4</v>
      </c>
      <c r="G44" s="93">
        <f>[39]Dezembro!$C$10</f>
        <v>31.5</v>
      </c>
      <c r="H44" s="93">
        <f>[39]Dezembro!$C$11</f>
        <v>32.200000000000003</v>
      </c>
      <c r="I44" s="93">
        <f>[39]Dezembro!$C$12</f>
        <v>31.2</v>
      </c>
      <c r="J44" s="93">
        <f>[39]Dezembro!$C$13</f>
        <v>33</v>
      </c>
      <c r="K44" s="93">
        <f>[39]Dezembro!$C$14</f>
        <v>31.1</v>
      </c>
      <c r="L44" s="93">
        <f>[39]Dezembro!$C$15</f>
        <v>33.200000000000003</v>
      </c>
      <c r="M44" s="93">
        <f>[39]Dezembro!$C$16</f>
        <v>28.7</v>
      </c>
      <c r="N44" s="93">
        <f>[39]Dezembro!$C$17</f>
        <v>30.9</v>
      </c>
      <c r="O44" s="93">
        <f>[39]Dezembro!$C$18</f>
        <v>25</v>
      </c>
      <c r="P44" s="93">
        <f>[39]Dezembro!$C$19</f>
        <v>27.1</v>
      </c>
      <c r="Q44" s="93">
        <f>[39]Dezembro!$C$20</f>
        <v>29.9</v>
      </c>
      <c r="R44" s="93">
        <f>[39]Dezembro!$C$21</f>
        <v>31.3</v>
      </c>
      <c r="S44" s="93">
        <f>[39]Dezembro!$C$22</f>
        <v>31.9</v>
      </c>
      <c r="T44" s="93">
        <f>[39]Dezembro!$C$23</f>
        <v>30.8</v>
      </c>
      <c r="U44" s="93">
        <f>[39]Dezembro!$C$24</f>
        <v>30.7</v>
      </c>
      <c r="V44" s="93">
        <f>[39]Dezembro!$C$25</f>
        <v>28.7</v>
      </c>
      <c r="W44" s="93">
        <f>[39]Dezembro!$C$26</f>
        <v>28.2</v>
      </c>
      <c r="X44" s="93">
        <f>[39]Dezembro!$C$27</f>
        <v>31</v>
      </c>
      <c r="Y44" s="93">
        <f>[39]Dezembro!$C$28</f>
        <v>30.5</v>
      </c>
      <c r="Z44" s="93">
        <f>[39]Dezembro!$C$29</f>
        <v>22.5</v>
      </c>
      <c r="AA44" s="93">
        <f>[39]Dezembro!$C$30</f>
        <v>26.4</v>
      </c>
      <c r="AB44" s="93">
        <f>[39]Dezembro!$C$31</f>
        <v>28.6</v>
      </c>
      <c r="AC44" s="93">
        <f>[39]Dezembro!$C$32</f>
        <v>29.5</v>
      </c>
      <c r="AD44" s="93">
        <f>[39]Dezembro!$C$33</f>
        <v>31.2</v>
      </c>
      <c r="AE44" s="93">
        <f>[39]Dezembro!$C$34</f>
        <v>31.7</v>
      </c>
      <c r="AF44" s="93">
        <f>[39]Dezembro!$C$35</f>
        <v>32.200000000000003</v>
      </c>
      <c r="AG44" s="91">
        <f t="shared" si="5"/>
        <v>33.200000000000003</v>
      </c>
      <c r="AH44" s="92">
        <f t="shared" si="2"/>
        <v>29.709677419354847</v>
      </c>
      <c r="AJ44" s="11" t="s">
        <v>33</v>
      </c>
      <c r="AL44" t="s">
        <v>33</v>
      </c>
    </row>
    <row r="45" spans="1:39" hidden="1" x14ac:dyDescent="0.2">
      <c r="A45" s="50" t="s">
        <v>144</v>
      </c>
      <c r="B45" s="93" t="str">
        <f>[40]Dezembro!$C$5</f>
        <v>*</v>
      </c>
      <c r="C45" s="93" t="str">
        <f>[40]Dezembro!$C$6</f>
        <v>*</v>
      </c>
      <c r="D45" s="93" t="str">
        <f>[40]Dezembro!$C$7</f>
        <v>*</v>
      </c>
      <c r="E45" s="93" t="str">
        <f>[40]Dezembro!$C$8</f>
        <v>*</v>
      </c>
      <c r="F45" s="93" t="str">
        <f>[40]Dezembro!$C$9</f>
        <v>*</v>
      </c>
      <c r="G45" s="93" t="str">
        <f>[40]Dezembro!$C$10</f>
        <v>*</v>
      </c>
      <c r="H45" s="93" t="str">
        <f>[40]Dezembro!$C$11</f>
        <v>*</v>
      </c>
      <c r="I45" s="93" t="str">
        <f>[40]Dezembro!$C$12</f>
        <v>*</v>
      </c>
      <c r="J45" s="93" t="str">
        <f>[40]Dezembro!$C$13</f>
        <v>*</v>
      </c>
      <c r="K45" s="93" t="str">
        <f>[40]Dezembro!$C$14</f>
        <v>*</v>
      </c>
      <c r="L45" s="93" t="str">
        <f>[40]Dezembro!$C$15</f>
        <v>*</v>
      </c>
      <c r="M45" s="93" t="str">
        <f>[40]Dezembro!$C$16</f>
        <v>*</v>
      </c>
      <c r="N45" s="93" t="str">
        <f>[40]Dezembro!$C$17</f>
        <v>*</v>
      </c>
      <c r="O45" s="93" t="str">
        <f>[40]Dezembro!$C$18</f>
        <v>*</v>
      </c>
      <c r="P45" s="93" t="str">
        <f>[40]Dezembro!$C$19</f>
        <v>*</v>
      </c>
      <c r="Q45" s="93" t="str">
        <f>[40]Dezembro!$C$20</f>
        <v>*</v>
      </c>
      <c r="R45" s="93" t="str">
        <f>[40]Dezembro!$C$21</f>
        <v>*</v>
      </c>
      <c r="S45" s="93" t="str">
        <f>[40]Dezembro!$C$22</f>
        <v>*</v>
      </c>
      <c r="T45" s="93" t="str">
        <f>[40]Dezembro!$C$23</f>
        <v>*</v>
      </c>
      <c r="U45" s="93" t="str">
        <f>[40]Dezembro!$C$24</f>
        <v>*</v>
      </c>
      <c r="V45" s="93" t="str">
        <f>[40]Dezembro!$C$25</f>
        <v>*</v>
      </c>
      <c r="W45" s="93" t="str">
        <f>[40]Dezembro!$C$26</f>
        <v>*</v>
      </c>
      <c r="X45" s="93" t="str">
        <f>[40]Dezembro!$C$27</f>
        <v>*</v>
      </c>
      <c r="Y45" s="93" t="str">
        <f>[40]Dezembro!$C$28</f>
        <v>*</v>
      </c>
      <c r="Z45" s="93" t="str">
        <f>[40]Dezembro!$C$29</f>
        <v>*</v>
      </c>
      <c r="AA45" s="93" t="str">
        <f>[40]Dezembro!$C$30</f>
        <v>*</v>
      </c>
      <c r="AB45" s="93" t="str">
        <f>[40]Dezembro!$C$31</f>
        <v>*</v>
      </c>
      <c r="AC45" s="93" t="str">
        <f>[40]Dezembro!$C$32</f>
        <v>*</v>
      </c>
      <c r="AD45" s="93" t="str">
        <f>[40]Dezembro!$C$33</f>
        <v>*</v>
      </c>
      <c r="AE45" s="93" t="str">
        <f>[40]Dezembro!$C$34</f>
        <v>*</v>
      </c>
      <c r="AF45" s="93" t="str">
        <f>[40]Dezembro!$C$35</f>
        <v>*</v>
      </c>
      <c r="AG45" s="91" t="s">
        <v>203</v>
      </c>
      <c r="AH45" s="92" t="e">
        <f t="shared" si="2"/>
        <v>#DIV/0!</v>
      </c>
      <c r="AL45" t="s">
        <v>33</v>
      </c>
    </row>
    <row r="46" spans="1:39" x14ac:dyDescent="0.2">
      <c r="A46" s="50" t="s">
        <v>18</v>
      </c>
      <c r="B46" s="93">
        <f>[41]Dezembro!$C$5</f>
        <v>35.200000000000003</v>
      </c>
      <c r="C46" s="93">
        <f>[41]Dezembro!$C$6</f>
        <v>31.6</v>
      </c>
      <c r="D46" s="93">
        <f>[41]Dezembro!$C$7</f>
        <v>25.5</v>
      </c>
      <c r="E46" s="93">
        <f>[41]Dezembro!$C$8</f>
        <v>27.9</v>
      </c>
      <c r="F46" s="93">
        <f>[41]Dezembro!$C$9</f>
        <v>29.3</v>
      </c>
      <c r="G46" s="93">
        <f>[41]Dezembro!$C$10</f>
        <v>32.5</v>
      </c>
      <c r="H46" s="93">
        <f>[41]Dezembro!$C$11</f>
        <v>33</v>
      </c>
      <c r="I46" s="93">
        <f>[41]Dezembro!$C$12</f>
        <v>28.3</v>
      </c>
      <c r="J46" s="93">
        <f>[41]Dezembro!$C$13</f>
        <v>30.4</v>
      </c>
      <c r="K46" s="93">
        <f>[41]Dezembro!$C$14</f>
        <v>27.5</v>
      </c>
      <c r="L46" s="93">
        <f>[41]Dezembro!$C$15</f>
        <v>32.5</v>
      </c>
      <c r="M46" s="93">
        <f>[41]Dezembro!$C$16</f>
        <v>32.1</v>
      </c>
      <c r="N46" s="93">
        <f>[41]Dezembro!$C$17</f>
        <v>26.8</v>
      </c>
      <c r="O46" s="93">
        <f>[41]Dezembro!$C$18</f>
        <v>28.5</v>
      </c>
      <c r="P46" s="93">
        <f>[41]Dezembro!$C$19</f>
        <v>30.2</v>
      </c>
      <c r="Q46" s="93">
        <f>[41]Dezembro!$C$20</f>
        <v>29.8</v>
      </c>
      <c r="R46" s="93">
        <f>[41]Dezembro!$C$21</f>
        <v>30.9</v>
      </c>
      <c r="S46" s="93">
        <f>[41]Dezembro!$C$22</f>
        <v>33.6</v>
      </c>
      <c r="T46" s="93">
        <f>[41]Dezembro!$C$23</f>
        <v>26.8</v>
      </c>
      <c r="U46" s="93">
        <f>[41]Dezembro!$C$24</f>
        <v>30.5</v>
      </c>
      <c r="V46" s="93">
        <f>[41]Dezembro!$C$25</f>
        <v>31.3</v>
      </c>
      <c r="W46" s="93">
        <f>[41]Dezembro!$C$26</f>
        <v>32.4</v>
      </c>
      <c r="X46" s="93">
        <f>[41]Dezembro!$C$27</f>
        <v>32.700000000000003</v>
      </c>
      <c r="Y46" s="93">
        <f>[41]Dezembro!$C$28</f>
        <v>33.4</v>
      </c>
      <c r="Z46" s="93">
        <f>[41]Dezembro!$C$29</f>
        <v>27.4</v>
      </c>
      <c r="AA46" s="93">
        <f>[41]Dezembro!$C$30</f>
        <v>29.3</v>
      </c>
      <c r="AB46" s="93">
        <f>[41]Dezembro!$C$31</f>
        <v>31</v>
      </c>
      <c r="AC46" s="93">
        <f>[41]Dezembro!$C$32</f>
        <v>31.9</v>
      </c>
      <c r="AD46" s="93">
        <f>[41]Dezembro!$C$33</f>
        <v>32.799999999999997</v>
      </c>
      <c r="AE46" s="93">
        <f>[41]Dezembro!$C$34</f>
        <v>34.200000000000003</v>
      </c>
      <c r="AF46" s="93">
        <f>[41]Dezembro!$C$35</f>
        <v>35.799999999999997</v>
      </c>
      <c r="AG46" s="91">
        <f>MAX(B46:AF46)</f>
        <v>35.799999999999997</v>
      </c>
      <c r="AH46" s="92">
        <f t="shared" si="2"/>
        <v>30.809677419354834</v>
      </c>
      <c r="AI46" s="11" t="s">
        <v>33</v>
      </c>
      <c r="AJ46" s="11" t="s">
        <v>33</v>
      </c>
      <c r="AL46" t="s">
        <v>33</v>
      </c>
      <c r="AM46" t="s">
        <v>33</v>
      </c>
    </row>
    <row r="47" spans="1:39" x14ac:dyDescent="0.2">
      <c r="A47" s="50" t="s">
        <v>21</v>
      </c>
      <c r="B47" s="93">
        <f>[42]Dezembro!$C$5</f>
        <v>33.6</v>
      </c>
      <c r="C47" s="93">
        <f>[42]Dezembro!$C$6</f>
        <v>30</v>
      </c>
      <c r="D47" s="93">
        <f>[42]Dezembro!$C$7</f>
        <v>27.1</v>
      </c>
      <c r="E47" s="93">
        <f>[42]Dezembro!$C$8</f>
        <v>28.8</v>
      </c>
      <c r="F47" s="93">
        <f>[42]Dezembro!$C$9</f>
        <v>31.3</v>
      </c>
      <c r="G47" s="93">
        <f>[42]Dezembro!$C$10</f>
        <v>32.200000000000003</v>
      </c>
      <c r="H47" s="93">
        <f>[42]Dezembro!$C$11</f>
        <v>33.5</v>
      </c>
      <c r="I47" s="93">
        <f>[42]Dezembro!$C$12</f>
        <v>32.6</v>
      </c>
      <c r="J47" s="93">
        <f>[42]Dezembro!$C$13</f>
        <v>31.6</v>
      </c>
      <c r="K47" s="93">
        <f>[42]Dezembro!$C$14</f>
        <v>30.7</v>
      </c>
      <c r="L47" s="93">
        <f>[42]Dezembro!$C$15</f>
        <v>32.4</v>
      </c>
      <c r="M47" s="93">
        <f>[42]Dezembro!$C$16</f>
        <v>31.5</v>
      </c>
      <c r="N47" s="93">
        <f>[42]Dezembro!$C$17</f>
        <v>32</v>
      </c>
      <c r="O47" s="93">
        <f>[42]Dezembro!$C$18</f>
        <v>26.7</v>
      </c>
      <c r="P47" s="93">
        <f>[42]Dezembro!$C$19</f>
        <v>30.9</v>
      </c>
      <c r="Q47" s="93">
        <f>[42]Dezembro!$C$20</f>
        <v>30.7</v>
      </c>
      <c r="R47" s="93">
        <f>[42]Dezembro!$C$21</f>
        <v>31.9</v>
      </c>
      <c r="S47" s="93">
        <f>[42]Dezembro!$C$22</f>
        <v>33.6</v>
      </c>
      <c r="T47" s="93">
        <f>[42]Dezembro!$C$23</f>
        <v>32.5</v>
      </c>
      <c r="U47" s="93">
        <f>[42]Dezembro!$C$24</f>
        <v>30.8</v>
      </c>
      <c r="V47" s="93">
        <f>[42]Dezembro!$C$25</f>
        <v>32.700000000000003</v>
      </c>
      <c r="W47" s="93">
        <f>[42]Dezembro!$C$26</f>
        <v>30.3</v>
      </c>
      <c r="X47" s="93">
        <f>[42]Dezembro!$C$27</f>
        <v>33.200000000000003</v>
      </c>
      <c r="Y47" s="93">
        <f>[42]Dezembro!$C$28</f>
        <v>31.7</v>
      </c>
      <c r="Z47" s="93">
        <f>[42]Dezembro!$C$29</f>
        <v>28.2</v>
      </c>
      <c r="AA47" s="93">
        <f>[42]Dezembro!$C$30</f>
        <v>28.7</v>
      </c>
      <c r="AB47" s="93">
        <f>[42]Dezembro!$C$31</f>
        <v>29.5</v>
      </c>
      <c r="AC47" s="93">
        <f>[42]Dezembro!$C$32</f>
        <v>30.9</v>
      </c>
      <c r="AD47" s="93">
        <f>[42]Dezembro!$C$33</f>
        <v>31.5</v>
      </c>
      <c r="AE47" s="93">
        <f>[42]Dezembro!$C$34</f>
        <v>27.6</v>
      </c>
      <c r="AF47" s="93">
        <f>[42]Dezembro!$C$35</f>
        <v>34.799999999999997</v>
      </c>
      <c r="AG47" s="91">
        <f>MAX(B47:AF47)</f>
        <v>34.799999999999997</v>
      </c>
      <c r="AH47" s="92">
        <f t="shared" si="2"/>
        <v>31.080645161290324</v>
      </c>
      <c r="AJ47" s="11" t="s">
        <v>33</v>
      </c>
      <c r="AK47" t="s">
        <v>33</v>
      </c>
      <c r="AL47" t="s">
        <v>33</v>
      </c>
    </row>
    <row r="48" spans="1:39" x14ac:dyDescent="0.2">
      <c r="A48" s="50" t="s">
        <v>32</v>
      </c>
      <c r="B48" s="93">
        <f>[43]Dezembro!$C$5</f>
        <v>31.2</v>
      </c>
      <c r="C48" s="93">
        <f>[43]Dezembro!$C$6</f>
        <v>31.6</v>
      </c>
      <c r="D48" s="93">
        <f>[43]Dezembro!$C$7</f>
        <v>27.1</v>
      </c>
      <c r="E48" s="93">
        <f>[43]Dezembro!$C$8</f>
        <v>29.3</v>
      </c>
      <c r="F48" s="93">
        <f>[43]Dezembro!$C$9</f>
        <v>30.9</v>
      </c>
      <c r="G48" s="93">
        <f>[43]Dezembro!$C$10</f>
        <v>32.1</v>
      </c>
      <c r="H48" s="93">
        <f>[43]Dezembro!$C$11</f>
        <v>33.6</v>
      </c>
      <c r="I48" s="93">
        <f>[43]Dezembro!$C$12</f>
        <v>31.1</v>
      </c>
      <c r="J48" s="93">
        <f>[43]Dezembro!$C$13</f>
        <v>33</v>
      </c>
      <c r="K48" s="93">
        <f>[43]Dezembro!$C$14</f>
        <v>34.200000000000003</v>
      </c>
      <c r="L48" s="93">
        <f>[43]Dezembro!$C$15</f>
        <v>33.799999999999997</v>
      </c>
      <c r="M48" s="93">
        <f>[43]Dezembro!$C$16</f>
        <v>28.3</v>
      </c>
      <c r="N48" s="93">
        <f>[43]Dezembro!$C$17</f>
        <v>30.7</v>
      </c>
      <c r="O48" s="93">
        <f>[43]Dezembro!$C$18</f>
        <v>25.3</v>
      </c>
      <c r="P48" s="93">
        <f>[43]Dezembro!$C$19</f>
        <v>29.8</v>
      </c>
      <c r="Q48" s="93">
        <f>[43]Dezembro!$C$20</f>
        <v>32.6</v>
      </c>
      <c r="R48" s="93">
        <f>[43]Dezembro!$C$21</f>
        <v>33</v>
      </c>
      <c r="S48" s="93">
        <f>[43]Dezembro!$C$22</f>
        <v>32.299999999999997</v>
      </c>
      <c r="T48" s="93">
        <f>[43]Dezembro!$C$23</f>
        <v>33.4</v>
      </c>
      <c r="U48" s="93">
        <f>[43]Dezembro!$C$24</f>
        <v>31.9</v>
      </c>
      <c r="V48" s="93">
        <f>[43]Dezembro!$C$25</f>
        <v>27.4</v>
      </c>
      <c r="W48" s="93">
        <f>[43]Dezembro!$C$26</f>
        <v>27.2</v>
      </c>
      <c r="X48" s="93">
        <f>[43]Dezembro!$C$27</f>
        <v>30</v>
      </c>
      <c r="Y48" s="93">
        <f>[43]Dezembro!$C$28</f>
        <v>28.5</v>
      </c>
      <c r="Z48" s="93">
        <f>[43]Dezembro!$C$29</f>
        <v>25.4</v>
      </c>
      <c r="AA48" s="93">
        <f>[43]Dezembro!$C$30</f>
        <v>27</v>
      </c>
      <c r="AB48" s="93">
        <f>[43]Dezembro!$C$31</f>
        <v>29.7</v>
      </c>
      <c r="AC48" s="93">
        <f>[43]Dezembro!$C$32</f>
        <v>31</v>
      </c>
      <c r="AD48" s="93">
        <f>[43]Dezembro!$C$33</f>
        <v>33.299999999999997</v>
      </c>
      <c r="AE48" s="93">
        <f>[43]Dezembro!$C$34</f>
        <v>33.5</v>
      </c>
      <c r="AF48" s="93">
        <f>[43]Dezembro!$C$35</f>
        <v>32.799999999999997</v>
      </c>
      <c r="AG48" s="91">
        <f>MAX(B48:AF48)</f>
        <v>34.200000000000003</v>
      </c>
      <c r="AH48" s="92">
        <f t="shared" si="2"/>
        <v>30.677419354838705</v>
      </c>
      <c r="AI48" s="11" t="s">
        <v>33</v>
      </c>
      <c r="AJ48" s="11" t="s">
        <v>33</v>
      </c>
      <c r="AK48" t="s">
        <v>33</v>
      </c>
      <c r="AL48" t="s">
        <v>33</v>
      </c>
      <c r="AM48" t="s">
        <v>33</v>
      </c>
    </row>
    <row r="49" spans="1:39" x14ac:dyDescent="0.2">
      <c r="A49" s="50" t="s">
        <v>19</v>
      </c>
      <c r="B49" s="93">
        <f>[44]Dezembro!$C$5</f>
        <v>34.6</v>
      </c>
      <c r="C49" s="93">
        <f>[44]Dezembro!$C$6</f>
        <v>32.6</v>
      </c>
      <c r="D49" s="93">
        <f>[44]Dezembro!$C$7</f>
        <v>30.9</v>
      </c>
      <c r="E49" s="93">
        <f>[44]Dezembro!$C$8</f>
        <v>31.3</v>
      </c>
      <c r="F49" s="93">
        <f>[44]Dezembro!$C$9</f>
        <v>33.200000000000003</v>
      </c>
      <c r="G49" s="93">
        <f>[44]Dezembro!$C$10</f>
        <v>33.5</v>
      </c>
      <c r="H49" s="93">
        <f>[44]Dezembro!$C$11</f>
        <v>36.4</v>
      </c>
      <c r="I49" s="93">
        <f>[44]Dezembro!$C$12</f>
        <v>33.1</v>
      </c>
      <c r="J49" s="93">
        <f>[44]Dezembro!$C$13</f>
        <v>34.299999999999997</v>
      </c>
      <c r="K49" s="93">
        <f>[44]Dezembro!$C$14</f>
        <v>34.299999999999997</v>
      </c>
      <c r="L49" s="93">
        <f>[44]Dezembro!$C$15</f>
        <v>34</v>
      </c>
      <c r="M49" s="93">
        <f>[44]Dezembro!$C$16</f>
        <v>34.6</v>
      </c>
      <c r="N49" s="93">
        <f>[44]Dezembro!$C$17</f>
        <v>32.1</v>
      </c>
      <c r="O49" s="93">
        <f>[44]Dezembro!$C$18</f>
        <v>28.2</v>
      </c>
      <c r="P49" s="93">
        <f>[44]Dezembro!$C$19</f>
        <v>30.8</v>
      </c>
      <c r="Q49" s="93">
        <f>[44]Dezembro!$C$20</f>
        <v>32.700000000000003</v>
      </c>
      <c r="R49" s="93">
        <f>[44]Dezembro!$C$21</f>
        <v>33.9</v>
      </c>
      <c r="S49" s="93">
        <f>[44]Dezembro!$C$22</f>
        <v>35.700000000000003</v>
      </c>
      <c r="T49" s="93">
        <f>[44]Dezembro!$C$23</f>
        <v>33.1</v>
      </c>
      <c r="U49" s="93">
        <f>[44]Dezembro!$C$24</f>
        <v>31.8</v>
      </c>
      <c r="V49" s="93">
        <f>[44]Dezembro!$C$25</f>
        <v>33.1</v>
      </c>
      <c r="W49" s="93">
        <f>[44]Dezembro!$C$26</f>
        <v>31.5</v>
      </c>
      <c r="X49" s="93">
        <f>[44]Dezembro!$C$27</f>
        <v>34.799999999999997</v>
      </c>
      <c r="Y49" s="93">
        <f>[44]Dezembro!$C$28</f>
        <v>34</v>
      </c>
      <c r="Z49" s="93">
        <f>[44]Dezembro!$C$29</f>
        <v>29.8</v>
      </c>
      <c r="AA49" s="93">
        <f>[44]Dezembro!$C$30</f>
        <v>29.8</v>
      </c>
      <c r="AB49" s="93">
        <f>[44]Dezembro!$C$31</f>
        <v>32.299999999999997</v>
      </c>
      <c r="AC49" s="93">
        <f>[44]Dezembro!$C$32</f>
        <v>33.5</v>
      </c>
      <c r="AD49" s="93">
        <f>[44]Dezembro!$C$33</f>
        <v>34.6</v>
      </c>
      <c r="AE49" s="93">
        <f>[44]Dezembro!$C$34</f>
        <v>34.5</v>
      </c>
      <c r="AF49" s="93">
        <f>[44]Dezembro!$C$35</f>
        <v>34.4</v>
      </c>
      <c r="AG49" s="91">
        <f>MAX(B49:AF49)</f>
        <v>36.4</v>
      </c>
      <c r="AH49" s="92">
        <f t="shared" si="2"/>
        <v>33.012903225806454</v>
      </c>
      <c r="AL49" t="s">
        <v>33</v>
      </c>
    </row>
    <row r="50" spans="1:39" s="5" customFormat="1" ht="17.100000000000001" customHeight="1" x14ac:dyDescent="0.2">
      <c r="A50" s="51" t="s">
        <v>22</v>
      </c>
      <c r="B50" s="94">
        <f t="shared" ref="B50:AG50" si="6">MAX(B5:B49)</f>
        <v>38.799999999999997</v>
      </c>
      <c r="C50" s="94">
        <f t="shared" si="6"/>
        <v>35.299999999999997</v>
      </c>
      <c r="D50" s="94">
        <f t="shared" si="6"/>
        <v>31.9</v>
      </c>
      <c r="E50" s="94">
        <f t="shared" si="6"/>
        <v>32.799999999999997</v>
      </c>
      <c r="F50" s="94">
        <f t="shared" si="6"/>
        <v>35.1</v>
      </c>
      <c r="G50" s="94">
        <f t="shared" si="6"/>
        <v>36.6</v>
      </c>
      <c r="H50" s="94">
        <f t="shared" si="6"/>
        <v>37.799999999999997</v>
      </c>
      <c r="I50" s="94">
        <f t="shared" si="6"/>
        <v>35.4</v>
      </c>
      <c r="J50" s="94">
        <f t="shared" si="6"/>
        <v>36.5</v>
      </c>
      <c r="K50" s="94">
        <f t="shared" si="6"/>
        <v>35.6</v>
      </c>
      <c r="L50" s="94">
        <f t="shared" si="6"/>
        <v>36.4</v>
      </c>
      <c r="M50" s="94">
        <f t="shared" si="6"/>
        <v>37</v>
      </c>
      <c r="N50" s="94">
        <f t="shared" si="6"/>
        <v>37.700000000000003</v>
      </c>
      <c r="O50" s="94">
        <f t="shared" si="6"/>
        <v>31.7</v>
      </c>
      <c r="P50" s="94">
        <f t="shared" si="6"/>
        <v>34</v>
      </c>
      <c r="Q50" s="94">
        <f t="shared" si="6"/>
        <v>34.9</v>
      </c>
      <c r="R50" s="94">
        <f t="shared" si="6"/>
        <v>36.5</v>
      </c>
      <c r="S50" s="94">
        <f t="shared" si="6"/>
        <v>37.4</v>
      </c>
      <c r="T50" s="94">
        <f t="shared" si="6"/>
        <v>36.299999999999997</v>
      </c>
      <c r="U50" s="94">
        <f t="shared" si="6"/>
        <v>35.700000000000003</v>
      </c>
      <c r="V50" s="94">
        <f t="shared" si="6"/>
        <v>37.200000000000003</v>
      </c>
      <c r="W50" s="94">
        <f t="shared" si="6"/>
        <v>33.9</v>
      </c>
      <c r="X50" s="94">
        <f t="shared" si="6"/>
        <v>36</v>
      </c>
      <c r="Y50" s="94">
        <f t="shared" si="6"/>
        <v>35.200000000000003</v>
      </c>
      <c r="Z50" s="94">
        <f t="shared" si="6"/>
        <v>29.8</v>
      </c>
      <c r="AA50" s="94">
        <f t="shared" si="6"/>
        <v>32.1</v>
      </c>
      <c r="AB50" s="94">
        <f t="shared" si="6"/>
        <v>33.700000000000003</v>
      </c>
      <c r="AC50" s="94">
        <f t="shared" si="6"/>
        <v>35.299999999999997</v>
      </c>
      <c r="AD50" s="94">
        <f t="shared" si="6"/>
        <v>36.200000000000003</v>
      </c>
      <c r="AE50" s="94">
        <f t="shared" si="6"/>
        <v>38.299999999999997</v>
      </c>
      <c r="AF50" s="94">
        <f t="shared" si="6"/>
        <v>39.1</v>
      </c>
      <c r="AG50" s="81">
        <f t="shared" si="6"/>
        <v>39.1</v>
      </c>
      <c r="AH50" s="92">
        <f t="shared" si="2"/>
        <v>35.490322580645156</v>
      </c>
      <c r="AL50" s="5" t="s">
        <v>33</v>
      </c>
    </row>
    <row r="51" spans="1:39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52"/>
      <c r="AG51" s="46"/>
      <c r="AH51" s="47"/>
      <c r="AK51" t="s">
        <v>33</v>
      </c>
      <c r="AL51" t="s">
        <v>33</v>
      </c>
    </row>
    <row r="52" spans="1:39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24"/>
      <c r="U52" s="124"/>
      <c r="V52" s="124"/>
      <c r="W52" s="124"/>
      <c r="X52" s="124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M52" t="s">
        <v>33</v>
      </c>
    </row>
    <row r="53" spans="1:39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25"/>
      <c r="U53" s="125"/>
      <c r="V53" s="125"/>
      <c r="W53" s="125"/>
      <c r="X53" s="125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9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9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8"/>
      <c r="AG55" s="46"/>
      <c r="AH55" s="47"/>
      <c r="AJ55" s="11" t="s">
        <v>33</v>
      </c>
    </row>
    <row r="56" spans="1:39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9"/>
      <c r="AG56" s="46"/>
      <c r="AH56" s="47"/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9" x14ac:dyDescent="0.2">
      <c r="AH58" s="1"/>
    </row>
    <row r="59" spans="1:39" x14ac:dyDescent="0.2">
      <c r="Z59" s="2" t="s">
        <v>33</v>
      </c>
      <c r="AH59" s="1"/>
      <c r="AJ59" t="s">
        <v>33</v>
      </c>
    </row>
    <row r="62" spans="1:39" x14ac:dyDescent="0.2">
      <c r="X62" s="2" t="s">
        <v>33</v>
      </c>
      <c r="Z62" s="2" t="s">
        <v>33</v>
      </c>
      <c r="AF62" s="2" t="s">
        <v>33</v>
      </c>
    </row>
    <row r="63" spans="1:39" x14ac:dyDescent="0.2">
      <c r="L63" s="2" t="s">
        <v>33</v>
      </c>
      <c r="S63" s="2" t="s">
        <v>33</v>
      </c>
    </row>
    <row r="64" spans="1:39" x14ac:dyDescent="0.2">
      <c r="V64" s="2" t="s">
        <v>33</v>
      </c>
      <c r="AI64" t="s">
        <v>33</v>
      </c>
    </row>
    <row r="66" spans="19:33" x14ac:dyDescent="0.2">
      <c r="S66" s="2" t="s">
        <v>33</v>
      </c>
    </row>
    <row r="67" spans="19:33" x14ac:dyDescent="0.2">
      <c r="U67" s="2" t="s">
        <v>33</v>
      </c>
      <c r="AG67" s="7" t="s">
        <v>33</v>
      </c>
    </row>
  </sheetData>
  <mergeCells count="36">
    <mergeCell ref="A1:AH1"/>
    <mergeCell ref="B2:AH2"/>
    <mergeCell ref="E3:E4"/>
    <mergeCell ref="K3:K4"/>
    <mergeCell ref="B3:B4"/>
    <mergeCell ref="A2:A4"/>
    <mergeCell ref="AB3:AB4"/>
    <mergeCell ref="AC3:AC4"/>
    <mergeCell ref="AD3:AD4"/>
    <mergeCell ref="W3:W4"/>
    <mergeCell ref="X3:X4"/>
    <mergeCell ref="Y3:Y4"/>
    <mergeCell ref="Z3:Z4"/>
    <mergeCell ref="C3:C4"/>
    <mergeCell ref="D3:D4"/>
    <mergeCell ref="F3:F4"/>
    <mergeCell ref="T53:X53"/>
    <mergeCell ref="T52:X52"/>
    <mergeCell ref="G3:G4"/>
    <mergeCell ref="U3:U4"/>
    <mergeCell ref="H3:H4"/>
    <mergeCell ref="J3:J4"/>
    <mergeCell ref="P3:P4"/>
    <mergeCell ref="Q3:Q4"/>
    <mergeCell ref="R3:R4"/>
    <mergeCell ref="T3:T4"/>
    <mergeCell ref="M3:M4"/>
    <mergeCell ref="N3:N4"/>
    <mergeCell ref="AF3:AF4"/>
    <mergeCell ref="S3:S4"/>
    <mergeCell ref="L3:L4"/>
    <mergeCell ref="I3:I4"/>
    <mergeCell ref="O3:O4"/>
    <mergeCell ref="V3:V4"/>
    <mergeCell ref="AE3:AE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90" zoomScaleNormal="90" workbookViewId="0">
      <selection activeCell="A19" sqref="A19:XFD19"/>
    </sheetView>
  </sheetViews>
  <sheetFormatPr defaultRowHeight="12.75" x14ac:dyDescent="0.2"/>
  <cols>
    <col min="1" max="1" width="23.140625" style="2" customWidth="1"/>
    <col min="2" max="2" width="6.42578125" style="2" customWidth="1"/>
    <col min="3" max="4" width="5.85546875" style="2" customWidth="1"/>
    <col min="5" max="5" width="5.7109375" style="2" customWidth="1"/>
    <col min="6" max="7" width="5.85546875" style="2" customWidth="1"/>
    <col min="8" max="8" width="6" style="2" customWidth="1"/>
    <col min="9" max="9" width="5.7109375" style="2" customWidth="1"/>
    <col min="10" max="10" width="6.140625" style="2" customWidth="1"/>
    <col min="11" max="12" width="5.85546875" style="2" customWidth="1"/>
    <col min="13" max="13" width="5.5703125" style="2" customWidth="1"/>
    <col min="14" max="14" width="5.7109375" style="2" customWidth="1"/>
    <col min="15" max="15" width="6.42578125" style="2" customWidth="1"/>
    <col min="16" max="16" width="5.42578125" style="2" customWidth="1"/>
    <col min="17" max="17" width="5.28515625" style="2" customWidth="1"/>
    <col min="18" max="19" width="5.85546875" style="2" customWidth="1"/>
    <col min="20" max="20" width="5.42578125" style="2" customWidth="1"/>
    <col min="21" max="21" width="6.140625" style="2" customWidth="1"/>
    <col min="22" max="22" width="5.28515625" style="2" customWidth="1"/>
    <col min="23" max="23" width="6.42578125" style="2" customWidth="1"/>
    <col min="24" max="24" width="5.28515625" style="2" customWidth="1"/>
    <col min="25" max="25" width="6.140625" style="2" customWidth="1"/>
    <col min="26" max="27" width="5.7109375" style="2" customWidth="1"/>
    <col min="28" max="28" width="6" style="2" customWidth="1"/>
    <col min="29" max="29" width="5.8554687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18" t="s">
        <v>213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</row>
    <row r="2" spans="1:36" s="4" customFormat="1" ht="20.100000000000001" customHeight="1" x14ac:dyDescent="0.2">
      <c r="A2" s="121" t="s">
        <v>20</v>
      </c>
      <c r="B2" s="116" t="s">
        <v>236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7"/>
    </row>
    <row r="3" spans="1:36" s="5" customFormat="1" ht="20.100000000000001" customHeight="1" x14ac:dyDescent="0.2">
      <c r="A3" s="121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78" t="s">
        <v>26</v>
      </c>
      <c r="AH3" s="79" t="s">
        <v>24</v>
      </c>
    </row>
    <row r="4" spans="1:36" s="5" customFormat="1" ht="20.100000000000001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[1]Dezembro!$D$5</f>
        <v>24.4</v>
      </c>
      <c r="C5" s="90">
        <f>[1]Dezembro!$D$6</f>
        <v>22.9</v>
      </c>
      <c r="D5" s="90">
        <f>[1]Dezembro!$D$7</f>
        <v>21.7</v>
      </c>
      <c r="E5" s="90">
        <f>[1]Dezembro!$D$8</f>
        <v>22.9</v>
      </c>
      <c r="F5" s="90">
        <f>[1]Dezembro!$D$9</f>
        <v>23.2</v>
      </c>
      <c r="G5" s="90">
        <f>[1]Dezembro!$D$10</f>
        <v>23</v>
      </c>
      <c r="H5" s="90">
        <f>[1]Dezembro!$D$11</f>
        <v>23.7</v>
      </c>
      <c r="I5" s="90">
        <f>[1]Dezembro!$D$12</f>
        <v>23.9</v>
      </c>
      <c r="J5" s="90">
        <f>[1]Dezembro!$D$13</f>
        <v>22.8</v>
      </c>
      <c r="K5" s="90">
        <f>[1]Dezembro!$D$14</f>
        <v>24</v>
      </c>
      <c r="L5" s="90">
        <f>[1]Dezembro!$D$15</f>
        <v>24</v>
      </c>
      <c r="M5" s="90">
        <f>[1]Dezembro!$D$16</f>
        <v>23.4</v>
      </c>
      <c r="N5" s="90">
        <f>[1]Dezembro!$D$17</f>
        <v>23.3</v>
      </c>
      <c r="O5" s="90">
        <f>[1]Dezembro!$D$18</f>
        <v>21.8</v>
      </c>
      <c r="P5" s="90">
        <f>[1]Dezembro!$D$19</f>
        <v>22.8</v>
      </c>
      <c r="Q5" s="90">
        <f>[1]Dezembro!$D$20</f>
        <v>19.7</v>
      </c>
      <c r="R5" s="90">
        <f>[1]Dezembro!$D$21</f>
        <v>19.899999999999999</v>
      </c>
      <c r="S5" s="90">
        <f>[1]Dezembro!$D$22</f>
        <v>20.6</v>
      </c>
      <c r="T5" s="90">
        <f>[1]Dezembro!$D$23</f>
        <v>21.5</v>
      </c>
      <c r="U5" s="90">
        <f>[1]Dezembro!$D$24</f>
        <v>21.9</v>
      </c>
      <c r="V5" s="90">
        <f>[1]Dezembro!$D$25</f>
        <v>21.7</v>
      </c>
      <c r="W5" s="90">
        <f>[1]Dezembro!$D$26</f>
        <v>21.4</v>
      </c>
      <c r="X5" s="90">
        <f>[1]Dezembro!$D$27</f>
        <v>21.6</v>
      </c>
      <c r="Y5" s="90">
        <f>[1]Dezembro!$D$28</f>
        <v>23.3</v>
      </c>
      <c r="Z5" s="90">
        <f>[1]Dezembro!$D$29</f>
        <v>21</v>
      </c>
      <c r="AA5" s="90">
        <f>[1]Dezembro!$D$30</f>
        <v>21.6</v>
      </c>
      <c r="AB5" s="90">
        <f>[1]Dezembro!$D$31</f>
        <v>23.7</v>
      </c>
      <c r="AC5" s="90">
        <f>[1]Dezembro!$D$32</f>
        <v>20.399999999999999</v>
      </c>
      <c r="AD5" s="90">
        <f>[1]Dezembro!$D$33</f>
        <v>19.2</v>
      </c>
      <c r="AE5" s="90">
        <f>[1]Dezembro!$D$34</f>
        <v>19.7</v>
      </c>
      <c r="AF5" s="90">
        <f>[1]Dezembro!$D$35</f>
        <v>21.9</v>
      </c>
      <c r="AG5" s="81">
        <f t="shared" ref="AG5:AG49" si="1">MIN(B5:AF5)</f>
        <v>19.2</v>
      </c>
      <c r="AH5" s="92">
        <f t="shared" ref="AH5:AH50" si="2">AVERAGE(B5:AF5)</f>
        <v>22.158064516129031</v>
      </c>
    </row>
    <row r="6" spans="1:36" x14ac:dyDescent="0.2">
      <c r="A6" s="50" t="s">
        <v>0</v>
      </c>
      <c r="B6" s="93">
        <f>[2]Dezembro!$D$5</f>
        <v>21.5</v>
      </c>
      <c r="C6" s="93">
        <f>[2]Dezembro!$D$6</f>
        <v>22</v>
      </c>
      <c r="D6" s="93">
        <f>[2]Dezembro!$D$7</f>
        <v>21.9</v>
      </c>
      <c r="E6" s="93">
        <f>[2]Dezembro!$D$8</f>
        <v>20.7</v>
      </c>
      <c r="F6" s="93">
        <f>[2]Dezembro!$D$9</f>
        <v>21.2</v>
      </c>
      <c r="G6" s="93">
        <f>[2]Dezembro!$D$10</f>
        <v>22.2</v>
      </c>
      <c r="H6" s="93">
        <f>[2]Dezembro!$D$11</f>
        <v>23.5</v>
      </c>
      <c r="I6" s="93">
        <f>[2]Dezembro!$D$12</f>
        <v>19.600000000000001</v>
      </c>
      <c r="J6" s="93">
        <f>[2]Dezembro!$D$13</f>
        <v>22.1</v>
      </c>
      <c r="K6" s="93">
        <f>[2]Dezembro!$D$14</f>
        <v>22.3</v>
      </c>
      <c r="L6" s="93">
        <f>[2]Dezembro!$D$15</f>
        <v>19.3</v>
      </c>
      <c r="M6" s="93">
        <f>[2]Dezembro!$D$16</f>
        <v>21.4</v>
      </c>
      <c r="N6" s="93">
        <f>[2]Dezembro!$D$17</f>
        <v>19.7</v>
      </c>
      <c r="O6" s="93">
        <f>[2]Dezembro!$D$18</f>
        <v>20.3</v>
      </c>
      <c r="P6" s="93">
        <f>[2]Dezembro!$D$19</f>
        <v>17.600000000000001</v>
      </c>
      <c r="Q6" s="93">
        <f>[2]Dezembro!$D$20</f>
        <v>14.6</v>
      </c>
      <c r="R6" s="93">
        <f>[2]Dezembro!$D$21</f>
        <v>14.6</v>
      </c>
      <c r="S6" s="93">
        <f>[2]Dezembro!$D$22</f>
        <v>15.5</v>
      </c>
      <c r="T6" s="93">
        <f>[2]Dezembro!$D$23</f>
        <v>21.1</v>
      </c>
      <c r="U6" s="93">
        <f>[2]Dezembro!$D$24</f>
        <v>22.1</v>
      </c>
      <c r="V6" s="93">
        <f>[2]Dezembro!$D$25</f>
        <v>22</v>
      </c>
      <c r="W6" s="93">
        <f>[2]Dezembro!$D$26</f>
        <v>21.8</v>
      </c>
      <c r="X6" s="93">
        <f>[2]Dezembro!$D$27</f>
        <v>19.2</v>
      </c>
      <c r="Y6" s="93">
        <f>[2]Dezembro!$D$28</f>
        <v>18.5</v>
      </c>
      <c r="Z6" s="93">
        <f>[2]Dezembro!$D$29</f>
        <v>21.1</v>
      </c>
      <c r="AA6" s="93">
        <f>[2]Dezembro!$D$30</f>
        <v>13.3</v>
      </c>
      <c r="AB6" s="93">
        <f>[2]Dezembro!$D$31</f>
        <v>12.9</v>
      </c>
      <c r="AC6" s="93">
        <f>[2]Dezembro!$D$32</f>
        <v>14.2</v>
      </c>
      <c r="AD6" s="93">
        <f>[2]Dezembro!$D$33</f>
        <v>15.3</v>
      </c>
      <c r="AE6" s="93">
        <f>[2]Dezembro!$D$34</f>
        <v>16.2</v>
      </c>
      <c r="AF6" s="93">
        <f>[2]Dezembro!$D$35</f>
        <v>16.3</v>
      </c>
      <c r="AG6" s="81">
        <f t="shared" si="1"/>
        <v>12.9</v>
      </c>
      <c r="AH6" s="92">
        <f t="shared" si="2"/>
        <v>19.161290322580648</v>
      </c>
    </row>
    <row r="7" spans="1:36" x14ac:dyDescent="0.2">
      <c r="A7" s="50" t="s">
        <v>86</v>
      </c>
      <c r="B7" s="93">
        <f>[3]Dezembro!$D$5</f>
        <v>24.5</v>
      </c>
      <c r="C7" s="93">
        <f>[3]Dezembro!$D$6</f>
        <v>23.7</v>
      </c>
      <c r="D7" s="93">
        <f>[3]Dezembro!$D$7</f>
        <v>22.8</v>
      </c>
      <c r="E7" s="93">
        <f>[3]Dezembro!$D$8</f>
        <v>22.9</v>
      </c>
      <c r="F7" s="93">
        <f>[3]Dezembro!$D$9</f>
        <v>21.8</v>
      </c>
      <c r="G7" s="93">
        <f>[3]Dezembro!$D$10</f>
        <v>23.2</v>
      </c>
      <c r="H7" s="93">
        <f>[3]Dezembro!$D$11</f>
        <v>23.3</v>
      </c>
      <c r="I7" s="93">
        <f>[3]Dezembro!$D$12</f>
        <v>22</v>
      </c>
      <c r="J7" s="93">
        <f>[3]Dezembro!$D$13</f>
        <v>22.8</v>
      </c>
      <c r="K7" s="93">
        <f>[3]Dezembro!$D$14</f>
        <v>23.4</v>
      </c>
      <c r="L7" s="93">
        <f>[3]Dezembro!$D$15</f>
        <v>22.7</v>
      </c>
      <c r="M7" s="93">
        <f>[3]Dezembro!$D$16</f>
        <v>22.5</v>
      </c>
      <c r="N7" s="93">
        <f>[3]Dezembro!$D$17</f>
        <v>22.1</v>
      </c>
      <c r="O7" s="93">
        <f>[3]Dezembro!$D$18</f>
        <v>20.7</v>
      </c>
      <c r="P7" s="93">
        <f>[3]Dezembro!$D$19</f>
        <v>20.6</v>
      </c>
      <c r="Q7" s="93">
        <f>[3]Dezembro!$D$20</f>
        <v>19.399999999999999</v>
      </c>
      <c r="R7" s="93">
        <f>[3]Dezembro!$D$21</f>
        <v>18.899999999999999</v>
      </c>
      <c r="S7" s="93">
        <f>[3]Dezembro!$D$22</f>
        <v>20.2</v>
      </c>
      <c r="T7" s="93">
        <f>[3]Dezembro!$D$23</f>
        <v>23.6</v>
      </c>
      <c r="U7" s="93">
        <f>[3]Dezembro!$D$24</f>
        <v>22.3</v>
      </c>
      <c r="V7" s="93">
        <f>[3]Dezembro!$D$25</f>
        <v>22.4</v>
      </c>
      <c r="W7" s="93">
        <f>[3]Dezembro!$D$26</f>
        <v>23.3</v>
      </c>
      <c r="X7" s="93">
        <f>[3]Dezembro!$D$27</f>
        <v>22.5</v>
      </c>
      <c r="Y7" s="93">
        <f>[3]Dezembro!$D$28</f>
        <v>19.3</v>
      </c>
      <c r="Z7" s="93">
        <f>[3]Dezembro!$D$29</f>
        <v>22.1</v>
      </c>
      <c r="AA7" s="93">
        <f>[3]Dezembro!$D$30</f>
        <v>20.100000000000001</v>
      </c>
      <c r="AB7" s="93">
        <f>[3]Dezembro!$D$31</f>
        <v>17.7</v>
      </c>
      <c r="AC7" s="93">
        <f>[3]Dezembro!$D$32</f>
        <v>18.2</v>
      </c>
      <c r="AD7" s="93">
        <f>[3]Dezembro!$D$33</f>
        <v>18.7</v>
      </c>
      <c r="AE7" s="93">
        <f>[3]Dezembro!$D$34</f>
        <v>19.7</v>
      </c>
      <c r="AF7" s="93">
        <f>[3]Dezembro!$D$35</f>
        <v>22.5</v>
      </c>
      <c r="AG7" s="81">
        <f t="shared" si="1"/>
        <v>17.7</v>
      </c>
      <c r="AH7" s="92">
        <f t="shared" si="2"/>
        <v>21.609677419354846</v>
      </c>
    </row>
    <row r="8" spans="1:36" x14ac:dyDescent="0.2">
      <c r="A8" s="50" t="s">
        <v>1</v>
      </c>
      <c r="B8" s="93">
        <f>[4]Dezembro!$D$5</f>
        <v>25.8</v>
      </c>
      <c r="C8" s="93">
        <f>[4]Dezembro!$D$6</f>
        <v>25.3</v>
      </c>
      <c r="D8" s="93">
        <f>[4]Dezembro!$D$7</f>
        <v>22.4</v>
      </c>
      <c r="E8" s="93">
        <f>[4]Dezembro!$D$8</f>
        <v>22.7</v>
      </c>
      <c r="F8" s="93">
        <f>[4]Dezembro!$D$9</f>
        <v>21.9</v>
      </c>
      <c r="G8" s="93">
        <f>[4]Dezembro!$D$10</f>
        <v>24.5</v>
      </c>
      <c r="H8" s="93">
        <f>[4]Dezembro!$D$11</f>
        <v>25.4</v>
      </c>
      <c r="I8" s="93">
        <f>[4]Dezembro!$D$12</f>
        <v>25.5</v>
      </c>
      <c r="J8" s="93">
        <f>[4]Dezembro!$D$13</f>
        <v>24.8</v>
      </c>
      <c r="K8" s="93">
        <f>[4]Dezembro!$D$14</f>
        <v>24.5</v>
      </c>
      <c r="L8" s="93">
        <f>[4]Dezembro!$D$15</f>
        <v>24.6</v>
      </c>
      <c r="M8" s="93">
        <f>[4]Dezembro!$D$16</f>
        <v>24.1</v>
      </c>
      <c r="N8" s="93">
        <f>[4]Dezembro!$D$17</f>
        <v>22.2</v>
      </c>
      <c r="O8" s="93">
        <f>[4]Dezembro!$D$18</f>
        <v>21.8</v>
      </c>
      <c r="P8" s="93">
        <f>[4]Dezembro!$D$19</f>
        <v>22.3</v>
      </c>
      <c r="Q8" s="93">
        <f>[4]Dezembro!$D$20</f>
        <v>20.399999999999999</v>
      </c>
      <c r="R8" s="93">
        <f>[4]Dezembro!$D$21</f>
        <v>19.7</v>
      </c>
      <c r="S8" s="93">
        <f>[4]Dezembro!$D$22</f>
        <v>21.1</v>
      </c>
      <c r="T8" s="93">
        <f>[4]Dezembro!$D$23</f>
        <v>24.6</v>
      </c>
      <c r="U8" s="93">
        <f>[4]Dezembro!$D$24</f>
        <v>24.2</v>
      </c>
      <c r="V8" s="93">
        <f>[4]Dezembro!$D$25</f>
        <v>22.2</v>
      </c>
      <c r="W8" s="93">
        <f>[4]Dezembro!$D$26</f>
        <v>23.8</v>
      </c>
      <c r="X8" s="93">
        <f>[4]Dezembro!$D$27</f>
        <v>23.3</v>
      </c>
      <c r="Y8" s="93">
        <f>[4]Dezembro!$D$28</f>
        <v>23.4</v>
      </c>
      <c r="Z8" s="93">
        <f>[4]Dezembro!$D$29</f>
        <v>23.1</v>
      </c>
      <c r="AA8" s="93">
        <f>[4]Dezembro!$D$30</f>
        <v>21.2</v>
      </c>
      <c r="AB8" s="93">
        <f>[4]Dezembro!$D$31</f>
        <v>19.5</v>
      </c>
      <c r="AC8" s="93">
        <f>[4]Dezembro!$D$32</f>
        <v>18.5</v>
      </c>
      <c r="AD8" s="93">
        <f>[4]Dezembro!$D$33</f>
        <v>19.3</v>
      </c>
      <c r="AE8" s="93">
        <f>[4]Dezembro!$D$34</f>
        <v>20.100000000000001</v>
      </c>
      <c r="AF8" s="93">
        <f>[4]Dezembro!$D$35</f>
        <v>20.399999999999999</v>
      </c>
      <c r="AG8" s="81">
        <f t="shared" si="1"/>
        <v>18.5</v>
      </c>
      <c r="AH8" s="92">
        <f t="shared" si="2"/>
        <v>22.664516129032258</v>
      </c>
    </row>
    <row r="9" spans="1:36" x14ac:dyDescent="0.2">
      <c r="A9" s="50" t="s">
        <v>149</v>
      </c>
      <c r="B9" s="93">
        <f>[5]Dezembro!$D$5</f>
        <v>22.6</v>
      </c>
      <c r="C9" s="93">
        <f>[5]Dezembro!$D$6</f>
        <v>21.7</v>
      </c>
      <c r="D9" s="93">
        <f>[5]Dezembro!$D$7</f>
        <v>20.100000000000001</v>
      </c>
      <c r="E9" s="93">
        <f>[5]Dezembro!$D$8</f>
        <v>20.100000000000001</v>
      </c>
      <c r="F9" s="93">
        <f>[5]Dezembro!$D$9</f>
        <v>21.3</v>
      </c>
      <c r="G9" s="93">
        <f>[5]Dezembro!$D$10</f>
        <v>21.5</v>
      </c>
      <c r="H9" s="93">
        <f>[5]Dezembro!$D$11</f>
        <v>23.8</v>
      </c>
      <c r="I9" s="93">
        <f>[5]Dezembro!$D$12</f>
        <v>18.8</v>
      </c>
      <c r="J9" s="93">
        <f>[5]Dezembro!$D$13</f>
        <v>21.5</v>
      </c>
      <c r="K9" s="93">
        <f>[5]Dezembro!$D$14</f>
        <v>21.3</v>
      </c>
      <c r="L9" s="93">
        <f>[5]Dezembro!$D$15</f>
        <v>19.2</v>
      </c>
      <c r="M9" s="93">
        <f>[5]Dezembro!$D$16</f>
        <v>20.6</v>
      </c>
      <c r="N9" s="93">
        <f>[5]Dezembro!$D$17</f>
        <v>18.899999999999999</v>
      </c>
      <c r="O9" s="93">
        <f>[5]Dezembro!$D$18</f>
        <v>19.600000000000001</v>
      </c>
      <c r="P9" s="93">
        <f>[5]Dezembro!$D$19</f>
        <v>19.100000000000001</v>
      </c>
      <c r="Q9" s="93">
        <f>[5]Dezembro!$D$20</f>
        <v>17.7</v>
      </c>
      <c r="R9" s="93">
        <f>[5]Dezembro!$D$21</f>
        <v>18</v>
      </c>
      <c r="S9" s="93">
        <f>[5]Dezembro!$D$22</f>
        <v>18.899999999999999</v>
      </c>
      <c r="T9" s="93">
        <f>[5]Dezembro!$D$23</f>
        <v>21.4</v>
      </c>
      <c r="U9" s="93">
        <f>[5]Dezembro!$D$24</f>
        <v>22.6</v>
      </c>
      <c r="V9" s="93">
        <f>[5]Dezembro!$D$25</f>
        <v>22</v>
      </c>
      <c r="W9" s="93">
        <f>[5]Dezembro!$D$26</f>
        <v>23.3</v>
      </c>
      <c r="X9" s="93">
        <f>[5]Dezembro!$D$27</f>
        <v>20.3</v>
      </c>
      <c r="Y9" s="93">
        <f>[5]Dezembro!$D$28</f>
        <v>18.600000000000001</v>
      </c>
      <c r="Z9" s="93">
        <f>[5]Dezembro!$D$29</f>
        <v>19.5</v>
      </c>
      <c r="AA9" s="93">
        <f>[5]Dezembro!$D$30</f>
        <v>15.8</v>
      </c>
      <c r="AB9" s="93">
        <f>[5]Dezembro!$D$31</f>
        <v>16.899999999999999</v>
      </c>
      <c r="AC9" s="93">
        <f>[5]Dezembro!$D$32</f>
        <v>18.3</v>
      </c>
      <c r="AD9" s="93">
        <f>[5]Dezembro!$D$33</f>
        <v>19.399999999999999</v>
      </c>
      <c r="AE9" s="93">
        <f>[5]Dezembro!$D$34</f>
        <v>20.6</v>
      </c>
      <c r="AF9" s="93">
        <f>[5]Dezembro!$D$35</f>
        <v>21.2</v>
      </c>
      <c r="AG9" s="81">
        <f t="shared" si="1"/>
        <v>15.8</v>
      </c>
      <c r="AH9" s="92">
        <f t="shared" si="2"/>
        <v>20.148387096774194</v>
      </c>
    </row>
    <row r="10" spans="1:36" x14ac:dyDescent="0.2">
      <c r="A10" s="50" t="s">
        <v>93</v>
      </c>
      <c r="B10" s="93">
        <f>[6]Dezembro!$D$5</f>
        <v>21.6</v>
      </c>
      <c r="C10" s="93">
        <f>[6]Dezembro!$D$6</f>
        <v>21.3</v>
      </c>
      <c r="D10" s="93">
        <f>[6]Dezembro!$D$7</f>
        <v>21</v>
      </c>
      <c r="E10" s="93">
        <f>[6]Dezembro!$D$8</f>
        <v>20.6</v>
      </c>
      <c r="F10" s="93">
        <f>[6]Dezembro!$D$9</f>
        <v>19.5</v>
      </c>
      <c r="G10" s="93">
        <f>[6]Dezembro!$D$10</f>
        <v>22</v>
      </c>
      <c r="H10" s="93">
        <f>[6]Dezembro!$D$11</f>
        <v>22.8</v>
      </c>
      <c r="I10" s="93">
        <f>[6]Dezembro!$D$12</f>
        <v>22.7</v>
      </c>
      <c r="J10" s="93">
        <f>[6]Dezembro!$D$13</f>
        <v>22.1</v>
      </c>
      <c r="K10" s="93">
        <f>[6]Dezembro!$D$14</f>
        <v>21.2</v>
      </c>
      <c r="L10" s="93">
        <f>[6]Dezembro!$D$15</f>
        <v>21.7</v>
      </c>
      <c r="M10" s="93">
        <f>[6]Dezembro!$D$16</f>
        <v>21.6</v>
      </c>
      <c r="N10" s="93">
        <f>[6]Dezembro!$D$17</f>
        <v>20.8</v>
      </c>
      <c r="O10" s="93">
        <f>[6]Dezembro!$D$18</f>
        <v>19.7</v>
      </c>
      <c r="P10" s="93">
        <f>[6]Dezembro!$D$19</f>
        <v>21</v>
      </c>
      <c r="Q10" s="93">
        <f>[6]Dezembro!$D$20</f>
        <v>18.3</v>
      </c>
      <c r="R10" s="93">
        <f>[6]Dezembro!$D$21</f>
        <v>17</v>
      </c>
      <c r="S10" s="93">
        <f>[6]Dezembro!$D$22</f>
        <v>18</v>
      </c>
      <c r="T10" s="93">
        <f>[6]Dezembro!$D$23</f>
        <v>21.5</v>
      </c>
      <c r="U10" s="93">
        <f>[6]Dezembro!$D$24</f>
        <v>22.9</v>
      </c>
      <c r="V10" s="93">
        <f>[6]Dezembro!$D$25</f>
        <v>23</v>
      </c>
      <c r="W10" s="93">
        <f>[6]Dezembro!$D$26</f>
        <v>21.1</v>
      </c>
      <c r="X10" s="93">
        <f>[6]Dezembro!$D$27</f>
        <v>19.5</v>
      </c>
      <c r="Y10" s="93">
        <f>[6]Dezembro!$D$28</f>
        <v>21.1</v>
      </c>
      <c r="Z10" s="93">
        <f>[6]Dezembro!$D$29</f>
        <v>20.6</v>
      </c>
      <c r="AA10" s="93">
        <f>[6]Dezembro!$D$30</f>
        <v>19.8</v>
      </c>
      <c r="AB10" s="93">
        <f>[6]Dezembro!$D$31</f>
        <v>20.6</v>
      </c>
      <c r="AC10" s="93">
        <f>[6]Dezembro!$D$32</f>
        <v>19.5</v>
      </c>
      <c r="AD10" s="93">
        <f>[6]Dezembro!$D$33</f>
        <v>16.3</v>
      </c>
      <c r="AE10" s="93">
        <f>[6]Dezembro!$D$34</f>
        <v>17.2</v>
      </c>
      <c r="AF10" s="93">
        <f>[6]Dezembro!$D$35</f>
        <v>19.600000000000001</v>
      </c>
      <c r="AG10" s="81">
        <f t="shared" si="1"/>
        <v>16.3</v>
      </c>
      <c r="AH10" s="92">
        <f t="shared" si="2"/>
        <v>20.503225806451614</v>
      </c>
    </row>
    <row r="11" spans="1:36" x14ac:dyDescent="0.2">
      <c r="A11" s="50" t="s">
        <v>50</v>
      </c>
      <c r="B11" s="93">
        <f>[7]Dezembro!$D$5</f>
        <v>24.8</v>
      </c>
      <c r="C11" s="93">
        <f>[7]Dezembro!$D$6</f>
        <v>22.5</v>
      </c>
      <c r="D11" s="93">
        <f>[7]Dezembro!$D$7</f>
        <v>21.6</v>
      </c>
      <c r="E11" s="93">
        <f>[7]Dezembro!$D$8</f>
        <v>22.6</v>
      </c>
      <c r="F11" s="93">
        <f>[7]Dezembro!$D$9</f>
        <v>20.9</v>
      </c>
      <c r="G11" s="93">
        <f>[7]Dezembro!$D$10</f>
        <v>23</v>
      </c>
      <c r="H11" s="93">
        <f>[7]Dezembro!$D$11</f>
        <v>24</v>
      </c>
      <c r="I11" s="93">
        <f>[7]Dezembro!$D$12</f>
        <v>21.1</v>
      </c>
      <c r="J11" s="93">
        <f>[7]Dezembro!$D$13</f>
        <v>22.1</v>
      </c>
      <c r="K11" s="93">
        <f>[7]Dezembro!$D$14</f>
        <v>22.9</v>
      </c>
      <c r="L11" s="93">
        <f>[7]Dezembro!$D$15</f>
        <v>22.3</v>
      </c>
      <c r="M11" s="93">
        <f>[7]Dezembro!$D$16</f>
        <v>22</v>
      </c>
      <c r="N11" s="93">
        <f>[7]Dezembro!$D$17</f>
        <v>23.2</v>
      </c>
      <c r="O11" s="93">
        <f>[7]Dezembro!$D$18</f>
        <v>20.399999999999999</v>
      </c>
      <c r="P11" s="93">
        <f>[7]Dezembro!$D$19</f>
        <v>21.9</v>
      </c>
      <c r="Q11" s="93">
        <f>[7]Dezembro!$D$20</f>
        <v>19.8</v>
      </c>
      <c r="R11" s="93">
        <f>[7]Dezembro!$D$21</f>
        <v>19.8</v>
      </c>
      <c r="S11" s="93">
        <f>[7]Dezembro!$D$22</f>
        <v>22.1</v>
      </c>
      <c r="T11" s="93">
        <f>[7]Dezembro!$D$23</f>
        <v>21.7</v>
      </c>
      <c r="U11" s="93">
        <f>[7]Dezembro!$D$24</f>
        <v>21.2</v>
      </c>
      <c r="V11" s="93">
        <f>[7]Dezembro!$D$25</f>
        <v>22</v>
      </c>
      <c r="W11" s="93">
        <f>[7]Dezembro!$D$26</f>
        <v>22.1</v>
      </c>
      <c r="X11" s="93">
        <f>[7]Dezembro!$D$27</f>
        <v>21.7</v>
      </c>
      <c r="Y11" s="93">
        <f>[7]Dezembro!$D$28</f>
        <v>21.8</v>
      </c>
      <c r="Z11" s="93">
        <f>[7]Dezembro!$D$29</f>
        <v>21.6</v>
      </c>
      <c r="AA11" s="93">
        <f>[7]Dezembro!$D$30</f>
        <v>21</v>
      </c>
      <c r="AB11" s="93">
        <f>[7]Dezembro!$D$31</f>
        <v>19.899999999999999</v>
      </c>
      <c r="AC11" s="93">
        <f>[7]Dezembro!$D$32</f>
        <v>18.8</v>
      </c>
      <c r="AD11" s="93">
        <f>[7]Dezembro!$D$33</f>
        <v>19.3</v>
      </c>
      <c r="AE11" s="93">
        <f>[7]Dezembro!$D$34</f>
        <v>22.2</v>
      </c>
      <c r="AF11" s="93">
        <f>[7]Dezembro!$D$35</f>
        <v>23</v>
      </c>
      <c r="AG11" s="81">
        <f t="shared" si="1"/>
        <v>18.8</v>
      </c>
      <c r="AH11" s="92">
        <f t="shared" si="2"/>
        <v>21.719354838709677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e">
        <f t="shared" si="2"/>
        <v>#DIV/0!</v>
      </c>
    </row>
    <row r="13" spans="1:36" x14ac:dyDescent="0.2">
      <c r="A13" s="50" t="s">
        <v>96</v>
      </c>
      <c r="B13" s="93">
        <f>[8]Dezembro!$D$5</f>
        <v>24.5</v>
      </c>
      <c r="C13" s="93">
        <f>[8]Dezembro!$D$6</f>
        <v>23.8</v>
      </c>
      <c r="D13" s="93">
        <f>[8]Dezembro!$D$7</f>
        <v>22.9</v>
      </c>
      <c r="E13" s="93">
        <f>[8]Dezembro!$D$8</f>
        <v>22.3</v>
      </c>
      <c r="F13" s="93">
        <f>[8]Dezembro!$D$9</f>
        <v>19.899999999999999</v>
      </c>
      <c r="G13" s="93">
        <f>[8]Dezembro!$D$10</f>
        <v>23.3</v>
      </c>
      <c r="H13" s="93">
        <f>[8]Dezembro!$D$11</f>
        <v>24.3</v>
      </c>
      <c r="I13" s="93">
        <f>[8]Dezembro!$D$12</f>
        <v>23.9</v>
      </c>
      <c r="J13" s="93">
        <f>[8]Dezembro!$D$13</f>
        <v>23.6</v>
      </c>
      <c r="K13" s="93">
        <f>[8]Dezembro!$D$14</f>
        <v>23</v>
      </c>
      <c r="L13" s="93">
        <f>[8]Dezembro!$D$15</f>
        <v>22.5</v>
      </c>
      <c r="M13" s="93">
        <f>[8]Dezembro!$D$16</f>
        <v>21.6</v>
      </c>
      <c r="N13" s="93">
        <f>[8]Dezembro!$D$17</f>
        <v>21.7</v>
      </c>
      <c r="O13" s="93">
        <f>[8]Dezembro!$D$18</f>
        <v>21.4</v>
      </c>
      <c r="P13" s="93">
        <f>[8]Dezembro!$D$19</f>
        <v>19.5</v>
      </c>
      <c r="Q13" s="93">
        <f>[8]Dezembro!$D$20</f>
        <v>18.100000000000001</v>
      </c>
      <c r="R13" s="93">
        <f>[8]Dezembro!$D$21</f>
        <v>17.3</v>
      </c>
      <c r="S13" s="93">
        <f>[8]Dezembro!$D$22</f>
        <v>19.3</v>
      </c>
      <c r="T13" s="93">
        <f>[8]Dezembro!$D$23</f>
        <v>23.5</v>
      </c>
      <c r="U13" s="93">
        <f>[8]Dezembro!$D$24</f>
        <v>22.8</v>
      </c>
      <c r="V13" s="93">
        <f>[8]Dezembro!$D$25</f>
        <v>22.7</v>
      </c>
      <c r="W13" s="93">
        <f>[8]Dezembro!$D$26</f>
        <v>18.899999999999999</v>
      </c>
      <c r="X13" s="93">
        <f>[8]Dezembro!$D$27</f>
        <v>22.3</v>
      </c>
      <c r="Y13" s="93">
        <f>[8]Dezembro!$D$28</f>
        <v>22.4</v>
      </c>
      <c r="Z13" s="93">
        <f>[8]Dezembro!$D$29</f>
        <v>20.6</v>
      </c>
      <c r="AA13" s="93">
        <f>[8]Dezembro!$D$30</f>
        <v>17.399999999999999</v>
      </c>
      <c r="AB13" s="93">
        <f>[8]Dezembro!$D$31</f>
        <v>16.3</v>
      </c>
      <c r="AC13" s="93">
        <f>[8]Dezembro!$D$32</f>
        <v>17.2</v>
      </c>
      <c r="AD13" s="93">
        <f>[8]Dezembro!$D$33</f>
        <v>18.5</v>
      </c>
      <c r="AE13" s="93">
        <f>[8]Dezembro!$D$34</f>
        <v>18.899999999999999</v>
      </c>
      <c r="AF13" s="93">
        <f>[8]Dezembro!$D$35</f>
        <v>20</v>
      </c>
      <c r="AG13" s="81">
        <f t="shared" si="1"/>
        <v>16.3</v>
      </c>
      <c r="AH13" s="92">
        <f t="shared" si="2"/>
        <v>21.109677419354838</v>
      </c>
    </row>
    <row r="14" spans="1:36" hidden="1" x14ac:dyDescent="0.2">
      <c r="A14" s="50" t="s">
        <v>100</v>
      </c>
      <c r="B14" s="93" t="str">
        <f>[9]Dezembro!$D$5</f>
        <v>*</v>
      </c>
      <c r="C14" s="93" t="str">
        <f>[9]Dezembro!$D$6</f>
        <v>*</v>
      </c>
      <c r="D14" s="93" t="str">
        <f>[9]Dezembro!$D$7</f>
        <v>*</v>
      </c>
      <c r="E14" s="93" t="str">
        <f>[9]Dezembro!$D$8</f>
        <v>*</v>
      </c>
      <c r="F14" s="93" t="str">
        <f>[9]Dezembro!$D$9</f>
        <v>*</v>
      </c>
      <c r="G14" s="93" t="str">
        <f>[9]Dezembro!$D$10</f>
        <v>*</v>
      </c>
      <c r="H14" s="93" t="str">
        <f>[9]Dezembro!$D$11</f>
        <v>*</v>
      </c>
      <c r="I14" s="93" t="str">
        <f>[9]Dezembro!$D$12</f>
        <v>*</v>
      </c>
      <c r="J14" s="93" t="str">
        <f>[9]Dezembro!$D$13</f>
        <v>*</v>
      </c>
      <c r="K14" s="93" t="str">
        <f>[9]Dezembro!$D$14</f>
        <v>*</v>
      </c>
      <c r="L14" s="93" t="str">
        <f>[9]Dezembro!$D$15</f>
        <v>*</v>
      </c>
      <c r="M14" s="93" t="str">
        <f>[9]Dezembro!$D$16</f>
        <v>*</v>
      </c>
      <c r="N14" s="93" t="str">
        <f>[9]Dezembro!$D$17</f>
        <v>*</v>
      </c>
      <c r="O14" s="93" t="str">
        <f>[9]Dezembro!$D$18</f>
        <v>*</v>
      </c>
      <c r="P14" s="93" t="str">
        <f>[9]Dezembro!$D$19</f>
        <v>*</v>
      </c>
      <c r="Q14" s="93" t="str">
        <f>[9]Dezembro!$D$20</f>
        <v>*</v>
      </c>
      <c r="R14" s="93" t="str">
        <f>[9]Dezembro!$D$21</f>
        <v>*</v>
      </c>
      <c r="S14" s="93" t="str">
        <f>[9]Dezembro!$D$22</f>
        <v>*</v>
      </c>
      <c r="T14" s="93" t="str">
        <f>[9]Dezembro!$D$23</f>
        <v>*</v>
      </c>
      <c r="U14" s="93" t="str">
        <f>[9]Dezembro!$D$24</f>
        <v>*</v>
      </c>
      <c r="V14" s="93" t="str">
        <f>[9]Dezembro!$D$25</f>
        <v>*</v>
      </c>
      <c r="W14" s="93" t="str">
        <f>[9]Dezembro!$D$26</f>
        <v>*</v>
      </c>
      <c r="X14" s="93" t="str">
        <f>[9]Dezembro!$D$27</f>
        <v>*</v>
      </c>
      <c r="Y14" s="93" t="str">
        <f>[9]Dezembro!$D$28</f>
        <v>*</v>
      </c>
      <c r="Z14" s="93" t="str">
        <f>[9]Dezembro!$D$29</f>
        <v>*</v>
      </c>
      <c r="AA14" s="93" t="str">
        <f>[9]Dezembro!$D$30</f>
        <v>*</v>
      </c>
      <c r="AB14" s="93" t="str">
        <f>[9]Dezembro!$D$31</f>
        <v>*</v>
      </c>
      <c r="AC14" s="93" t="str">
        <f>[9]Dezembro!$D$32</f>
        <v>*</v>
      </c>
      <c r="AD14" s="93" t="str">
        <f>[9]Dezembro!$D$33</f>
        <v>*</v>
      </c>
      <c r="AE14" s="93" t="str">
        <f>[9]Dezembro!$D$34</f>
        <v>*</v>
      </c>
      <c r="AF14" s="93" t="str">
        <f>[9]Dezembro!$D$35</f>
        <v>*</v>
      </c>
      <c r="AG14" s="81" t="s">
        <v>203</v>
      </c>
      <c r="AH14" s="92" t="e">
        <f t="shared" si="2"/>
        <v>#DIV/0!</v>
      </c>
      <c r="AJ14" t="s">
        <v>33</v>
      </c>
    </row>
    <row r="15" spans="1:36" x14ac:dyDescent="0.2">
      <c r="A15" s="50" t="s">
        <v>103</v>
      </c>
      <c r="B15" s="93">
        <f>[10]Dezembro!$D$5</f>
        <v>23.2</v>
      </c>
      <c r="C15" s="93">
        <f>[10]Dezembro!$D$6</f>
        <v>23.8</v>
      </c>
      <c r="D15" s="93">
        <f>[10]Dezembro!$D$7</f>
        <v>22.8</v>
      </c>
      <c r="E15" s="93">
        <f>[10]Dezembro!$D$8</f>
        <v>21.8</v>
      </c>
      <c r="F15" s="93">
        <f>[10]Dezembro!$D$9</f>
        <v>21.5</v>
      </c>
      <c r="G15" s="93">
        <f>[10]Dezembro!$D$10</f>
        <v>23.1</v>
      </c>
      <c r="H15" s="93">
        <f>[10]Dezembro!$D$11</f>
        <v>24.8</v>
      </c>
      <c r="I15" s="93">
        <f>[10]Dezembro!$D$12</f>
        <v>20.6</v>
      </c>
      <c r="J15" s="93">
        <f>[10]Dezembro!$D$13</f>
        <v>22.4</v>
      </c>
      <c r="K15" s="93">
        <f>[10]Dezembro!$D$14</f>
        <v>22.4</v>
      </c>
      <c r="L15" s="93">
        <f>[10]Dezembro!$D$15</f>
        <v>20.2</v>
      </c>
      <c r="M15" s="93">
        <f>[10]Dezembro!$D$16</f>
        <v>23.2</v>
      </c>
      <c r="N15" s="93">
        <f>[10]Dezembro!$D$17</f>
        <v>21</v>
      </c>
      <c r="O15" s="93">
        <f>[10]Dezembro!$D$18</f>
        <v>20.9</v>
      </c>
      <c r="P15" s="93">
        <f>[10]Dezembro!$D$19</f>
        <v>19.399999999999999</v>
      </c>
      <c r="Q15" s="93">
        <f>[10]Dezembro!$D$20</f>
        <v>16.5</v>
      </c>
      <c r="R15" s="93">
        <f>[10]Dezembro!$D$21</f>
        <v>16.5</v>
      </c>
      <c r="S15" s="93">
        <f>[10]Dezembro!$D$22</f>
        <v>18.3</v>
      </c>
      <c r="T15" s="93">
        <f>[10]Dezembro!$D$23</f>
        <v>24.2</v>
      </c>
      <c r="U15" s="93">
        <f>[10]Dezembro!$D$24</f>
        <v>22.7</v>
      </c>
      <c r="V15" s="93">
        <f>[10]Dezembro!$D$25</f>
        <v>22.2</v>
      </c>
      <c r="W15" s="93">
        <f>[10]Dezembro!$D$26</f>
        <v>22.7</v>
      </c>
      <c r="X15" s="93">
        <f>[10]Dezembro!$D$27</f>
        <v>20.9</v>
      </c>
      <c r="Y15" s="93">
        <f>[10]Dezembro!$D$28</f>
        <v>21.6</v>
      </c>
      <c r="Z15" s="93">
        <f>[10]Dezembro!$D$29</f>
        <v>21.5</v>
      </c>
      <c r="AA15" s="93">
        <f>[10]Dezembro!$D$30</f>
        <v>15.8</v>
      </c>
      <c r="AB15" s="93">
        <f>[10]Dezembro!$D$31</f>
        <v>15</v>
      </c>
      <c r="AC15" s="93">
        <f>[10]Dezembro!$D$32</f>
        <v>16.3</v>
      </c>
      <c r="AD15" s="93">
        <f>[10]Dezembro!$D$33</f>
        <v>17.100000000000001</v>
      </c>
      <c r="AE15" s="93">
        <f>[10]Dezembro!$D$34</f>
        <v>19</v>
      </c>
      <c r="AF15" s="93">
        <f>[10]Dezembro!$D$35</f>
        <v>22.9</v>
      </c>
      <c r="AG15" s="81">
        <f t="shared" si="1"/>
        <v>15</v>
      </c>
      <c r="AH15" s="92">
        <f t="shared" si="2"/>
        <v>20.78387096774193</v>
      </c>
    </row>
    <row r="16" spans="1:36" x14ac:dyDescent="0.2">
      <c r="A16" s="50" t="s">
        <v>150</v>
      </c>
      <c r="B16" s="93">
        <f>[11]Dezembro!$D$5</f>
        <v>21.1</v>
      </c>
      <c r="C16" s="93">
        <f>[11]Dezembro!$D$6</f>
        <v>23.5</v>
      </c>
      <c r="D16" s="93">
        <f>[11]Dezembro!$D$7</f>
        <v>22.2</v>
      </c>
      <c r="E16" s="93">
        <f>[11]Dezembro!$D$8</f>
        <v>21.5</v>
      </c>
      <c r="F16" s="93">
        <f>[11]Dezembro!$D$9</f>
        <v>20.3</v>
      </c>
      <c r="G16" s="93">
        <f>[11]Dezembro!$D$10</f>
        <v>21.9</v>
      </c>
      <c r="H16" s="93">
        <f>[11]Dezembro!$D$11</f>
        <v>22.7</v>
      </c>
      <c r="I16" s="93">
        <f>[11]Dezembro!$D$12</f>
        <v>22.5</v>
      </c>
      <c r="J16" s="93">
        <f>[11]Dezembro!$D$13</f>
        <v>22.3</v>
      </c>
      <c r="K16" s="93">
        <f>[11]Dezembro!$D$14</f>
        <v>20.2</v>
      </c>
      <c r="L16" s="93">
        <f>[11]Dezembro!$D$15</f>
        <v>22.6</v>
      </c>
      <c r="M16" s="93">
        <f>[11]Dezembro!$D$16</f>
        <v>22.4</v>
      </c>
      <c r="N16" s="93">
        <f>[11]Dezembro!$D$17</f>
        <v>21</v>
      </c>
      <c r="O16" s="93">
        <f>[11]Dezembro!$D$18</f>
        <v>20.100000000000001</v>
      </c>
      <c r="P16" s="93">
        <f>[11]Dezembro!$D$19</f>
        <v>20.7</v>
      </c>
      <c r="Q16" s="93">
        <f>[11]Dezembro!$D$20</f>
        <v>20</v>
      </c>
      <c r="R16" s="93">
        <f>[11]Dezembro!$D$21</f>
        <v>18.899999999999999</v>
      </c>
      <c r="S16" s="93">
        <f>[11]Dezembro!$D$22</f>
        <v>20.399999999999999</v>
      </c>
      <c r="T16" s="93">
        <f>[11]Dezembro!$D$23</f>
        <v>21.5</v>
      </c>
      <c r="U16" s="93">
        <f>[11]Dezembro!$D$24</f>
        <v>21.9</v>
      </c>
      <c r="V16" s="93">
        <f>[11]Dezembro!$D$25</f>
        <v>23</v>
      </c>
      <c r="W16" s="93">
        <f>[11]Dezembro!$D$26</f>
        <v>22.1</v>
      </c>
      <c r="X16" s="93">
        <f>[11]Dezembro!$D$27</f>
        <v>19.899999999999999</v>
      </c>
      <c r="Y16" s="93">
        <f>[11]Dezembro!$D$28</f>
        <v>20</v>
      </c>
      <c r="Z16" s="93">
        <f>[11]Dezembro!$D$29</f>
        <v>20.6</v>
      </c>
      <c r="AA16" s="93">
        <f>[11]Dezembro!$D$30</f>
        <v>20.7</v>
      </c>
      <c r="AB16" s="93">
        <f>[11]Dezembro!$D$31</f>
        <v>21.9</v>
      </c>
      <c r="AC16" s="93">
        <f>[11]Dezembro!$D$32</f>
        <v>20.3</v>
      </c>
      <c r="AD16" s="93">
        <f>[11]Dezembro!$D$33</f>
        <v>18.2</v>
      </c>
      <c r="AE16" s="93">
        <f>[11]Dezembro!$D$34</f>
        <v>19.7</v>
      </c>
      <c r="AF16" s="93">
        <f>[11]Dezembro!$D$35</f>
        <v>20.2</v>
      </c>
      <c r="AG16" s="81">
        <f t="shared" si="1"/>
        <v>18.2</v>
      </c>
      <c r="AH16" s="92">
        <f t="shared" si="2"/>
        <v>21.106451612903228</v>
      </c>
      <c r="AJ16" s="11" t="s">
        <v>33</v>
      </c>
    </row>
    <row r="17" spans="1:39" x14ac:dyDescent="0.2">
      <c r="A17" s="50" t="s">
        <v>2</v>
      </c>
      <c r="B17" s="93">
        <f>[12]Dezembro!$D$5</f>
        <v>23.7</v>
      </c>
      <c r="C17" s="93">
        <f>[12]Dezembro!$D$6</f>
        <v>22.6</v>
      </c>
      <c r="D17" s="93">
        <f>[12]Dezembro!$D$7</f>
        <v>21.3</v>
      </c>
      <c r="E17" s="93">
        <f>[12]Dezembro!$D$8</f>
        <v>20.9</v>
      </c>
      <c r="F17" s="93">
        <f>[12]Dezembro!$D$9</f>
        <v>20.3</v>
      </c>
      <c r="G17" s="93">
        <f>[12]Dezembro!$D$10</f>
        <v>22.1</v>
      </c>
      <c r="H17" s="93">
        <f>[12]Dezembro!$D$11</f>
        <v>23.6</v>
      </c>
      <c r="I17" s="93">
        <f>[12]Dezembro!$D$12</f>
        <v>24.7</v>
      </c>
      <c r="J17" s="93">
        <f>[12]Dezembro!$D$13</f>
        <v>23.6</v>
      </c>
      <c r="K17" s="93">
        <f>[12]Dezembro!$D$14</f>
        <v>22.1</v>
      </c>
      <c r="L17" s="93">
        <f>[12]Dezembro!$D$15</f>
        <v>23.3</v>
      </c>
      <c r="M17" s="93">
        <f>[12]Dezembro!$D$16</f>
        <v>21.7</v>
      </c>
      <c r="N17" s="93">
        <f>[12]Dezembro!$D$17</f>
        <v>21</v>
      </c>
      <c r="O17" s="93">
        <f>[12]Dezembro!$D$18</f>
        <v>19.8</v>
      </c>
      <c r="P17" s="93">
        <f>[12]Dezembro!$D$19</f>
        <v>20.8</v>
      </c>
      <c r="Q17" s="93">
        <f>[12]Dezembro!$D$20</f>
        <v>19.899999999999999</v>
      </c>
      <c r="R17" s="93">
        <f>[12]Dezembro!$D$21</f>
        <v>19</v>
      </c>
      <c r="S17" s="93">
        <f>[12]Dezembro!$D$22</f>
        <v>20.8</v>
      </c>
      <c r="T17" s="93">
        <f>[12]Dezembro!$D$23</f>
        <v>23.1</v>
      </c>
      <c r="U17" s="93">
        <f>[12]Dezembro!$D$24</f>
        <v>22.5</v>
      </c>
      <c r="V17" s="93">
        <f>[12]Dezembro!$D$25</f>
        <v>22.6</v>
      </c>
      <c r="W17" s="93">
        <f>[12]Dezembro!$D$26</f>
        <v>21.9</v>
      </c>
      <c r="X17" s="93">
        <f>[12]Dezembro!$D$27</f>
        <v>21.2</v>
      </c>
      <c r="Y17" s="93">
        <f>[12]Dezembro!$D$28</f>
        <v>22.4</v>
      </c>
      <c r="Z17" s="93">
        <f>[12]Dezembro!$D$29</f>
        <v>21.1</v>
      </c>
      <c r="AA17" s="93">
        <f>[12]Dezembro!$D$30</f>
        <v>20.2</v>
      </c>
      <c r="AB17" s="93">
        <f>[12]Dezembro!$D$31</f>
        <v>19.600000000000001</v>
      </c>
      <c r="AC17" s="93">
        <f>[12]Dezembro!$D$32</f>
        <v>19.899999999999999</v>
      </c>
      <c r="AD17" s="93">
        <f>[12]Dezembro!$D$33</f>
        <v>18.8</v>
      </c>
      <c r="AE17" s="93">
        <f>[12]Dezembro!$D$34</f>
        <v>19.899999999999999</v>
      </c>
      <c r="AF17" s="93">
        <f>[12]Dezembro!$D$35</f>
        <v>21</v>
      </c>
      <c r="AG17" s="81">
        <f t="shared" si="1"/>
        <v>18.8</v>
      </c>
      <c r="AH17" s="92">
        <f t="shared" si="2"/>
        <v>21.464516129032258</v>
      </c>
      <c r="AJ17" s="11" t="s">
        <v>33</v>
      </c>
    </row>
    <row r="18" spans="1:39" x14ac:dyDescent="0.2">
      <c r="A18" s="50" t="s">
        <v>3</v>
      </c>
      <c r="B18" s="105">
        <f>[13]Dezembro!$D5</f>
        <v>23.1</v>
      </c>
      <c r="C18" s="105">
        <f>[13]Dezembro!$D6</f>
        <v>22.4</v>
      </c>
      <c r="D18" s="105">
        <f>[13]Dezembro!$D7</f>
        <v>22</v>
      </c>
      <c r="E18" s="105">
        <f>[13]Dezembro!$D8</f>
        <v>22.3</v>
      </c>
      <c r="F18" s="105">
        <f>[13]Dezembro!$D9</f>
        <v>21.1</v>
      </c>
      <c r="G18" s="105">
        <f>[13]Dezembro!$D10</f>
        <v>22</v>
      </c>
      <c r="H18" s="105">
        <f>[13]Dezembro!$D11</f>
        <v>22.6</v>
      </c>
      <c r="I18" s="105">
        <f>[13]Dezembro!$D12</f>
        <v>23</v>
      </c>
      <c r="J18" s="105">
        <f>[13]Dezembro!$D13</f>
        <v>22.5</v>
      </c>
      <c r="K18" s="105">
        <f>[13]Dezembro!$D14</f>
        <v>22.6</v>
      </c>
      <c r="L18" s="105">
        <f>[13]Dezembro!$D15</f>
        <v>22.6</v>
      </c>
      <c r="M18" s="105">
        <f>[13]Dezembro!$D16</f>
        <v>22.7</v>
      </c>
      <c r="N18" s="105">
        <f>[13]Dezembro!$D17</f>
        <v>21.4</v>
      </c>
      <c r="O18" s="105">
        <f>[13]Dezembro!$D18</f>
        <v>21.4</v>
      </c>
      <c r="P18" s="105">
        <f>[13]Dezembro!$D19</f>
        <v>20.7</v>
      </c>
      <c r="Q18" s="105">
        <f>[13]Dezembro!$D20</f>
        <v>22.9</v>
      </c>
      <c r="R18" s="105">
        <f>[13]Dezembro!$D21</f>
        <v>20.6</v>
      </c>
      <c r="S18" s="105">
        <f>[13]Dezembro!$D22</f>
        <v>21.1</v>
      </c>
      <c r="T18" s="105">
        <f>[13]Dezembro!$D23</f>
        <v>20.100000000000001</v>
      </c>
      <c r="U18" s="105">
        <f>[13]Dezembro!$D24</f>
        <v>20.3</v>
      </c>
      <c r="V18" s="105">
        <f>[13]Dezembro!$D25</f>
        <v>21.7</v>
      </c>
      <c r="W18" s="105">
        <f>[13]Dezembro!$D26</f>
        <v>22.6</v>
      </c>
      <c r="X18" s="105">
        <f>[13]Dezembro!$D27</f>
        <v>22.2</v>
      </c>
      <c r="Y18" s="105">
        <f>[13]Dezembro!$D28</f>
        <v>22.7</v>
      </c>
      <c r="Z18" s="105">
        <f>[13]Dezembro!$D29</f>
        <v>22.3</v>
      </c>
      <c r="AA18" s="105">
        <f>[13]Dezembro!$D30</f>
        <v>22.3</v>
      </c>
      <c r="AB18" s="105">
        <f>[13]Dezembro!$D31</f>
        <v>22.3</v>
      </c>
      <c r="AC18" s="105">
        <f>[13]Dezembro!$D32</f>
        <v>21.7</v>
      </c>
      <c r="AD18" s="105">
        <f>[13]Dezembro!$D33</f>
        <v>21.2</v>
      </c>
      <c r="AE18" s="105">
        <f>[13]Dezembro!$D34</f>
        <v>21.4</v>
      </c>
      <c r="AF18" s="105">
        <f>[13]Dezembro!$D35</f>
        <v>20.6</v>
      </c>
      <c r="AG18" s="81">
        <f t="shared" si="1"/>
        <v>20.100000000000001</v>
      </c>
      <c r="AH18" s="92">
        <f t="shared" si="2"/>
        <v>21.883870967741935</v>
      </c>
      <c r="AI18" s="11" t="s">
        <v>33</v>
      </c>
      <c r="AJ18" s="11" t="s">
        <v>33</v>
      </c>
    </row>
    <row r="19" spans="1:39" hidden="1" x14ac:dyDescent="0.2">
      <c r="A19" s="50" t="s">
        <v>4</v>
      </c>
      <c r="B19" s="93">
        <f>[14]Dezembro!$D$5</f>
        <v>0</v>
      </c>
      <c r="C19" s="93">
        <f>[14]Dezembro!$D$6</f>
        <v>0</v>
      </c>
      <c r="D19" s="93">
        <f>[14]Dezembro!$D$7</f>
        <v>0</v>
      </c>
      <c r="E19" s="93">
        <f>[14]Dezembro!$D$8</f>
        <v>0</v>
      </c>
      <c r="F19" s="93">
        <f>[14]Dezembro!$D$9</f>
        <v>0</v>
      </c>
      <c r="G19" s="93">
        <f>[14]Dezembro!$D$10</f>
        <v>0</v>
      </c>
      <c r="H19" s="93">
        <f>[14]Dezembro!$D$11</f>
        <v>0</v>
      </c>
      <c r="I19" s="93">
        <f>[14]Dezembro!$D$12</f>
        <v>0</v>
      </c>
      <c r="J19" s="93">
        <f>[14]Dezembro!$D$13</f>
        <v>0</v>
      </c>
      <c r="K19" s="93">
        <f>[14]Dezembro!$D$14</f>
        <v>0</v>
      </c>
      <c r="L19" s="93">
        <f>[14]Dezembro!$D$15</f>
        <v>0</v>
      </c>
      <c r="M19" s="93">
        <f>[14]Dezembro!$D$16</f>
        <v>0</v>
      </c>
      <c r="N19" s="93">
        <f>[14]Dezembro!$D$17</f>
        <v>0</v>
      </c>
      <c r="O19" s="93">
        <f>[14]Dezembro!$D$18</f>
        <v>0</v>
      </c>
      <c r="P19" s="93">
        <f>[14]Dezembro!$D$19</f>
        <v>0</v>
      </c>
      <c r="Q19" s="93">
        <f>[14]Dezembro!$D$20</f>
        <v>0</v>
      </c>
      <c r="R19" s="93">
        <f>[14]Dezembro!$D$21</f>
        <v>0</v>
      </c>
      <c r="S19" s="93">
        <f>[14]Dezembro!$D$22</f>
        <v>0</v>
      </c>
      <c r="T19" s="93">
        <f>[14]Dezembro!$D$23</f>
        <v>0</v>
      </c>
      <c r="U19" s="93">
        <f>[14]Dezembro!$D$24</f>
        <v>0</v>
      </c>
      <c r="V19" s="93">
        <f>[14]Dezembro!$D$25</f>
        <v>0</v>
      </c>
      <c r="W19" s="93">
        <f>[14]Dezembro!$D$26</f>
        <v>0</v>
      </c>
      <c r="X19" s="93">
        <f>[14]Dezembro!$D$27</f>
        <v>0</v>
      </c>
      <c r="Y19" s="93">
        <f>[14]Dezembro!$D$28</f>
        <v>0</v>
      </c>
      <c r="Z19" s="93">
        <f>[14]Dezembro!$D$29</f>
        <v>0</v>
      </c>
      <c r="AA19" s="93">
        <f>[14]Dezembro!$D$30</f>
        <v>0</v>
      </c>
      <c r="AB19" s="93">
        <f>[14]Dezembro!$D$31</f>
        <v>0</v>
      </c>
      <c r="AC19" s="93">
        <f>[14]Dezembro!$D$32</f>
        <v>0</v>
      </c>
      <c r="AD19" s="93">
        <f>[14]Dezembro!$D$33</f>
        <v>0</v>
      </c>
      <c r="AE19" s="93">
        <f>[14]Dezembro!$D$34</f>
        <v>0</v>
      </c>
      <c r="AF19" s="93">
        <f>[14]Dezembro!$D$35</f>
        <v>0</v>
      </c>
      <c r="AG19" s="81">
        <f t="shared" si="1"/>
        <v>0</v>
      </c>
      <c r="AH19" s="92">
        <f t="shared" si="2"/>
        <v>0</v>
      </c>
    </row>
    <row r="20" spans="1:39" x14ac:dyDescent="0.2">
      <c r="A20" s="50" t="s">
        <v>5</v>
      </c>
      <c r="B20" s="93">
        <f>[15]Dezembro!$D$5</f>
        <v>22.2</v>
      </c>
      <c r="C20" s="93">
        <f>[15]Dezembro!$D$6</f>
        <v>24</v>
      </c>
      <c r="D20" s="93">
        <f>[15]Dezembro!$D$7</f>
        <v>22.6</v>
      </c>
      <c r="E20" s="93">
        <f>[15]Dezembro!$D$8</f>
        <v>21</v>
      </c>
      <c r="F20" s="93">
        <f>[15]Dezembro!$D$9</f>
        <v>22.6</v>
      </c>
      <c r="G20" s="93">
        <f>[15]Dezembro!$D$10</f>
        <v>24.7</v>
      </c>
      <c r="H20" s="93">
        <f>[15]Dezembro!$D$11</f>
        <v>25.1</v>
      </c>
      <c r="I20" s="93">
        <f>[15]Dezembro!$D$12</f>
        <v>24.7</v>
      </c>
      <c r="J20" s="93">
        <f>[15]Dezembro!$D$13</f>
        <v>24.3</v>
      </c>
      <c r="K20" s="93">
        <f>[15]Dezembro!$D$14</f>
        <v>24.6</v>
      </c>
      <c r="L20" s="93">
        <f>[15]Dezembro!$D$15</f>
        <v>25.1</v>
      </c>
      <c r="M20" s="93">
        <f>[15]Dezembro!$D$16</f>
        <v>24.9</v>
      </c>
      <c r="N20" s="93">
        <f>[15]Dezembro!$D$17</f>
        <v>23.5</v>
      </c>
      <c r="O20" s="93">
        <f>[15]Dezembro!$D$18</f>
        <v>23.4</v>
      </c>
      <c r="P20" s="93">
        <f>[15]Dezembro!$D$19</f>
        <v>24.1</v>
      </c>
      <c r="Q20" s="93">
        <f>[15]Dezembro!$D$20</f>
        <v>24.7</v>
      </c>
      <c r="R20" s="93">
        <f>[15]Dezembro!$D$21</f>
        <v>20.6</v>
      </c>
      <c r="S20" s="93">
        <f>[15]Dezembro!$D$22</f>
        <v>25.3</v>
      </c>
      <c r="T20" s="93">
        <f>[15]Dezembro!$D$23</f>
        <v>25.8</v>
      </c>
      <c r="U20" s="93">
        <f>[15]Dezembro!$D$24</f>
        <v>26.3</v>
      </c>
      <c r="V20" s="93">
        <f>[15]Dezembro!$D$25</f>
        <v>26.2</v>
      </c>
      <c r="W20" s="93">
        <f>[15]Dezembro!$D$26</f>
        <v>23.7</v>
      </c>
      <c r="X20" s="93">
        <f>[15]Dezembro!$D$27</f>
        <v>23.1</v>
      </c>
      <c r="Y20" s="93">
        <f>[15]Dezembro!$D$28</f>
        <v>25.1</v>
      </c>
      <c r="Z20" s="93">
        <f>[15]Dezembro!$D$29</f>
        <v>21.8</v>
      </c>
      <c r="AA20" s="93">
        <f>[15]Dezembro!$D$30</f>
        <v>22.8</v>
      </c>
      <c r="AB20" s="93">
        <f>[15]Dezembro!$D$31</f>
        <v>18.8</v>
      </c>
      <c r="AC20" s="93">
        <f>[15]Dezembro!$D$32</f>
        <v>20.399999999999999</v>
      </c>
      <c r="AD20" s="93">
        <f>[15]Dezembro!$D$33</f>
        <v>20.7</v>
      </c>
      <c r="AE20" s="93">
        <f>[15]Dezembro!$D$34</f>
        <v>22.7</v>
      </c>
      <c r="AF20" s="93">
        <f>[15]Dezembro!$D$35</f>
        <v>23.9</v>
      </c>
      <c r="AG20" s="81">
        <f t="shared" si="1"/>
        <v>18.8</v>
      </c>
      <c r="AH20" s="92">
        <f t="shared" si="2"/>
        <v>23.506451612903223</v>
      </c>
      <c r="AI20" s="11" t="s">
        <v>33</v>
      </c>
      <c r="AL20" t="s">
        <v>33</v>
      </c>
    </row>
    <row r="21" spans="1:39" x14ac:dyDescent="0.2">
      <c r="A21" s="50" t="s">
        <v>31</v>
      </c>
      <c r="B21" s="93">
        <f>[16]Dezembro!$D$5</f>
        <v>21.3</v>
      </c>
      <c r="C21" s="93">
        <f>[16]Dezembro!$D$6</f>
        <v>22.4</v>
      </c>
      <c r="D21" s="93">
        <f>[16]Dezembro!$D$7</f>
        <v>20.7</v>
      </c>
      <c r="E21" s="93">
        <f>[16]Dezembro!$D$8</f>
        <v>21</v>
      </c>
      <c r="F21" s="93">
        <f>[16]Dezembro!$D$9</f>
        <v>21.1</v>
      </c>
      <c r="G21" s="93">
        <f>[16]Dezembro!$D$10</f>
        <v>20.8</v>
      </c>
      <c r="H21" s="93">
        <f>[16]Dezembro!$D$11</f>
        <v>21.3</v>
      </c>
      <c r="I21" s="93">
        <f>[16]Dezembro!$D$12</f>
        <v>21.8</v>
      </c>
      <c r="J21" s="93" t="str">
        <f>[16]Dezembro!$D$13</f>
        <v>*</v>
      </c>
      <c r="K21" s="93" t="str">
        <f>[16]Dezembro!$D$14</f>
        <v>*</v>
      </c>
      <c r="L21" s="93" t="str">
        <f>[16]Dezembro!$D$15</f>
        <v>*</v>
      </c>
      <c r="M21" s="93" t="str">
        <f>[16]Dezembro!$D$16</f>
        <v>*</v>
      </c>
      <c r="N21" s="93" t="str">
        <f>[16]Dezembro!$D$17</f>
        <v>*</v>
      </c>
      <c r="O21" s="93" t="str">
        <f>[16]Dezembro!$D$18</f>
        <v>*</v>
      </c>
      <c r="P21" s="93" t="str">
        <f>[16]Dezembro!$D$19</f>
        <v>*</v>
      </c>
      <c r="Q21" s="93" t="str">
        <f>[16]Dezembro!$D$20</f>
        <v>*</v>
      </c>
      <c r="R21" s="93" t="str">
        <f>[16]Dezembro!$D$21</f>
        <v>*</v>
      </c>
      <c r="S21" s="93" t="str">
        <f>[16]Dezembro!$D$22</f>
        <v>*</v>
      </c>
      <c r="T21" s="93" t="str">
        <f>[16]Dezembro!$D$23</f>
        <v>*</v>
      </c>
      <c r="U21" s="93" t="str">
        <f>[16]Dezembro!$D$24</f>
        <v>*</v>
      </c>
      <c r="V21" s="93" t="str">
        <f>[16]Dezembro!$D$25</f>
        <v>*</v>
      </c>
      <c r="W21" s="93" t="str">
        <f>[16]Dezembro!$D$26</f>
        <v>*</v>
      </c>
      <c r="X21" s="93" t="str">
        <f>[16]Dezembro!$D$27</f>
        <v>*</v>
      </c>
      <c r="Y21" s="93" t="str">
        <f>[16]Dezembro!$D$28</f>
        <v>*</v>
      </c>
      <c r="Z21" s="93" t="str">
        <f>[16]Dezembro!$D$29</f>
        <v>*</v>
      </c>
      <c r="AA21" s="93" t="str">
        <f>[16]Dezembro!$D$30</f>
        <v>*</v>
      </c>
      <c r="AB21" s="93" t="str">
        <f>[16]Dezembro!$D$31</f>
        <v>*</v>
      </c>
      <c r="AC21" s="93" t="str">
        <f>[16]Dezembro!$D$32</f>
        <v>*</v>
      </c>
      <c r="AD21" s="93" t="str">
        <f>[16]Dezembro!$D$33</f>
        <v>*</v>
      </c>
      <c r="AE21" s="93" t="str">
        <f>[16]Dezembro!$D$34</f>
        <v>*</v>
      </c>
      <c r="AF21" s="93" t="str">
        <f>[16]Dezembro!$D$35</f>
        <v>*</v>
      </c>
      <c r="AG21" s="81">
        <f t="shared" si="1"/>
        <v>20.7</v>
      </c>
      <c r="AH21" s="92">
        <f t="shared" si="2"/>
        <v>21.3</v>
      </c>
      <c r="AJ21" t="s">
        <v>33</v>
      </c>
    </row>
    <row r="22" spans="1:39" x14ac:dyDescent="0.2">
      <c r="A22" s="50" t="s">
        <v>6</v>
      </c>
      <c r="B22" s="93">
        <f>[17]Dezembro!$D$5</f>
        <v>22.1</v>
      </c>
      <c r="C22" s="93">
        <f>[17]Dezembro!$D$6</f>
        <v>23.9</v>
      </c>
      <c r="D22" s="93">
        <f>[17]Dezembro!$D$7</f>
        <v>22.9</v>
      </c>
      <c r="E22" s="93">
        <f>[17]Dezembro!$D$8</f>
        <v>23</v>
      </c>
      <c r="F22" s="93">
        <f>[17]Dezembro!$D$9</f>
        <v>22.8</v>
      </c>
      <c r="G22" s="93">
        <f>[17]Dezembro!$D$10</f>
        <v>23.2</v>
      </c>
      <c r="H22" s="93">
        <f>[17]Dezembro!$D$11</f>
        <v>23.6</v>
      </c>
      <c r="I22" s="93">
        <f>[17]Dezembro!$D$12</f>
        <v>23.6</v>
      </c>
      <c r="J22" s="93">
        <f>[17]Dezembro!$D$13</f>
        <v>23.6</v>
      </c>
      <c r="K22" s="93">
        <f>[17]Dezembro!$D$14</f>
        <v>23.2</v>
      </c>
      <c r="L22" s="93">
        <f>[17]Dezembro!$D$15</f>
        <v>23.3</v>
      </c>
      <c r="M22" s="93">
        <f>[17]Dezembro!$D$16</f>
        <v>23.3</v>
      </c>
      <c r="N22" s="93">
        <f>[17]Dezembro!$D$17</f>
        <v>21.9</v>
      </c>
      <c r="O22" s="93">
        <f>[17]Dezembro!$D$18</f>
        <v>22.4</v>
      </c>
      <c r="P22" s="93">
        <f>[17]Dezembro!$D$19</f>
        <v>21</v>
      </c>
      <c r="Q22" s="93">
        <f>[17]Dezembro!$D$20</f>
        <v>22.2</v>
      </c>
      <c r="R22" s="93">
        <f>[17]Dezembro!$D$21</f>
        <v>21.1</v>
      </c>
      <c r="S22" s="93">
        <f>[17]Dezembro!$D$22</f>
        <v>22</v>
      </c>
      <c r="T22" s="93">
        <f>[17]Dezembro!$D$23</f>
        <v>22.7</v>
      </c>
      <c r="U22" s="93">
        <f>[17]Dezembro!$D$24</f>
        <v>22.1</v>
      </c>
      <c r="V22" s="93">
        <f>[17]Dezembro!$D$25</f>
        <v>24.2</v>
      </c>
      <c r="W22" s="93">
        <f>[17]Dezembro!$D$26</f>
        <v>22.9</v>
      </c>
      <c r="X22" s="93">
        <f>[17]Dezembro!$D$27</f>
        <v>23</v>
      </c>
      <c r="Y22" s="93">
        <f>[17]Dezembro!$D$28</f>
        <v>22.8</v>
      </c>
      <c r="Z22" s="93">
        <f>[17]Dezembro!$D$29</f>
        <v>23.4</v>
      </c>
      <c r="AA22" s="93">
        <f>[17]Dezembro!$D$30</f>
        <v>23.4</v>
      </c>
      <c r="AB22" s="93">
        <f>[17]Dezembro!$D$31</f>
        <v>23.9</v>
      </c>
      <c r="AC22" s="93">
        <f>[17]Dezembro!$D$32</f>
        <v>23.2</v>
      </c>
      <c r="AD22" s="93">
        <f>[17]Dezembro!$D$33</f>
        <v>20.9</v>
      </c>
      <c r="AE22" s="93">
        <f>[17]Dezembro!$D$34</f>
        <v>21.1</v>
      </c>
      <c r="AF22" s="93">
        <f>[17]Dezembro!$D$35</f>
        <v>21.5</v>
      </c>
      <c r="AG22" s="81">
        <f t="shared" si="1"/>
        <v>20.9</v>
      </c>
      <c r="AH22" s="92">
        <f t="shared" si="2"/>
        <v>22.716129032258063</v>
      </c>
      <c r="AJ22" t="s">
        <v>33</v>
      </c>
      <c r="AL22" t="s">
        <v>33</v>
      </c>
    </row>
    <row r="23" spans="1:39" x14ac:dyDescent="0.2">
      <c r="A23" s="50" t="s">
        <v>7</v>
      </c>
      <c r="B23" s="93">
        <f>[18]Dezembro!$D$5</f>
        <v>22.1</v>
      </c>
      <c r="C23" s="93">
        <f>[18]Dezembro!$D$6</f>
        <v>22.3</v>
      </c>
      <c r="D23" s="93">
        <f>[18]Dezembro!$D$7</f>
        <v>21.9</v>
      </c>
      <c r="E23" s="93">
        <f>[18]Dezembro!$D$8</f>
        <v>21.7</v>
      </c>
      <c r="F23" s="93">
        <f>[18]Dezembro!$D$9</f>
        <v>22.6</v>
      </c>
      <c r="G23" s="93">
        <f>[18]Dezembro!$D$10</f>
        <v>22.1</v>
      </c>
      <c r="H23" s="93">
        <f>[18]Dezembro!$D$11</f>
        <v>23.5</v>
      </c>
      <c r="I23" s="93">
        <f>[18]Dezembro!$D$12</f>
        <v>22.6</v>
      </c>
      <c r="J23" s="93">
        <f>[18]Dezembro!$D$13</f>
        <v>22.2</v>
      </c>
      <c r="K23" s="93">
        <f>[18]Dezembro!$D$14</f>
        <v>21.9</v>
      </c>
      <c r="L23" s="93">
        <f>[18]Dezembro!$D$15</f>
        <v>21.5</v>
      </c>
      <c r="M23" s="93">
        <f>[18]Dezembro!$D$16</f>
        <v>21.8</v>
      </c>
      <c r="N23" s="93">
        <f>[18]Dezembro!$D$17</f>
        <v>21</v>
      </c>
      <c r="O23" s="93">
        <f>[18]Dezembro!$D$18</f>
        <v>20.5</v>
      </c>
      <c r="P23" s="93">
        <f>[18]Dezembro!$D$19</f>
        <v>18.5</v>
      </c>
      <c r="Q23" s="93">
        <f>[18]Dezembro!$D$20</f>
        <v>16.7</v>
      </c>
      <c r="R23" s="93">
        <f>[18]Dezembro!$D$21</f>
        <v>16.3</v>
      </c>
      <c r="S23" s="93">
        <f>[18]Dezembro!$D$22</f>
        <v>20.100000000000001</v>
      </c>
      <c r="T23" s="93">
        <f>[18]Dezembro!$D$23</f>
        <v>24</v>
      </c>
      <c r="U23" s="93">
        <f>[18]Dezembro!$D$24</f>
        <v>22.4</v>
      </c>
      <c r="V23" s="93">
        <f>[18]Dezembro!$D$25</f>
        <v>21.8</v>
      </c>
      <c r="W23" s="93">
        <f>[18]Dezembro!$D$26</f>
        <v>22.3</v>
      </c>
      <c r="X23" s="93">
        <f>[18]Dezembro!$D$27</f>
        <v>20.3</v>
      </c>
      <c r="Y23" s="93">
        <f>[18]Dezembro!$D$28</f>
        <v>23.1</v>
      </c>
      <c r="Z23" s="93">
        <f>[18]Dezembro!$D$29</f>
        <v>21.1</v>
      </c>
      <c r="AA23" s="93">
        <f>[18]Dezembro!$D$30</f>
        <v>16.7</v>
      </c>
      <c r="AB23" s="93">
        <f>[18]Dezembro!$D$31</f>
        <v>16.3</v>
      </c>
      <c r="AC23" s="93">
        <f>[18]Dezembro!$D$32</f>
        <v>17</v>
      </c>
      <c r="AD23" s="93">
        <f>[18]Dezembro!$D$33</f>
        <v>17</v>
      </c>
      <c r="AE23" s="93">
        <f>[18]Dezembro!$D$34</f>
        <v>19</v>
      </c>
      <c r="AF23" s="93">
        <f>[18]Dezembro!$D$35</f>
        <v>21.1</v>
      </c>
      <c r="AG23" s="81">
        <f t="shared" si="1"/>
        <v>16.3</v>
      </c>
      <c r="AH23" s="92">
        <f t="shared" si="2"/>
        <v>20.690322580645166</v>
      </c>
      <c r="AJ23" t="s">
        <v>33</v>
      </c>
      <c r="AK23" t="s">
        <v>33</v>
      </c>
      <c r="AL23" t="s">
        <v>33</v>
      </c>
    </row>
    <row r="24" spans="1:39" x14ac:dyDescent="0.2">
      <c r="A24" s="50" t="s">
        <v>151</v>
      </c>
      <c r="B24" s="93">
        <f>[19]Dezembro!$D$5</f>
        <v>23.7</v>
      </c>
      <c r="C24" s="93">
        <f>[19]Dezembro!$D$6</f>
        <v>23.8</v>
      </c>
      <c r="D24" s="93">
        <f>[19]Dezembro!$D$7</f>
        <v>23</v>
      </c>
      <c r="E24" s="93">
        <f>[19]Dezembro!$D$8</f>
        <v>22.5</v>
      </c>
      <c r="F24" s="93">
        <f>[19]Dezembro!$D$9</f>
        <v>21.9</v>
      </c>
      <c r="G24" s="93">
        <f>[19]Dezembro!$D$10</f>
        <v>23.8</v>
      </c>
      <c r="H24" s="93">
        <f>[19]Dezembro!$D$11</f>
        <v>24.1</v>
      </c>
      <c r="I24" s="93">
        <f>[19]Dezembro!$D$12</f>
        <v>21.9</v>
      </c>
      <c r="J24" s="93">
        <f>[19]Dezembro!$D$13</f>
        <v>23</v>
      </c>
      <c r="K24" s="93">
        <f>[19]Dezembro!$D$14</f>
        <v>23.8</v>
      </c>
      <c r="L24" s="93">
        <f>[19]Dezembro!$D$15</f>
        <v>21.7</v>
      </c>
      <c r="M24" s="93">
        <f>[19]Dezembro!$D$16</f>
        <v>22.9</v>
      </c>
      <c r="N24" s="93">
        <f>[19]Dezembro!$D$17</f>
        <v>21.9</v>
      </c>
      <c r="O24" s="93">
        <f>[19]Dezembro!$D$18</f>
        <v>21.5</v>
      </c>
      <c r="P24" s="93">
        <f>[19]Dezembro!$D$19</f>
        <v>19.100000000000001</v>
      </c>
      <c r="Q24" s="93">
        <f>[19]Dezembro!$D$20</f>
        <v>17.2</v>
      </c>
      <c r="R24" s="93">
        <f>[19]Dezembro!$D$21</f>
        <v>17.2</v>
      </c>
      <c r="S24" s="93">
        <f>[19]Dezembro!$D$22</f>
        <v>18.600000000000001</v>
      </c>
      <c r="T24" s="93">
        <f>[19]Dezembro!$D$23</f>
        <v>23.5</v>
      </c>
      <c r="U24" s="93">
        <f>[19]Dezembro!$D$24</f>
        <v>22.7</v>
      </c>
      <c r="V24" s="93">
        <f>[19]Dezembro!$D$25</f>
        <v>21.8</v>
      </c>
      <c r="W24" s="93">
        <f>[19]Dezembro!$D$26</f>
        <v>23.4</v>
      </c>
      <c r="X24" s="93">
        <f>[19]Dezembro!$D$27</f>
        <v>21.4</v>
      </c>
      <c r="Y24" s="93">
        <f>[19]Dezembro!$D$28</f>
        <v>23.2</v>
      </c>
      <c r="Z24" s="93">
        <f>[19]Dezembro!$D$29</f>
        <v>22</v>
      </c>
      <c r="AA24" s="93">
        <f>[19]Dezembro!$D$30</f>
        <v>18.100000000000001</v>
      </c>
      <c r="AB24" s="93">
        <f>[19]Dezembro!$D$31</f>
        <v>15.9</v>
      </c>
      <c r="AC24" s="93">
        <f>[19]Dezembro!$D$32</f>
        <v>17.3</v>
      </c>
      <c r="AD24" s="93">
        <f>[19]Dezembro!$D$33</f>
        <v>16.899999999999999</v>
      </c>
      <c r="AE24" s="93">
        <f>[19]Dezembro!$D$34</f>
        <v>18.7</v>
      </c>
      <c r="AF24" s="93">
        <f>[19]Dezembro!$D$35</f>
        <v>21.6</v>
      </c>
      <c r="AG24" s="81">
        <f t="shared" si="1"/>
        <v>15.9</v>
      </c>
      <c r="AH24" s="92">
        <f t="shared" si="2"/>
        <v>21.229032258064517</v>
      </c>
      <c r="AJ24" t="s">
        <v>33</v>
      </c>
      <c r="AM24" t="s">
        <v>33</v>
      </c>
    </row>
    <row r="25" spans="1:39" x14ac:dyDescent="0.2">
      <c r="A25" s="50" t="s">
        <v>152</v>
      </c>
      <c r="B25" s="93">
        <f>[20]Dezembro!$D5</f>
        <v>23.6</v>
      </c>
      <c r="C25" s="93">
        <f>[20]Dezembro!$D6</f>
        <v>23.8</v>
      </c>
      <c r="D25" s="93">
        <f>[20]Dezembro!$D7</f>
        <v>23</v>
      </c>
      <c r="E25" s="93">
        <f>[20]Dezembro!$D8</f>
        <v>21.8</v>
      </c>
      <c r="F25" s="93">
        <f>[20]Dezembro!$D9</f>
        <v>22</v>
      </c>
      <c r="G25" s="93">
        <f>[20]Dezembro!$D10</f>
        <v>23.6</v>
      </c>
      <c r="H25" s="93">
        <f>[20]Dezembro!$D11</f>
        <v>19.8</v>
      </c>
      <c r="I25" s="93">
        <f>[20]Dezembro!$D12</f>
        <v>19.2</v>
      </c>
      <c r="J25" s="93">
        <f>[20]Dezembro!$D13</f>
        <v>23.2</v>
      </c>
      <c r="K25" s="93">
        <f>[20]Dezembro!$D14</f>
        <v>21.9</v>
      </c>
      <c r="L25" s="93">
        <f>[20]Dezembro!$D15</f>
        <v>18</v>
      </c>
      <c r="M25" s="93">
        <f>[20]Dezembro!$D16</f>
        <v>22.2</v>
      </c>
      <c r="N25" s="93">
        <f>[20]Dezembro!$D17</f>
        <v>20</v>
      </c>
      <c r="O25" s="93">
        <f>[20]Dezembro!$D18</f>
        <v>21.3</v>
      </c>
      <c r="P25" s="93">
        <f>[20]Dezembro!$D19</f>
        <v>19.7</v>
      </c>
      <c r="Q25" s="93">
        <f>[20]Dezembro!$D20</f>
        <v>15.1</v>
      </c>
      <c r="R25" s="93">
        <f>[20]Dezembro!$D21</f>
        <v>15.6</v>
      </c>
      <c r="S25" s="93">
        <f>[20]Dezembro!$D22</f>
        <v>14.6</v>
      </c>
      <c r="T25" s="93">
        <f>[20]Dezembro!$D23</f>
        <v>20.6</v>
      </c>
      <c r="U25" s="93">
        <f>[20]Dezembro!$D24</f>
        <v>22.4</v>
      </c>
      <c r="V25" s="93">
        <f>[20]Dezembro!$D25</f>
        <v>22.5</v>
      </c>
      <c r="W25" s="93">
        <f>[20]Dezembro!$D26</f>
        <v>22.1</v>
      </c>
      <c r="X25" s="93">
        <f>[20]Dezembro!$D27</f>
        <v>19.7</v>
      </c>
      <c r="Y25" s="93">
        <f>[20]Dezembro!$D28</f>
        <v>20.399999999999999</v>
      </c>
      <c r="Z25" s="93">
        <f>[20]Dezembro!$D29</f>
        <v>21.9</v>
      </c>
      <c r="AA25" s="93">
        <f>[20]Dezembro!$D30</f>
        <v>14.5</v>
      </c>
      <c r="AB25" s="93">
        <f>[20]Dezembro!$D31</f>
        <v>13.5</v>
      </c>
      <c r="AC25" s="93">
        <f>[20]Dezembro!$D32</f>
        <v>13.9</v>
      </c>
      <c r="AD25" s="93">
        <f>[20]Dezembro!$D33</f>
        <v>15.6</v>
      </c>
      <c r="AE25" s="93">
        <f>[20]Dezembro!$D34</f>
        <v>16.2</v>
      </c>
      <c r="AF25" s="93">
        <f>[20]Dezembro!$D35</f>
        <v>19.5</v>
      </c>
      <c r="AG25" s="81">
        <f t="shared" si="1"/>
        <v>13.5</v>
      </c>
      <c r="AH25" s="92">
        <f t="shared" si="2"/>
        <v>19.71612903225807</v>
      </c>
      <c r="AI25" s="11" t="s">
        <v>33</v>
      </c>
      <c r="AJ25" t="s">
        <v>33</v>
      </c>
      <c r="AL25" t="s">
        <v>33</v>
      </c>
      <c r="AM25" t="s">
        <v>33</v>
      </c>
    </row>
    <row r="26" spans="1:39" x14ac:dyDescent="0.2">
      <c r="A26" s="50" t="s">
        <v>153</v>
      </c>
      <c r="B26" s="93">
        <f>[21]Dezembro!$D$5</f>
        <v>22.8</v>
      </c>
      <c r="C26" s="93">
        <f>[21]Dezembro!$D$6</f>
        <v>23.5</v>
      </c>
      <c r="D26" s="93">
        <f>[21]Dezembro!$D$7</f>
        <v>22.7</v>
      </c>
      <c r="E26" s="93">
        <f>[21]Dezembro!$D$8</f>
        <v>22.5</v>
      </c>
      <c r="F26" s="93">
        <f>[21]Dezembro!$D$9</f>
        <v>22.6</v>
      </c>
      <c r="G26" s="93">
        <f>[21]Dezembro!$D$10</f>
        <v>22.9</v>
      </c>
      <c r="H26" s="93">
        <f>[21]Dezembro!$D$11</f>
        <v>24.1</v>
      </c>
      <c r="I26" s="93">
        <f>[21]Dezembro!$D$12</f>
        <v>23.3</v>
      </c>
      <c r="J26" s="93">
        <f>[21]Dezembro!$D$13</f>
        <v>22.9</v>
      </c>
      <c r="K26" s="93">
        <f>[21]Dezembro!$D$14</f>
        <v>22.8</v>
      </c>
      <c r="L26" s="93">
        <f>[21]Dezembro!$D$15</f>
        <v>21.1</v>
      </c>
      <c r="M26" s="93">
        <f>[21]Dezembro!$D$16</f>
        <v>22.8</v>
      </c>
      <c r="N26" s="93">
        <f>[21]Dezembro!$D$17</f>
        <v>21.9</v>
      </c>
      <c r="O26" s="93">
        <f>[21]Dezembro!$D$18</f>
        <v>21.4</v>
      </c>
      <c r="P26" s="93">
        <f>[21]Dezembro!$D$19</f>
        <v>18.399999999999999</v>
      </c>
      <c r="Q26" s="93">
        <f>[21]Dezembro!$D$20</f>
        <v>17</v>
      </c>
      <c r="R26" s="93">
        <f>[21]Dezembro!$D$21</f>
        <v>17</v>
      </c>
      <c r="S26" s="93">
        <f>[21]Dezembro!$D$22</f>
        <v>18.8</v>
      </c>
      <c r="T26" s="93">
        <f>[21]Dezembro!$D$23</f>
        <v>23.3</v>
      </c>
      <c r="U26" s="93">
        <f>[21]Dezembro!$D$24</f>
        <v>23.4</v>
      </c>
      <c r="V26" s="93">
        <f>[21]Dezembro!$D$25</f>
        <v>22.2</v>
      </c>
      <c r="W26" s="93">
        <f>[21]Dezembro!$D$26</f>
        <v>22.5</v>
      </c>
      <c r="X26" s="93">
        <f>[21]Dezembro!$D$27</f>
        <v>21.2</v>
      </c>
      <c r="Y26" s="93">
        <f>[21]Dezembro!$D$28</f>
        <v>23.2</v>
      </c>
      <c r="Z26" s="93">
        <f>[21]Dezembro!$D$29</f>
        <v>22.1</v>
      </c>
      <c r="AA26" s="93">
        <f>[21]Dezembro!$D$30</f>
        <v>19.100000000000001</v>
      </c>
      <c r="AB26" s="93">
        <f>[21]Dezembro!$D$31</f>
        <v>15.4</v>
      </c>
      <c r="AC26" s="93">
        <f>[21]Dezembro!$D$32</f>
        <v>16.600000000000001</v>
      </c>
      <c r="AD26" s="93">
        <f>[21]Dezembro!$D$33</f>
        <v>18.600000000000001</v>
      </c>
      <c r="AE26" s="93">
        <f>[21]Dezembro!$D$34</f>
        <v>18.399999999999999</v>
      </c>
      <c r="AF26" s="93">
        <f>[21]Dezembro!$D$35</f>
        <v>18.899999999999999</v>
      </c>
      <c r="AG26" s="81">
        <f t="shared" si="1"/>
        <v>15.4</v>
      </c>
      <c r="AH26" s="92">
        <f t="shared" si="2"/>
        <v>21.07741935483871</v>
      </c>
      <c r="AJ26" t="s">
        <v>33</v>
      </c>
      <c r="AM26" t="s">
        <v>33</v>
      </c>
    </row>
    <row r="27" spans="1:39" x14ac:dyDescent="0.2">
      <c r="A27" s="50" t="s">
        <v>8</v>
      </c>
      <c r="B27" s="93">
        <f>[22]Dezembro!$D$5</f>
        <v>24.2</v>
      </c>
      <c r="C27" s="93">
        <f>[22]Dezembro!$D$6</f>
        <v>23.7</v>
      </c>
      <c r="D27" s="93">
        <f>[22]Dezembro!$D$7</f>
        <v>22.7</v>
      </c>
      <c r="E27" s="93">
        <f>[22]Dezembro!$D$8</f>
        <v>22.7</v>
      </c>
      <c r="F27" s="93">
        <f>[22]Dezembro!$D$9</f>
        <v>21.3</v>
      </c>
      <c r="G27" s="93">
        <f>[22]Dezembro!$D$10</f>
        <v>22.4</v>
      </c>
      <c r="H27" s="93">
        <f>[22]Dezembro!$D$11</f>
        <v>21.5</v>
      </c>
      <c r="I27" s="93">
        <f>[22]Dezembro!$D$12</f>
        <v>19.100000000000001</v>
      </c>
      <c r="J27" s="93">
        <f>[22]Dezembro!$D$13</f>
        <v>22.6</v>
      </c>
      <c r="K27" s="93">
        <f>[22]Dezembro!$D$14</f>
        <v>22.5</v>
      </c>
      <c r="L27" s="93">
        <f>[22]Dezembro!$D$15</f>
        <v>20.100000000000001</v>
      </c>
      <c r="M27" s="93">
        <f>[22]Dezembro!$D$16</f>
        <v>21.9</v>
      </c>
      <c r="N27" s="93">
        <f>[22]Dezembro!$D$17</f>
        <v>20.2</v>
      </c>
      <c r="O27" s="93">
        <f>[22]Dezembro!$D$18</f>
        <v>20.9</v>
      </c>
      <c r="P27" s="93">
        <f>[22]Dezembro!$D$19</f>
        <v>19.899999999999999</v>
      </c>
      <c r="Q27" s="93">
        <f>[22]Dezembro!$D$20</f>
        <v>18.7</v>
      </c>
      <c r="R27" s="93">
        <f>[22]Dezembro!$D$21</f>
        <v>18.3</v>
      </c>
      <c r="S27" s="93">
        <f>[22]Dezembro!$D$22</f>
        <v>16.8</v>
      </c>
      <c r="T27" s="93">
        <f>[22]Dezembro!$D$23</f>
        <v>21.4</v>
      </c>
      <c r="U27" s="93">
        <f>[22]Dezembro!$D$24</f>
        <v>20.7</v>
      </c>
      <c r="V27" s="93">
        <f>[22]Dezembro!$D$25</f>
        <v>22.2</v>
      </c>
      <c r="W27" s="93">
        <f>[22]Dezembro!$D$26</f>
        <v>23.4</v>
      </c>
      <c r="X27" s="93">
        <f>[22]Dezembro!$D$27</f>
        <v>21.5</v>
      </c>
      <c r="Y27" s="93">
        <f>[22]Dezembro!$D$28</f>
        <v>22.3</v>
      </c>
      <c r="Z27" s="93">
        <f>[22]Dezembro!$D$29</f>
        <v>22</v>
      </c>
      <c r="AA27" s="93">
        <f>[22]Dezembro!$D$30</f>
        <v>17.899999999999999</v>
      </c>
      <c r="AB27" s="93">
        <f>[22]Dezembro!$D$31</f>
        <v>15.8</v>
      </c>
      <c r="AC27" s="93">
        <f>[22]Dezembro!$D$32</f>
        <v>17.7</v>
      </c>
      <c r="AD27" s="93">
        <f>[22]Dezembro!$D$33</f>
        <v>18.3</v>
      </c>
      <c r="AE27" s="93">
        <f>[22]Dezembro!$D$34</f>
        <v>17.8</v>
      </c>
      <c r="AF27" s="93">
        <f>[22]Dezembro!$D$35</f>
        <v>21.9</v>
      </c>
      <c r="AG27" s="81">
        <f t="shared" si="1"/>
        <v>15.8</v>
      </c>
      <c r="AH27" s="92">
        <f t="shared" si="2"/>
        <v>20.722580645161283</v>
      </c>
      <c r="AJ27" t="s">
        <v>33</v>
      </c>
      <c r="AL27" t="s">
        <v>33</v>
      </c>
    </row>
    <row r="28" spans="1:39" x14ac:dyDescent="0.2">
      <c r="A28" s="50" t="s">
        <v>9</v>
      </c>
      <c r="B28" s="93">
        <f>[23]Dezembro!$D5</f>
        <v>24.9</v>
      </c>
      <c r="C28" s="93">
        <f>[23]Dezembro!$D6</f>
        <v>23.6</v>
      </c>
      <c r="D28" s="93">
        <f>[23]Dezembro!$D7</f>
        <v>22.8</v>
      </c>
      <c r="E28" s="93">
        <f>[23]Dezembro!$D8</f>
        <v>22.6</v>
      </c>
      <c r="F28" s="93">
        <f>[23]Dezembro!$D9</f>
        <v>21.3</v>
      </c>
      <c r="G28" s="93">
        <f>[23]Dezembro!$D10</f>
        <v>23.7</v>
      </c>
      <c r="H28" s="93">
        <f>[23]Dezembro!$D11</f>
        <v>24.4</v>
      </c>
      <c r="I28" s="93">
        <f>[23]Dezembro!$D12</f>
        <v>21.6</v>
      </c>
      <c r="J28" s="93">
        <f>[23]Dezembro!$D13</f>
        <v>22.6</v>
      </c>
      <c r="K28" s="93">
        <f>[23]Dezembro!$D14</f>
        <v>23.2</v>
      </c>
      <c r="L28" s="93">
        <f>[23]Dezembro!$D15</f>
        <v>22.1</v>
      </c>
      <c r="M28" s="93">
        <f>[23]Dezembro!$D16</f>
        <v>22.2</v>
      </c>
      <c r="N28" s="93">
        <f>[23]Dezembro!$D17</f>
        <v>22.2</v>
      </c>
      <c r="O28" s="93">
        <f>[23]Dezembro!$D18</f>
        <v>20.6</v>
      </c>
      <c r="P28" s="93">
        <f>[23]Dezembro!$D19</f>
        <v>20.2</v>
      </c>
      <c r="Q28" s="93">
        <f>[23]Dezembro!$D20</f>
        <v>19.5</v>
      </c>
      <c r="R28" s="93">
        <f>[23]Dezembro!$D21</f>
        <v>20.7</v>
      </c>
      <c r="S28" s="93">
        <f>[23]Dezembro!$D22</f>
        <v>21.2</v>
      </c>
      <c r="T28" s="93">
        <f>[23]Dezembro!$D23</f>
        <v>24.2</v>
      </c>
      <c r="U28" s="93">
        <f>[23]Dezembro!$D24</f>
        <v>22.5</v>
      </c>
      <c r="V28" s="93">
        <f>[23]Dezembro!$D25</f>
        <v>22.4</v>
      </c>
      <c r="W28" s="93">
        <f>[23]Dezembro!$D26</f>
        <v>23.8</v>
      </c>
      <c r="X28" s="93">
        <f>[23]Dezembro!$D27</f>
        <v>23.5</v>
      </c>
      <c r="Y28" s="93">
        <f>[23]Dezembro!$D28</f>
        <v>19.8</v>
      </c>
      <c r="Z28" s="93">
        <f>[23]Dezembro!$D29</f>
        <v>21.4</v>
      </c>
      <c r="AA28" s="93">
        <f>[23]Dezembro!$D30</f>
        <v>19.600000000000001</v>
      </c>
      <c r="AB28" s="93">
        <f>[23]Dezembro!$D31</f>
        <v>19.5</v>
      </c>
      <c r="AC28" s="93">
        <f>[23]Dezembro!$D32</f>
        <v>21.3</v>
      </c>
      <c r="AD28" s="93">
        <f>[23]Dezembro!$D33</f>
        <v>21.7</v>
      </c>
      <c r="AE28" s="93">
        <f>[23]Dezembro!$D34</f>
        <v>21.9</v>
      </c>
      <c r="AF28" s="93">
        <f>[23]Dezembro!$D35</f>
        <v>23.4</v>
      </c>
      <c r="AG28" s="81">
        <f t="shared" si="1"/>
        <v>19.5</v>
      </c>
      <c r="AH28" s="92">
        <f t="shared" si="2"/>
        <v>22.077419354838707</v>
      </c>
      <c r="AL28" t="s">
        <v>33</v>
      </c>
      <c r="AM28" t="s">
        <v>33</v>
      </c>
    </row>
    <row r="29" spans="1:39" x14ac:dyDescent="0.2">
      <c r="A29" s="50" t="s">
        <v>30</v>
      </c>
      <c r="B29" s="93">
        <f>[24]Dezembro!$D$5</f>
        <v>24.5</v>
      </c>
      <c r="C29" s="93">
        <f>[24]Dezembro!$D$6</f>
        <v>23.4</v>
      </c>
      <c r="D29" s="93">
        <f>[24]Dezembro!$D$7</f>
        <v>23.1</v>
      </c>
      <c r="E29" s="93">
        <f>[24]Dezembro!$D$8</f>
        <v>22.4</v>
      </c>
      <c r="F29" s="93">
        <f>[24]Dezembro!$D$9</f>
        <v>21.7</v>
      </c>
      <c r="G29" s="93">
        <f>[24]Dezembro!$D$10</f>
        <v>24.1</v>
      </c>
      <c r="H29" s="93">
        <f>[24]Dezembro!$D$11</f>
        <v>24.8</v>
      </c>
      <c r="I29" s="93">
        <f>[24]Dezembro!$D$12</f>
        <v>24.5</v>
      </c>
      <c r="J29" s="93">
        <f>[24]Dezembro!$D$13</f>
        <v>24</v>
      </c>
      <c r="K29" s="93">
        <f>[24]Dezembro!$D$14</f>
        <v>22.9</v>
      </c>
      <c r="L29" s="93">
        <f>[24]Dezembro!$D$15</f>
        <v>24</v>
      </c>
      <c r="M29" s="93">
        <f>[24]Dezembro!$D$16</f>
        <v>22.8</v>
      </c>
      <c r="N29" s="93">
        <f>[24]Dezembro!$D$17</f>
        <v>20.5</v>
      </c>
      <c r="O29" s="93">
        <f>[24]Dezembro!$D$18</f>
        <v>21.4</v>
      </c>
      <c r="P29" s="93">
        <f>[24]Dezembro!$D$19</f>
        <v>19.600000000000001</v>
      </c>
      <c r="Q29" s="93">
        <f>[24]Dezembro!$D$20</f>
        <v>18.2</v>
      </c>
      <c r="R29" s="93">
        <f>[24]Dezembro!$D$21</f>
        <v>18.399999999999999</v>
      </c>
      <c r="S29" s="93">
        <f>[24]Dezembro!$D$22</f>
        <v>19.5</v>
      </c>
      <c r="T29" s="93">
        <f>[24]Dezembro!$D$23</f>
        <v>24.9</v>
      </c>
      <c r="U29" s="93">
        <f>[24]Dezembro!$D$24</f>
        <v>23.7</v>
      </c>
      <c r="V29" s="93">
        <f>[24]Dezembro!$D$25</f>
        <v>23.5</v>
      </c>
      <c r="W29" s="93" t="str">
        <f>[24]Dezembro!$D$26</f>
        <v>*</v>
      </c>
      <c r="X29" s="93" t="str">
        <f>[24]Dezembro!$D$27</f>
        <v>*</v>
      </c>
      <c r="Y29" s="93" t="str">
        <f>[24]Dezembro!$D$28</f>
        <v>*</v>
      </c>
      <c r="Z29" s="93" t="str">
        <f>[24]Dezembro!$D$29</f>
        <v>*</v>
      </c>
      <c r="AA29" s="93" t="str">
        <f>[24]Dezembro!$D$30</f>
        <v>*</v>
      </c>
      <c r="AB29" s="93" t="str">
        <f>[24]Dezembro!$D$31</f>
        <v>*</v>
      </c>
      <c r="AC29" s="93" t="str">
        <f>[24]Dezembro!$D$32</f>
        <v>*</v>
      </c>
      <c r="AD29" s="93" t="str">
        <f>[24]Dezembro!$D$33</f>
        <v>*</v>
      </c>
      <c r="AE29" s="93" t="str">
        <f>[24]Dezembro!$D$34</f>
        <v>*</v>
      </c>
      <c r="AF29" s="93" t="str">
        <f>[24]Dezembro!$D$35</f>
        <v>*</v>
      </c>
      <c r="AG29" s="81">
        <f t="shared" si="1"/>
        <v>18.2</v>
      </c>
      <c r="AH29" s="92">
        <f t="shared" si="2"/>
        <v>22.471428571428572</v>
      </c>
      <c r="AM29" t="s">
        <v>33</v>
      </c>
    </row>
    <row r="30" spans="1:39" x14ac:dyDescent="0.2">
      <c r="A30" s="50" t="s">
        <v>10</v>
      </c>
      <c r="B30" s="93">
        <f>[25]Dezembro!$D$5</f>
        <v>24</v>
      </c>
      <c r="C30" s="93">
        <f>[25]Dezembro!$D$6</f>
        <v>23.4</v>
      </c>
      <c r="D30" s="93">
        <f>[25]Dezembro!$D$7</f>
        <v>22.5</v>
      </c>
      <c r="E30" s="93">
        <f>[25]Dezembro!$D$8</f>
        <v>22.1</v>
      </c>
      <c r="F30" s="93">
        <f>[25]Dezembro!$D$9</f>
        <v>21.6</v>
      </c>
      <c r="G30" s="93">
        <f>[25]Dezembro!$D$10</f>
        <v>23.2</v>
      </c>
      <c r="H30" s="93">
        <f>[25]Dezembro!$D$11</f>
        <v>24.7</v>
      </c>
      <c r="I30" s="93">
        <f>[25]Dezembro!$D$12</f>
        <v>20.2</v>
      </c>
      <c r="J30" s="93">
        <f>[25]Dezembro!$D$13</f>
        <v>23</v>
      </c>
      <c r="K30" s="93">
        <f>[25]Dezembro!$D$14</f>
        <v>22.8</v>
      </c>
      <c r="L30" s="93">
        <f>[25]Dezembro!$D$15</f>
        <v>20.9</v>
      </c>
      <c r="M30" s="93">
        <f>[25]Dezembro!$D$16</f>
        <v>22.8</v>
      </c>
      <c r="N30" s="93">
        <f>[25]Dezembro!$D$17</f>
        <v>22.8</v>
      </c>
      <c r="O30" s="93">
        <f>[25]Dezembro!$D$18</f>
        <v>20.8</v>
      </c>
      <c r="P30" s="93">
        <f>[25]Dezembro!$D$19</f>
        <v>21.1</v>
      </c>
      <c r="Q30" s="93">
        <f>[25]Dezembro!$D$20</f>
        <v>20.399999999999999</v>
      </c>
      <c r="R30" s="93">
        <f>[25]Dezembro!$D$21</f>
        <v>17.100000000000001</v>
      </c>
      <c r="S30" s="93">
        <f>[25]Dezembro!$D$22</f>
        <v>19.100000000000001</v>
      </c>
      <c r="T30" s="93">
        <f>[25]Dezembro!$D$23</f>
        <v>23.4</v>
      </c>
      <c r="U30" s="93">
        <f>[25]Dezembro!$D$24</f>
        <v>22.3</v>
      </c>
      <c r="V30" s="93">
        <f>[25]Dezembro!$D$25</f>
        <v>22.3</v>
      </c>
      <c r="W30" s="93">
        <f>[25]Dezembro!$D$26</f>
        <v>22.8</v>
      </c>
      <c r="X30" s="93">
        <f>[25]Dezembro!$D$27</f>
        <v>22.1</v>
      </c>
      <c r="Y30" s="93">
        <f>[25]Dezembro!$D$28</f>
        <v>22.7</v>
      </c>
      <c r="Z30" s="93">
        <f>[25]Dezembro!$D$29</f>
        <v>21</v>
      </c>
      <c r="AA30" s="93">
        <f>[25]Dezembro!$D$30</f>
        <v>17.3</v>
      </c>
      <c r="AB30" s="93">
        <f>[25]Dezembro!$D$31</f>
        <v>15.2</v>
      </c>
      <c r="AC30" s="93">
        <f>[25]Dezembro!$D$32</f>
        <v>17.399999999999999</v>
      </c>
      <c r="AD30" s="93">
        <f>[25]Dezembro!$D$33</f>
        <v>17.3</v>
      </c>
      <c r="AE30" s="93">
        <f>[25]Dezembro!$D$34</f>
        <v>19.3</v>
      </c>
      <c r="AF30" s="93">
        <f>[25]Dezembro!$D$35</f>
        <v>21.9</v>
      </c>
      <c r="AG30" s="81">
        <f t="shared" si="1"/>
        <v>15.2</v>
      </c>
      <c r="AH30" s="92">
        <f t="shared" ref="AH30" si="3">AVERAGE(B30:AF30)</f>
        <v>21.20967741935484</v>
      </c>
      <c r="AL30" t="s">
        <v>33</v>
      </c>
    </row>
    <row r="31" spans="1:39" x14ac:dyDescent="0.2">
      <c r="A31" s="50" t="s">
        <v>154</v>
      </c>
      <c r="B31" s="93">
        <f>[26]Dezembro!$D5</f>
        <v>20.9</v>
      </c>
      <c r="C31" s="93">
        <f>[26]Dezembro!$D6</f>
        <v>22.2</v>
      </c>
      <c r="D31" s="93">
        <f>[26]Dezembro!$D7</f>
        <v>22.1</v>
      </c>
      <c r="E31" s="93">
        <f>[26]Dezembro!$D8</f>
        <v>21</v>
      </c>
      <c r="F31" s="93">
        <f>[26]Dezembro!$D9</f>
        <v>21.9</v>
      </c>
      <c r="G31" s="93">
        <f>[26]Dezembro!$D10</f>
        <v>22.4</v>
      </c>
      <c r="H31" s="93">
        <f>[26]Dezembro!$D11</f>
        <v>23.1</v>
      </c>
      <c r="I31" s="93">
        <f>[26]Dezembro!$D12</f>
        <v>20.5</v>
      </c>
      <c r="J31" s="93">
        <f>[26]Dezembro!$D13</f>
        <v>22.1</v>
      </c>
      <c r="K31" s="93">
        <f>[26]Dezembro!$D14</f>
        <v>21.3</v>
      </c>
      <c r="L31" s="93">
        <f>[26]Dezembro!$D15</f>
        <v>21.3</v>
      </c>
      <c r="M31" s="93">
        <f>[26]Dezembro!$D16</f>
        <v>21.9</v>
      </c>
      <c r="N31" s="93">
        <f>[26]Dezembro!$D17</f>
        <v>20.6</v>
      </c>
      <c r="O31" s="93">
        <f>[26]Dezembro!$D18</f>
        <v>20.100000000000001</v>
      </c>
      <c r="P31" s="93">
        <f>[26]Dezembro!$D19</f>
        <v>19.7</v>
      </c>
      <c r="Q31" s="93">
        <f>[26]Dezembro!$D20</f>
        <v>16.899999999999999</v>
      </c>
      <c r="R31" s="93">
        <f>[26]Dezembro!$D21</f>
        <v>16</v>
      </c>
      <c r="S31" s="93">
        <f>[26]Dezembro!$D22</f>
        <v>16.600000000000001</v>
      </c>
      <c r="T31" s="93">
        <f>[26]Dezembro!$D23</f>
        <v>21.9</v>
      </c>
      <c r="U31" s="93">
        <f>[26]Dezembro!$D24</f>
        <v>22.1</v>
      </c>
      <c r="V31" s="93">
        <f>[26]Dezembro!$D25</f>
        <v>21.7</v>
      </c>
      <c r="W31" s="93">
        <f>[26]Dezembro!$D26</f>
        <v>22.7</v>
      </c>
      <c r="X31" s="93">
        <f>[26]Dezembro!$D27</f>
        <v>21.1</v>
      </c>
      <c r="Y31" s="93">
        <f>[26]Dezembro!$D28</f>
        <v>21.1</v>
      </c>
      <c r="Z31" s="93">
        <f>[26]Dezembro!$D29</f>
        <v>21.3</v>
      </c>
      <c r="AA31" s="93">
        <f>[26]Dezembro!$D30</f>
        <v>16.5</v>
      </c>
      <c r="AB31" s="93">
        <f>[26]Dezembro!$D31</f>
        <v>13.8</v>
      </c>
      <c r="AC31" s="93">
        <f>[26]Dezembro!$D32</f>
        <v>16.5</v>
      </c>
      <c r="AD31" s="93">
        <f>[26]Dezembro!$D33</f>
        <v>16.600000000000001</v>
      </c>
      <c r="AE31" s="93">
        <f>[26]Dezembro!$D34</f>
        <v>16.7</v>
      </c>
      <c r="AF31" s="93">
        <f>[26]Dezembro!$D35</f>
        <v>18.899999999999999</v>
      </c>
      <c r="AG31" s="81">
        <f t="shared" si="1"/>
        <v>13.8</v>
      </c>
      <c r="AH31" s="92">
        <f t="shared" si="2"/>
        <v>20.048387096774192</v>
      </c>
      <c r="AI31" s="11" t="s">
        <v>33</v>
      </c>
      <c r="AJ31" t="s">
        <v>33</v>
      </c>
      <c r="AL31" t="s">
        <v>33</v>
      </c>
      <c r="AM31" t="s">
        <v>33</v>
      </c>
    </row>
    <row r="32" spans="1:39" x14ac:dyDescent="0.2">
      <c r="A32" s="50" t="s">
        <v>11</v>
      </c>
      <c r="B32" s="93">
        <f>[27]Dezembro!$D$5</f>
        <v>22.1</v>
      </c>
      <c r="C32" s="93">
        <f>[27]Dezembro!$D$6</f>
        <v>21.7</v>
      </c>
      <c r="D32" s="93">
        <f>[27]Dezembro!$D$7</f>
        <v>22</v>
      </c>
      <c r="E32" s="93">
        <f>[27]Dezembro!$D$8</f>
        <v>22.2</v>
      </c>
      <c r="F32" s="93">
        <f>[27]Dezembro!$D$9</f>
        <v>19.7</v>
      </c>
      <c r="G32" s="93">
        <f>[27]Dezembro!$D$10</f>
        <v>22.2</v>
      </c>
      <c r="H32" s="93">
        <f>[27]Dezembro!$D$11</f>
        <v>23.7</v>
      </c>
      <c r="I32" s="93">
        <f>[27]Dezembro!$D$12</f>
        <v>23</v>
      </c>
      <c r="J32" s="93">
        <f>[27]Dezembro!$D$13</f>
        <v>23</v>
      </c>
      <c r="K32" s="93">
        <f>[27]Dezembro!$D$14</f>
        <v>21.8</v>
      </c>
      <c r="L32" s="93">
        <f>[27]Dezembro!$D$15</f>
        <v>21.9</v>
      </c>
      <c r="M32" s="93">
        <f>[27]Dezembro!$D$16</f>
        <v>23</v>
      </c>
      <c r="N32" s="93">
        <f>[27]Dezembro!$D$17</f>
        <v>21.7</v>
      </c>
      <c r="O32" s="93">
        <f>[27]Dezembro!$D$18</f>
        <v>20.9</v>
      </c>
      <c r="P32" s="93">
        <f>[27]Dezembro!$D$19</f>
        <v>17.100000000000001</v>
      </c>
      <c r="Q32" s="93">
        <f>[27]Dezembro!$D$20</f>
        <v>15.9</v>
      </c>
      <c r="R32" s="93">
        <f>[27]Dezembro!$D$21</f>
        <v>15.1</v>
      </c>
      <c r="S32" s="93">
        <f>[27]Dezembro!$D$22</f>
        <v>16.5</v>
      </c>
      <c r="T32" s="93">
        <f>[27]Dezembro!$D$23</f>
        <v>21.3</v>
      </c>
      <c r="U32" s="93">
        <f>[27]Dezembro!$D$24</f>
        <v>22.1</v>
      </c>
      <c r="V32" s="93">
        <f>[27]Dezembro!$D$25</f>
        <v>22.7</v>
      </c>
      <c r="W32" s="93">
        <f>[27]Dezembro!$D$26</f>
        <v>17</v>
      </c>
      <c r="X32" s="93">
        <f>[27]Dezembro!$D$27</f>
        <v>20.8</v>
      </c>
      <c r="Y32" s="93">
        <f>[27]Dezembro!$D$28</f>
        <v>20.9</v>
      </c>
      <c r="Z32" s="93">
        <f>[27]Dezembro!$D$29</f>
        <v>21.5</v>
      </c>
      <c r="AA32" s="93">
        <f>[27]Dezembro!$D$30</f>
        <v>18.3</v>
      </c>
      <c r="AB32" s="93">
        <f>[27]Dezembro!$D$31</f>
        <v>14.3</v>
      </c>
      <c r="AC32" s="93">
        <f>[27]Dezembro!$D$32</f>
        <v>15.4</v>
      </c>
      <c r="AD32" s="93">
        <f>[27]Dezembro!$D$33</f>
        <v>16.8</v>
      </c>
      <c r="AE32" s="93">
        <f>[27]Dezembro!$D$34</f>
        <v>16.600000000000001</v>
      </c>
      <c r="AF32" s="93">
        <f>[27]Dezembro!$D$35</f>
        <v>17.399999999999999</v>
      </c>
      <c r="AG32" s="81">
        <f t="shared" si="1"/>
        <v>14.3</v>
      </c>
      <c r="AH32" s="92">
        <f t="shared" si="2"/>
        <v>19.954838709677414</v>
      </c>
    </row>
    <row r="33" spans="1:39" s="5" customFormat="1" x14ac:dyDescent="0.2">
      <c r="A33" s="50" t="s">
        <v>12</v>
      </c>
      <c r="B33" s="93">
        <f>[28]Dezembro!$D$5</f>
        <v>24.8</v>
      </c>
      <c r="C33" s="93">
        <f>[28]Dezembro!$D$6</f>
        <v>24.4</v>
      </c>
      <c r="D33" s="93">
        <f>[28]Dezembro!$D$7</f>
        <v>23.4</v>
      </c>
      <c r="E33" s="93">
        <f>[28]Dezembro!$D$8</f>
        <v>22.1</v>
      </c>
      <c r="F33" s="93">
        <f>[28]Dezembro!$D$9</f>
        <v>22.6</v>
      </c>
      <c r="G33" s="93">
        <f>[28]Dezembro!$D$10</f>
        <v>24.6</v>
      </c>
      <c r="H33" s="93">
        <f>[28]Dezembro!$D$11</f>
        <v>24.5</v>
      </c>
      <c r="I33" s="93">
        <f>[28]Dezembro!$D$12</f>
        <v>24.1</v>
      </c>
      <c r="J33" s="93">
        <f>[28]Dezembro!$D$13</f>
        <v>23.7</v>
      </c>
      <c r="K33" s="93">
        <f>[28]Dezembro!$D$14</f>
        <v>23.1</v>
      </c>
      <c r="L33" s="93">
        <f>[28]Dezembro!$D$15</f>
        <v>24.8</v>
      </c>
      <c r="M33" s="93">
        <f>[28]Dezembro!$D$16</f>
        <v>23.2</v>
      </c>
      <c r="N33" s="93">
        <f>[28]Dezembro!$D$17</f>
        <v>23.2</v>
      </c>
      <c r="O33" s="93">
        <f>[28]Dezembro!$D$18</f>
        <v>22.1</v>
      </c>
      <c r="P33" s="93">
        <f>[28]Dezembro!$D$19</f>
        <v>23.2</v>
      </c>
      <c r="Q33" s="93">
        <f>[28]Dezembro!$D$20</f>
        <v>21.6</v>
      </c>
      <c r="R33" s="93">
        <f>[28]Dezembro!$D$21</f>
        <v>21.1</v>
      </c>
      <c r="S33" s="93">
        <f>[28]Dezembro!$D$22</f>
        <v>20.5</v>
      </c>
      <c r="T33" s="93">
        <f>[28]Dezembro!$D$23</f>
        <v>23.9</v>
      </c>
      <c r="U33" s="93">
        <f>[28]Dezembro!$D$24</f>
        <v>23.6</v>
      </c>
      <c r="V33" s="93">
        <f>[28]Dezembro!$D$25</f>
        <v>24.7</v>
      </c>
      <c r="W33" s="93">
        <f>[28]Dezembro!$D$26</f>
        <v>24.9</v>
      </c>
      <c r="X33" s="93">
        <f>[28]Dezembro!$D$27</f>
        <v>23.7</v>
      </c>
      <c r="Y33" s="93">
        <f>[28]Dezembro!$D$28</f>
        <v>23.5</v>
      </c>
      <c r="Z33" s="93">
        <f>[28]Dezembro!$D$29</f>
        <v>22.7</v>
      </c>
      <c r="AA33" s="93">
        <f>[28]Dezembro!$D$30</f>
        <v>22</v>
      </c>
      <c r="AB33" s="93">
        <f>[28]Dezembro!$D$31</f>
        <v>18.899999999999999</v>
      </c>
      <c r="AC33" s="93">
        <f>[28]Dezembro!$D$32</f>
        <v>18.399999999999999</v>
      </c>
      <c r="AD33" s="93">
        <f>[28]Dezembro!$D$33</f>
        <v>19.5</v>
      </c>
      <c r="AE33" s="93">
        <f>[28]Dezembro!$D$34</f>
        <v>20.7</v>
      </c>
      <c r="AF33" s="93">
        <f>[28]Dezembro!$D$35</f>
        <v>20.3</v>
      </c>
      <c r="AG33" s="81">
        <f t="shared" si="1"/>
        <v>18.399999999999999</v>
      </c>
      <c r="AH33" s="92">
        <f t="shared" si="2"/>
        <v>22.703225806451616</v>
      </c>
      <c r="AL33" s="5" t="s">
        <v>33</v>
      </c>
    </row>
    <row r="34" spans="1:39" x14ac:dyDescent="0.2">
      <c r="A34" s="50" t="s">
        <v>232</v>
      </c>
      <c r="B34" s="93">
        <f>[29]Dezembro!$D$5</f>
        <v>22.4</v>
      </c>
      <c r="C34" s="93">
        <f>[29]Dezembro!$D$6</f>
        <v>24.7</v>
      </c>
      <c r="D34" s="93">
        <f>[29]Dezembro!$D$7</f>
        <v>23</v>
      </c>
      <c r="E34" s="93">
        <f>[29]Dezembro!$D$8</f>
        <v>21.5</v>
      </c>
      <c r="F34" s="93">
        <f>[29]Dezembro!$D$9</f>
        <v>22.9</v>
      </c>
      <c r="G34" s="93">
        <f>[29]Dezembro!$D$10</f>
        <v>24.4</v>
      </c>
      <c r="H34" s="93">
        <f>[29]Dezembro!$D$11</f>
        <v>25.2</v>
      </c>
      <c r="I34" s="93">
        <f>[29]Dezembro!$D$12</f>
        <v>25.2</v>
      </c>
      <c r="J34" s="93">
        <f>[29]Dezembro!$D$13</f>
        <v>23</v>
      </c>
      <c r="K34" s="93">
        <f>[29]Dezembro!$D$14</f>
        <v>24.1</v>
      </c>
      <c r="L34" s="93">
        <f>[29]Dezembro!$D$15</f>
        <v>24.3</v>
      </c>
      <c r="M34" s="93">
        <f>[29]Dezembro!$D$16</f>
        <v>23.3</v>
      </c>
      <c r="N34" s="93">
        <f>[29]Dezembro!$D$17</f>
        <v>22.4</v>
      </c>
      <c r="O34" s="93">
        <f>[29]Dezembro!$D$18</f>
        <v>20.8</v>
      </c>
      <c r="P34" s="93">
        <f>[29]Dezembro!$D$19</f>
        <v>22.6</v>
      </c>
      <c r="Q34" s="93">
        <f>[29]Dezembro!$D$20</f>
        <v>22.6</v>
      </c>
      <c r="R34" s="93">
        <f>[29]Dezembro!$D$21</f>
        <v>20.2</v>
      </c>
      <c r="S34" s="93">
        <f>[29]Dezembro!$D$22</f>
        <v>23.1</v>
      </c>
      <c r="T34" s="93">
        <f>[29]Dezembro!$D$23</f>
        <v>24.6</v>
      </c>
      <c r="U34" s="93">
        <f>[29]Dezembro!$D$24</f>
        <v>24.8</v>
      </c>
      <c r="V34" s="93">
        <f>[29]Dezembro!$D$25</f>
        <v>24.1</v>
      </c>
      <c r="W34" s="93">
        <f>[29]Dezembro!$D$26</f>
        <v>24</v>
      </c>
      <c r="X34" s="93">
        <f>[29]Dezembro!$D$27</f>
        <v>23.5</v>
      </c>
      <c r="Y34" s="93">
        <f>[29]Dezembro!$D$28</f>
        <v>23.9</v>
      </c>
      <c r="Z34" s="93">
        <f>[29]Dezembro!$D$29</f>
        <v>22.2</v>
      </c>
      <c r="AA34" s="93">
        <f>[29]Dezembro!$D$30</f>
        <v>21.8</v>
      </c>
      <c r="AB34" s="93">
        <f>[29]Dezembro!$D$31</f>
        <v>20.7</v>
      </c>
      <c r="AC34" s="93">
        <f>[29]Dezembro!$D$32</f>
        <v>19.8</v>
      </c>
      <c r="AD34" s="93">
        <f>[29]Dezembro!$D$33</f>
        <v>19</v>
      </c>
      <c r="AE34" s="93">
        <f>[29]Dezembro!$D$34</f>
        <v>18.600000000000001</v>
      </c>
      <c r="AF34" s="93">
        <f>[29]Dezembro!$D$35</f>
        <v>20.5</v>
      </c>
      <c r="AG34" s="81">
        <f t="shared" si="1"/>
        <v>18.600000000000001</v>
      </c>
      <c r="AH34" s="92">
        <f t="shared" si="2"/>
        <v>22.683870967741935</v>
      </c>
      <c r="AJ34" t="s">
        <v>33</v>
      </c>
      <c r="AK34" t="s">
        <v>33</v>
      </c>
    </row>
    <row r="35" spans="1:39" x14ac:dyDescent="0.2">
      <c r="A35" s="50" t="s">
        <v>231</v>
      </c>
      <c r="B35" s="93">
        <f>[30]Dezembro!$D$5</f>
        <v>22.6</v>
      </c>
      <c r="C35" s="93">
        <f>[30]Dezembro!$D$6</f>
        <v>21.8</v>
      </c>
      <c r="D35" s="93">
        <f>[30]Dezembro!$D$7</f>
        <v>22.2</v>
      </c>
      <c r="E35" s="93">
        <f>[30]Dezembro!$D$8</f>
        <v>22.2</v>
      </c>
      <c r="F35" s="93">
        <f>[30]Dezembro!$D$9</f>
        <v>21.5</v>
      </c>
      <c r="G35" s="93">
        <f>[30]Dezembro!$D$10</f>
        <v>23.3</v>
      </c>
      <c r="H35" s="93">
        <f>[30]Dezembro!$D$11</f>
        <v>23.5</v>
      </c>
      <c r="I35" s="93">
        <f>[30]Dezembro!$D$12</f>
        <v>23.7</v>
      </c>
      <c r="J35" s="93">
        <f>[30]Dezembro!$D$13</f>
        <v>23.3</v>
      </c>
      <c r="K35" s="93">
        <f>[30]Dezembro!$D$14</f>
        <v>21.8</v>
      </c>
      <c r="L35" s="93">
        <f>[30]Dezembro!$D$15</f>
        <v>22.5</v>
      </c>
      <c r="M35" s="93">
        <f>[30]Dezembro!$D$16</f>
        <v>23.3</v>
      </c>
      <c r="N35" s="93">
        <f>[30]Dezembro!$D$17</f>
        <v>21.6</v>
      </c>
      <c r="O35" s="93">
        <f>[30]Dezembro!$D$18</f>
        <v>21.5</v>
      </c>
      <c r="P35" s="93">
        <f>[30]Dezembro!$D$19</f>
        <v>19</v>
      </c>
      <c r="Q35" s="93">
        <f>[30]Dezembro!$D$20</f>
        <v>17</v>
      </c>
      <c r="R35" s="93">
        <f>[30]Dezembro!$D$21</f>
        <v>15.9</v>
      </c>
      <c r="S35" s="93">
        <f>[30]Dezembro!$D$22</f>
        <v>18.8</v>
      </c>
      <c r="T35" s="93">
        <f>[30]Dezembro!$D$23</f>
        <v>23.1</v>
      </c>
      <c r="U35" s="93">
        <f>[30]Dezembro!$D$24</f>
        <v>22.9</v>
      </c>
      <c r="V35" s="93">
        <f>[30]Dezembro!$D$25</f>
        <v>22.7</v>
      </c>
      <c r="W35" s="93">
        <f>[30]Dezembro!$D$26</f>
        <v>21.6</v>
      </c>
      <c r="X35" s="93">
        <f>[30]Dezembro!$D$27</f>
        <v>20.399999999999999</v>
      </c>
      <c r="Y35" s="93">
        <f>[30]Dezembro!$D$28</f>
        <v>23.2</v>
      </c>
      <c r="Z35" s="93">
        <f>[30]Dezembro!$D$29</f>
        <v>21.4</v>
      </c>
      <c r="AA35" s="93">
        <f>[30]Dezembro!$D$30</f>
        <v>18.8</v>
      </c>
      <c r="AB35" s="93">
        <f>[30]Dezembro!$D$31</f>
        <v>16.100000000000001</v>
      </c>
      <c r="AC35" s="93">
        <f>[30]Dezembro!$D$32</f>
        <v>15.2</v>
      </c>
      <c r="AD35" s="93">
        <f>[30]Dezembro!$D$33</f>
        <v>16.399999999999999</v>
      </c>
      <c r="AE35" s="93">
        <f>[30]Dezembro!$D$34</f>
        <v>17</v>
      </c>
      <c r="AF35" s="93">
        <f>[30]Dezembro!$D$35</f>
        <v>21</v>
      </c>
      <c r="AG35" s="81">
        <f t="shared" si="1"/>
        <v>15.2</v>
      </c>
      <c r="AH35" s="92">
        <f t="shared" si="2"/>
        <v>20.816129032258068</v>
      </c>
      <c r="AK35" t="s">
        <v>33</v>
      </c>
    </row>
    <row r="36" spans="1:39" x14ac:dyDescent="0.2">
      <c r="A36" s="50" t="s">
        <v>126</v>
      </c>
      <c r="B36" s="93">
        <f>[31]Dezembro!$D$5</f>
        <v>24.8</v>
      </c>
      <c r="C36" s="93">
        <f>[31]Dezembro!$D$6</f>
        <v>23.4</v>
      </c>
      <c r="D36" s="93">
        <f>[31]Dezembro!$D$7</f>
        <v>22.4</v>
      </c>
      <c r="E36" s="93">
        <f>[31]Dezembro!$D$8</f>
        <v>22.3</v>
      </c>
      <c r="F36" s="93">
        <f>[31]Dezembro!$D$9</f>
        <v>20.9</v>
      </c>
      <c r="G36" s="93">
        <f>[31]Dezembro!$D$10</f>
        <v>23.5</v>
      </c>
      <c r="H36" s="93">
        <f>[31]Dezembro!$D$11</f>
        <v>21.6</v>
      </c>
      <c r="I36" s="93">
        <f>[31]Dezembro!$D$12</f>
        <v>21.5</v>
      </c>
      <c r="J36" s="93">
        <f>[31]Dezembro!$D$13</f>
        <v>22.9</v>
      </c>
      <c r="K36" s="93">
        <f>[31]Dezembro!$D$14</f>
        <v>22.9</v>
      </c>
      <c r="L36" s="93">
        <f>[31]Dezembro!$D$15</f>
        <v>21.7</v>
      </c>
      <c r="M36" s="93">
        <f>[31]Dezembro!$D$16</f>
        <v>22.6</v>
      </c>
      <c r="N36" s="93">
        <f>[31]Dezembro!$D$17</f>
        <v>21.9</v>
      </c>
      <c r="O36" s="93">
        <f>[31]Dezembro!$D$18</f>
        <v>19.899999999999999</v>
      </c>
      <c r="P36" s="93">
        <f>[31]Dezembro!$D$19</f>
        <v>18.899999999999999</v>
      </c>
      <c r="Q36" s="93">
        <f>[31]Dezembro!$D$20</f>
        <v>17.5</v>
      </c>
      <c r="R36" s="93">
        <f>[31]Dezembro!$D$21</f>
        <v>16.600000000000001</v>
      </c>
      <c r="S36" s="93">
        <f>[31]Dezembro!$D$22</f>
        <v>18.100000000000001</v>
      </c>
      <c r="T36" s="93">
        <f>[31]Dezembro!$D$23</f>
        <v>21.9</v>
      </c>
      <c r="U36" s="93">
        <f>[31]Dezembro!$D$24</f>
        <v>20.9</v>
      </c>
      <c r="V36" s="93">
        <f>[31]Dezembro!$D$25</f>
        <v>21.9</v>
      </c>
      <c r="W36" s="93">
        <f>[31]Dezembro!$D$26</f>
        <v>23</v>
      </c>
      <c r="X36" s="93">
        <f>[31]Dezembro!$D$27</f>
        <v>21</v>
      </c>
      <c r="Y36" s="93">
        <f>[31]Dezembro!$D$28</f>
        <v>21.6</v>
      </c>
      <c r="Z36" s="93">
        <f>[31]Dezembro!$D$29</f>
        <v>21.5</v>
      </c>
      <c r="AA36" s="93">
        <f>[31]Dezembro!$D$30</f>
        <v>19.2</v>
      </c>
      <c r="AB36" s="93">
        <f>[31]Dezembro!$D$31</f>
        <v>16.3</v>
      </c>
      <c r="AC36" s="93">
        <f>[31]Dezembro!$D$32</f>
        <v>16.8</v>
      </c>
      <c r="AD36" s="93">
        <f>[31]Dezembro!$D$33</f>
        <v>17.5</v>
      </c>
      <c r="AE36" s="93">
        <f>[31]Dezembro!$D$34</f>
        <v>18.5</v>
      </c>
      <c r="AF36" s="93">
        <f>[31]Dezembro!$D$35</f>
        <v>21.9</v>
      </c>
      <c r="AG36" s="81">
        <f t="shared" si="1"/>
        <v>16.3</v>
      </c>
      <c r="AH36" s="92">
        <f t="shared" si="2"/>
        <v>20.819354838709675</v>
      </c>
      <c r="AJ36" t="s">
        <v>33</v>
      </c>
    </row>
    <row r="37" spans="1:39" x14ac:dyDescent="0.2">
      <c r="A37" s="50" t="s">
        <v>13</v>
      </c>
      <c r="B37" s="93">
        <f>[32]Dezembro!$D$5</f>
        <v>24.3</v>
      </c>
      <c r="C37" s="93">
        <f>[32]Dezembro!$D$6</f>
        <v>22.5</v>
      </c>
      <c r="D37" s="93">
        <f>[32]Dezembro!$D$7</f>
        <v>21.6</v>
      </c>
      <c r="E37" s="93">
        <f>[32]Dezembro!$D$8</f>
        <v>22.7</v>
      </c>
      <c r="F37" s="93">
        <f>[32]Dezembro!$D$9</f>
        <v>22</v>
      </c>
      <c r="G37" s="93">
        <f>[32]Dezembro!$D$10</f>
        <v>22.9</v>
      </c>
      <c r="H37" s="93">
        <f>[32]Dezembro!$D$11</f>
        <v>23.4</v>
      </c>
      <c r="I37" s="93">
        <f>[32]Dezembro!$D$12</f>
        <v>24</v>
      </c>
      <c r="J37" s="93">
        <f>[32]Dezembro!$D$13</f>
        <v>23.5</v>
      </c>
      <c r="K37" s="93">
        <f>[32]Dezembro!$D$14</f>
        <v>23.6</v>
      </c>
      <c r="L37" s="93">
        <f>[32]Dezembro!$D$15</f>
        <v>21.4</v>
      </c>
      <c r="M37" s="93">
        <f>[32]Dezembro!$D$16</f>
        <v>21.4</v>
      </c>
      <c r="N37" s="93">
        <f>[32]Dezembro!$D$17</f>
        <v>21.4</v>
      </c>
      <c r="O37" s="93">
        <f>[32]Dezembro!$D$18</f>
        <v>20.9</v>
      </c>
      <c r="P37" s="93">
        <f>[32]Dezembro!$D$19</f>
        <v>21.9</v>
      </c>
      <c r="Q37" s="93">
        <f>[32]Dezembro!$D$20</f>
        <v>23.2</v>
      </c>
      <c r="R37" s="93">
        <f>[32]Dezembro!$D$21</f>
        <v>23.3</v>
      </c>
      <c r="S37" s="93">
        <f>[32]Dezembro!$D$22</f>
        <v>22.7</v>
      </c>
      <c r="T37" s="93">
        <f>[32]Dezembro!$D$23</f>
        <v>23.7</v>
      </c>
      <c r="U37" s="93">
        <f>[32]Dezembro!$D$24</f>
        <v>22.3</v>
      </c>
      <c r="V37" s="93">
        <f>[32]Dezembro!$D$25</f>
        <v>23.6</v>
      </c>
      <c r="W37" s="93">
        <f>[32]Dezembro!$D$26</f>
        <v>23.8</v>
      </c>
      <c r="X37" s="93">
        <f>[32]Dezembro!$D$27</f>
        <v>23.1</v>
      </c>
      <c r="Y37" s="93">
        <f>[32]Dezembro!$D$28</f>
        <v>23.4</v>
      </c>
      <c r="Z37" s="93">
        <f>[32]Dezembro!$D$29</f>
        <v>21.1</v>
      </c>
      <c r="AA37" s="93">
        <f>[32]Dezembro!$D$30</f>
        <v>22.8</v>
      </c>
      <c r="AB37" s="93">
        <f>[32]Dezembro!$D$31</f>
        <v>22.3</v>
      </c>
      <c r="AC37" s="93">
        <f>[32]Dezembro!$D$32</f>
        <v>22.8</v>
      </c>
      <c r="AD37" s="93">
        <f>[32]Dezembro!$D$33</f>
        <v>22.1</v>
      </c>
      <c r="AE37" s="93">
        <f>[32]Dezembro!$D$34</f>
        <v>22.5</v>
      </c>
      <c r="AF37" s="93">
        <f>[32]Dezembro!$D$35</f>
        <v>22.1</v>
      </c>
      <c r="AG37" s="81">
        <f t="shared" si="1"/>
        <v>20.9</v>
      </c>
      <c r="AH37" s="92">
        <f t="shared" si="2"/>
        <v>22.654838709677414</v>
      </c>
    </row>
    <row r="38" spans="1:39" x14ac:dyDescent="0.2">
      <c r="A38" s="50" t="s">
        <v>155</v>
      </c>
      <c r="B38" s="93">
        <f>[33]Dezembro!$D5</f>
        <v>22.5</v>
      </c>
      <c r="C38" s="93">
        <f>[33]Dezembro!$D6</f>
        <v>24.4</v>
      </c>
      <c r="D38" s="93">
        <f>[33]Dezembro!$D7</f>
        <v>22.6</v>
      </c>
      <c r="E38" s="93">
        <f>[33]Dezembro!$D8</f>
        <v>23.4</v>
      </c>
      <c r="F38" s="93">
        <f>[33]Dezembro!$D9</f>
        <v>23.4</v>
      </c>
      <c r="G38" s="93">
        <f>[33]Dezembro!$D10</f>
        <v>22.9</v>
      </c>
      <c r="H38" s="93">
        <f>[33]Dezembro!$D11</f>
        <v>23.1</v>
      </c>
      <c r="I38" s="93">
        <f>[33]Dezembro!$D12</f>
        <v>23.6</v>
      </c>
      <c r="J38" s="93">
        <f>[33]Dezembro!$D13</f>
        <v>23</v>
      </c>
      <c r="K38" s="93">
        <f>[33]Dezembro!$D14</f>
        <v>22.8</v>
      </c>
      <c r="L38" s="93">
        <f>[33]Dezembro!$D15</f>
        <v>23.6</v>
      </c>
      <c r="M38" s="93">
        <f>[33]Dezembro!$D16</f>
        <v>22.4</v>
      </c>
      <c r="N38" s="93">
        <f>[33]Dezembro!$D17</f>
        <v>22.5</v>
      </c>
      <c r="O38" s="93">
        <f>[33]Dezembro!$D18</f>
        <v>22.4</v>
      </c>
      <c r="P38" s="93">
        <f>[33]Dezembro!$D19</f>
        <v>20.8</v>
      </c>
      <c r="Q38" s="93">
        <f>[33]Dezembro!$D20</f>
        <v>23</v>
      </c>
      <c r="R38" s="93">
        <f>[33]Dezembro!$D21</f>
        <v>21.8</v>
      </c>
      <c r="S38" s="93">
        <f>[33]Dezembro!$D22</f>
        <v>22.4</v>
      </c>
      <c r="T38" s="93">
        <f>[33]Dezembro!$D23</f>
        <v>22.6</v>
      </c>
      <c r="U38" s="93">
        <f>[33]Dezembro!$D24</f>
        <v>21.9</v>
      </c>
      <c r="V38" s="93">
        <f>[33]Dezembro!$D25</f>
        <v>24.2</v>
      </c>
      <c r="W38" s="93">
        <f>[33]Dezembro!$D26</f>
        <v>22.8</v>
      </c>
      <c r="X38" s="93">
        <f>[33]Dezembro!$D27</f>
        <v>22.2</v>
      </c>
      <c r="Y38" s="93">
        <f>[33]Dezembro!$D28</f>
        <v>23.2</v>
      </c>
      <c r="Z38" s="93">
        <f>[33]Dezembro!$D29</f>
        <v>23.1</v>
      </c>
      <c r="AA38" s="93">
        <f>[33]Dezembro!$D30</f>
        <v>23.3</v>
      </c>
      <c r="AB38" s="93">
        <f>[33]Dezembro!$D31</f>
        <v>23.1</v>
      </c>
      <c r="AC38" s="93">
        <f>[33]Dezembro!$D32</f>
        <v>22.7</v>
      </c>
      <c r="AD38" s="93">
        <f>[33]Dezembro!$D33</f>
        <v>22.5</v>
      </c>
      <c r="AE38" s="93">
        <f>[33]Dezembro!$D34</f>
        <v>22.1</v>
      </c>
      <c r="AF38" s="93">
        <f>[33]Dezembro!$D35</f>
        <v>21.9</v>
      </c>
      <c r="AG38" s="81">
        <f t="shared" si="1"/>
        <v>20.8</v>
      </c>
      <c r="AH38" s="92">
        <f t="shared" si="2"/>
        <v>22.780645161290323</v>
      </c>
      <c r="AJ38" t="s">
        <v>33</v>
      </c>
      <c r="AL38" t="s">
        <v>33</v>
      </c>
    </row>
    <row r="39" spans="1:39" x14ac:dyDescent="0.2">
      <c r="A39" s="50" t="s">
        <v>14</v>
      </c>
      <c r="B39" s="93">
        <f>[34]Dezembro!$D$5</f>
        <v>21.8</v>
      </c>
      <c r="C39" s="93">
        <f>[34]Dezembro!$D$6</f>
        <v>21.9</v>
      </c>
      <c r="D39" s="93">
        <f>[34]Dezembro!$D$7</f>
        <v>20.6</v>
      </c>
      <c r="E39" s="93">
        <f>[34]Dezembro!$D$8</f>
        <v>20.3</v>
      </c>
      <c r="F39" s="93">
        <f>[34]Dezembro!$D$9</f>
        <v>21.4</v>
      </c>
      <c r="G39" s="93">
        <f>[34]Dezembro!$D$10</f>
        <v>21.9</v>
      </c>
      <c r="H39" s="93">
        <f>[34]Dezembro!$D$11</f>
        <v>24.7</v>
      </c>
      <c r="I39" s="93">
        <f>[34]Dezembro!$D$12</f>
        <v>19.899999999999999</v>
      </c>
      <c r="J39" s="93">
        <f>[34]Dezembro!$D$13</f>
        <v>22</v>
      </c>
      <c r="K39" s="93">
        <f>[34]Dezembro!$D$14</f>
        <v>20.9</v>
      </c>
      <c r="L39" s="93">
        <f>[34]Dezembro!$D$15</f>
        <v>20.3</v>
      </c>
      <c r="M39" s="93">
        <f>[34]Dezembro!$D$16</f>
        <v>20.5</v>
      </c>
      <c r="N39" s="93">
        <f>[34]Dezembro!$D$17</f>
        <v>19</v>
      </c>
      <c r="O39" s="93">
        <f>[34]Dezembro!$D$18</f>
        <v>19.7</v>
      </c>
      <c r="P39" s="93">
        <f>[34]Dezembro!$D$19</f>
        <v>19.8</v>
      </c>
      <c r="Q39" s="93">
        <f>[34]Dezembro!$D$20</f>
        <v>17.8</v>
      </c>
      <c r="R39" s="93">
        <f>[34]Dezembro!$D$21</f>
        <v>17.3</v>
      </c>
      <c r="S39" s="93">
        <f>[34]Dezembro!$D$22</f>
        <v>18.399999999999999</v>
      </c>
      <c r="T39" s="93">
        <f>[34]Dezembro!$D$23</f>
        <v>22.5</v>
      </c>
      <c r="U39" s="93">
        <f>[34]Dezembro!$D$24</f>
        <v>22.6</v>
      </c>
      <c r="V39" s="93">
        <f>[34]Dezembro!$D$25</f>
        <v>21.7</v>
      </c>
      <c r="W39" s="93">
        <f>[34]Dezembro!$D$26</f>
        <v>22.9</v>
      </c>
      <c r="X39" s="93">
        <f>[34]Dezembro!$D$27</f>
        <v>21.3</v>
      </c>
      <c r="Y39" s="93">
        <f>[34]Dezembro!$D$28</f>
        <v>21.2</v>
      </c>
      <c r="Z39" s="93">
        <f>[34]Dezembro!$D$29</f>
        <v>19.899999999999999</v>
      </c>
      <c r="AA39" s="93">
        <f>[34]Dezembro!$D$30</f>
        <v>15.9</v>
      </c>
      <c r="AB39" s="93">
        <f>[34]Dezembro!$D$31</f>
        <v>18.100000000000001</v>
      </c>
      <c r="AC39" s="93">
        <f>[34]Dezembro!$D$32</f>
        <v>19.2</v>
      </c>
      <c r="AD39" s="93">
        <f>[34]Dezembro!$D$33</f>
        <v>20</v>
      </c>
      <c r="AE39" s="93">
        <f>[34]Dezembro!$D$34</f>
        <v>19.7</v>
      </c>
      <c r="AF39" s="93">
        <f>[34]Dezembro!$D$35</f>
        <v>21</v>
      </c>
      <c r="AG39" s="81">
        <f t="shared" si="1"/>
        <v>15.9</v>
      </c>
      <c r="AH39" s="92">
        <f t="shared" si="2"/>
        <v>20.458064516129038</v>
      </c>
      <c r="AI39" s="11" t="s">
        <v>33</v>
      </c>
      <c r="AJ39" t="s">
        <v>33</v>
      </c>
      <c r="AL39" t="s">
        <v>33</v>
      </c>
    </row>
    <row r="40" spans="1:39" x14ac:dyDescent="0.2">
      <c r="A40" s="50" t="s">
        <v>15</v>
      </c>
      <c r="B40" s="93">
        <f>[35]Dezembro!$D$5</f>
        <v>26.3</v>
      </c>
      <c r="C40" s="93">
        <f>[35]Dezembro!$D$6</f>
        <v>24.8</v>
      </c>
      <c r="D40" s="93">
        <f>[35]Dezembro!$D$7</f>
        <v>20.7</v>
      </c>
      <c r="E40" s="93">
        <f>[35]Dezembro!$D$8</f>
        <v>20.2</v>
      </c>
      <c r="F40" s="93">
        <f>[35]Dezembro!$D$9</f>
        <v>21.1</v>
      </c>
      <c r="G40" s="93">
        <f>[35]Dezembro!$D$10</f>
        <v>25.8</v>
      </c>
      <c r="H40" s="93">
        <f>[35]Dezembro!$D$11</f>
        <v>26.7</v>
      </c>
      <c r="I40" s="93">
        <f>[35]Dezembro!$D$12</f>
        <v>25.7</v>
      </c>
      <c r="J40" s="93">
        <f>[35]Dezembro!$D$13</f>
        <v>25.1</v>
      </c>
      <c r="K40" s="93">
        <f>[35]Dezembro!$D$14</f>
        <v>23.3</v>
      </c>
      <c r="L40" s="93">
        <f>[35]Dezembro!$D$15</f>
        <v>22.5</v>
      </c>
      <c r="M40" s="93">
        <f>[35]Dezembro!$D$16</f>
        <v>25.1</v>
      </c>
      <c r="N40" s="93">
        <f>[35]Dezembro!$D$17</f>
        <v>22.6</v>
      </c>
      <c r="O40" s="93">
        <f>[35]Dezembro!$D$18</f>
        <v>21.3</v>
      </c>
      <c r="P40" s="93">
        <f>[35]Dezembro!$D$19</f>
        <v>21.9</v>
      </c>
      <c r="Q40" s="93">
        <f>[35]Dezembro!$D$20</f>
        <v>18.8</v>
      </c>
      <c r="R40" s="93">
        <f>[35]Dezembro!$D$21</f>
        <v>18.899999999999999</v>
      </c>
      <c r="S40" s="93">
        <f>[35]Dezembro!$D$22</f>
        <v>21.1</v>
      </c>
      <c r="T40" s="93">
        <f>[35]Dezembro!$D$23</f>
        <v>22.8</v>
      </c>
      <c r="U40" s="93">
        <f>[35]Dezembro!$D$24</f>
        <v>22.6</v>
      </c>
      <c r="V40" s="93">
        <f>[35]Dezembro!$D$25</f>
        <v>25.4</v>
      </c>
      <c r="W40" s="93">
        <f>[35]Dezembro!$D$26</f>
        <v>22.6</v>
      </c>
      <c r="X40" s="93">
        <f>[35]Dezembro!$D$27</f>
        <v>23.2</v>
      </c>
      <c r="Y40" s="93">
        <f>[35]Dezembro!$D$28</f>
        <v>23.5</v>
      </c>
      <c r="Z40" s="93">
        <f>[35]Dezembro!$D$29</f>
        <v>20.3</v>
      </c>
      <c r="AA40" s="93">
        <f>[35]Dezembro!$D$30</f>
        <v>16.8</v>
      </c>
      <c r="AB40" s="93">
        <f>[35]Dezembro!$D$31</f>
        <v>16.5</v>
      </c>
      <c r="AC40" s="93">
        <f>[35]Dezembro!$D$32</f>
        <v>19.2</v>
      </c>
      <c r="AD40" s="93">
        <f>[35]Dezembro!$D$33</f>
        <v>19</v>
      </c>
      <c r="AE40" s="93">
        <f>[35]Dezembro!$D$34</f>
        <v>18.5</v>
      </c>
      <c r="AF40" s="93">
        <f>[35]Dezembro!$D$35</f>
        <v>21.2</v>
      </c>
      <c r="AG40" s="81">
        <f t="shared" si="1"/>
        <v>16.5</v>
      </c>
      <c r="AH40" s="92">
        <f t="shared" si="2"/>
        <v>22.048387096774196</v>
      </c>
      <c r="AJ40" t="s">
        <v>33</v>
      </c>
      <c r="AK40" t="s">
        <v>33</v>
      </c>
    </row>
    <row r="41" spans="1:39" x14ac:dyDescent="0.2">
      <c r="A41" s="50" t="s">
        <v>156</v>
      </c>
      <c r="B41" s="93">
        <f>[36]Dezembro!$D$5</f>
        <v>23.8</v>
      </c>
      <c r="C41" s="93">
        <f>[36]Dezembro!$D$6</f>
        <v>23.9</v>
      </c>
      <c r="D41" s="93">
        <f>[36]Dezembro!$D$7</f>
        <v>22.1</v>
      </c>
      <c r="E41" s="93">
        <f>[36]Dezembro!$D$8</f>
        <v>23</v>
      </c>
      <c r="F41" s="93">
        <f>[36]Dezembro!$D$9</f>
        <v>21.7</v>
      </c>
      <c r="G41" s="93">
        <f>[36]Dezembro!$D$10</f>
        <v>23.6</v>
      </c>
      <c r="H41" s="93">
        <f>[36]Dezembro!$D$11</f>
        <v>23.6</v>
      </c>
      <c r="I41" s="93">
        <f>[36]Dezembro!$D$12</f>
        <v>23.3</v>
      </c>
      <c r="J41" s="93">
        <f>[36]Dezembro!$D$13</f>
        <v>22.7</v>
      </c>
      <c r="K41" s="93">
        <f>[36]Dezembro!$D$14</f>
        <v>23.2</v>
      </c>
      <c r="L41" s="93">
        <f>[36]Dezembro!$D$15</f>
        <v>23</v>
      </c>
      <c r="M41" s="93">
        <f>[36]Dezembro!$D$16</f>
        <v>22.6</v>
      </c>
      <c r="N41" s="93">
        <f>[36]Dezembro!$D$17</f>
        <v>22.3</v>
      </c>
      <c r="O41" s="93">
        <f>[36]Dezembro!$D$18</f>
        <v>21.3</v>
      </c>
      <c r="P41" s="93">
        <f>[36]Dezembro!$D$19</f>
        <v>22.4</v>
      </c>
      <c r="Q41" s="93">
        <f>[36]Dezembro!$D$20</f>
        <v>18.8</v>
      </c>
      <c r="R41" s="93">
        <f>[36]Dezembro!$D$21</f>
        <v>19</v>
      </c>
      <c r="S41" s="93">
        <f>[36]Dezembro!$D$22</f>
        <v>19.8</v>
      </c>
      <c r="T41" s="93">
        <f>[36]Dezembro!$D$23</f>
        <v>23</v>
      </c>
      <c r="U41" s="93">
        <f>[36]Dezembro!$D$24</f>
        <v>23</v>
      </c>
      <c r="V41" s="93">
        <f>[36]Dezembro!$D$25</f>
        <v>24.6</v>
      </c>
      <c r="W41" s="93">
        <f>[36]Dezembro!$D$26</f>
        <v>22</v>
      </c>
      <c r="X41" s="93">
        <f>[36]Dezembro!$D$27</f>
        <v>21</v>
      </c>
      <c r="Y41" s="93">
        <f>[36]Dezembro!$D$28</f>
        <v>22.6</v>
      </c>
      <c r="Z41" s="93">
        <f>[36]Dezembro!$D$29</f>
        <v>21.7</v>
      </c>
      <c r="AA41" s="93">
        <f>[36]Dezembro!$D$30</f>
        <v>21.7</v>
      </c>
      <c r="AB41" s="93">
        <f>[36]Dezembro!$D$31</f>
        <v>20.6</v>
      </c>
      <c r="AC41" s="93">
        <f>[36]Dezembro!$D$32</f>
        <v>19.8</v>
      </c>
      <c r="AD41" s="93">
        <f>[36]Dezembro!$D$33</f>
        <v>17.8</v>
      </c>
      <c r="AE41" s="93">
        <f>[36]Dezembro!$D$34</f>
        <v>19</v>
      </c>
      <c r="AF41" s="93">
        <f>[36]Dezembro!$D$35</f>
        <v>21.3</v>
      </c>
      <c r="AG41" s="81">
        <f t="shared" si="1"/>
        <v>17.8</v>
      </c>
      <c r="AH41" s="92">
        <f t="shared" si="2"/>
        <v>21.877419354838711</v>
      </c>
      <c r="AL41" t="s">
        <v>33</v>
      </c>
    </row>
    <row r="42" spans="1:39" x14ac:dyDescent="0.2">
      <c r="A42" s="50" t="s">
        <v>16</v>
      </c>
      <c r="B42" s="93">
        <f>[37]Dezembro!$D$5</f>
        <v>22.4</v>
      </c>
      <c r="C42" s="93">
        <f>[37]Dezembro!$D$6</f>
        <v>22.2</v>
      </c>
      <c r="D42" s="93">
        <f>[37]Dezembro!$D$7</f>
        <v>21.9</v>
      </c>
      <c r="E42" s="93">
        <f>[37]Dezembro!$D$8</f>
        <v>22.2</v>
      </c>
      <c r="F42" s="93">
        <f>[37]Dezembro!$D$9</f>
        <v>21.7</v>
      </c>
      <c r="G42" s="93">
        <f>[37]Dezembro!$D$10</f>
        <v>23.1</v>
      </c>
      <c r="H42" s="93">
        <f>[37]Dezembro!$D$11</f>
        <v>23.8</v>
      </c>
      <c r="I42" s="93">
        <f>[37]Dezembro!$D$12</f>
        <v>24</v>
      </c>
      <c r="J42" s="93">
        <f>[37]Dezembro!$D$13</f>
        <v>22.3</v>
      </c>
      <c r="K42" s="93">
        <f>[37]Dezembro!$D$14</f>
        <v>20.399999999999999</v>
      </c>
      <c r="L42" s="93">
        <f>[37]Dezembro!$D$15</f>
        <v>20.9</v>
      </c>
      <c r="M42" s="93">
        <f>[37]Dezembro!$D$16</f>
        <v>22.7</v>
      </c>
      <c r="N42" s="93">
        <f>[37]Dezembro!$D$17</f>
        <v>21.3</v>
      </c>
      <c r="O42" s="93">
        <f>[37]Dezembro!$D$18</f>
        <v>21.2</v>
      </c>
      <c r="P42" s="93">
        <f>[37]Dezembro!$D$19</f>
        <v>17</v>
      </c>
      <c r="Q42" s="93">
        <f>[37]Dezembro!$D$20</f>
        <v>15.8</v>
      </c>
      <c r="R42" s="93">
        <f>[37]Dezembro!$D$21</f>
        <v>15.2</v>
      </c>
      <c r="S42" s="93">
        <f>[37]Dezembro!$D$22</f>
        <v>16.899999999999999</v>
      </c>
      <c r="T42" s="93">
        <f>[37]Dezembro!$D$23</f>
        <v>22.8</v>
      </c>
      <c r="U42" s="93">
        <f>[37]Dezembro!$D$24</f>
        <v>22.4</v>
      </c>
      <c r="V42" s="93">
        <f>[37]Dezembro!$D$25</f>
        <v>21.8</v>
      </c>
      <c r="W42" s="93">
        <f>[37]Dezembro!$D$26</f>
        <v>21.4</v>
      </c>
      <c r="X42" s="93">
        <f>[37]Dezembro!$D$27</f>
        <v>20.5</v>
      </c>
      <c r="Y42" s="93">
        <f>[37]Dezembro!$D$28</f>
        <v>22.4</v>
      </c>
      <c r="Z42" s="93">
        <f>[37]Dezembro!$D$29</f>
        <v>21.9</v>
      </c>
      <c r="AA42" s="93">
        <f>[37]Dezembro!$D$30</f>
        <v>19.3</v>
      </c>
      <c r="AB42" s="93">
        <f>[37]Dezembro!$D$31</f>
        <v>14.5</v>
      </c>
      <c r="AC42" s="93">
        <f>[37]Dezembro!$D$32</f>
        <v>14.2</v>
      </c>
      <c r="AD42" s="93">
        <f>[37]Dezembro!$D$33</f>
        <v>15.8</v>
      </c>
      <c r="AE42" s="93">
        <f>[37]Dezembro!$D$34</f>
        <v>16</v>
      </c>
      <c r="AF42" s="93">
        <f>[37]Dezembro!$D$35</f>
        <v>18.7</v>
      </c>
      <c r="AG42" s="81">
        <f t="shared" si="1"/>
        <v>14.2</v>
      </c>
      <c r="AH42" s="92">
        <f t="shared" si="2"/>
        <v>20.216129032258063</v>
      </c>
      <c r="AJ42" t="s">
        <v>33</v>
      </c>
      <c r="AK42" t="s">
        <v>33</v>
      </c>
      <c r="AL42" t="s">
        <v>33</v>
      </c>
    </row>
    <row r="43" spans="1:39" x14ac:dyDescent="0.2">
      <c r="A43" s="50" t="s">
        <v>139</v>
      </c>
      <c r="B43" s="93">
        <f>[38]Dezembro!$D$5</f>
        <v>23.1</v>
      </c>
      <c r="C43" s="93">
        <f>[38]Dezembro!$D$6</f>
        <v>22.7</v>
      </c>
      <c r="D43" s="93">
        <f>[38]Dezembro!$D$7</f>
        <v>22.2</v>
      </c>
      <c r="E43" s="93">
        <f>[38]Dezembro!$D$8</f>
        <v>23</v>
      </c>
      <c r="F43" s="93">
        <f>[38]Dezembro!$D$9</f>
        <v>22.6</v>
      </c>
      <c r="G43" s="93">
        <f>[38]Dezembro!$D$10</f>
        <v>23.3</v>
      </c>
      <c r="H43" s="93">
        <f>[38]Dezembro!$D$11</f>
        <v>24.2</v>
      </c>
      <c r="I43" s="93">
        <f>[38]Dezembro!$D$12</f>
        <v>22.5</v>
      </c>
      <c r="J43" s="93">
        <f>[38]Dezembro!$D$13</f>
        <v>22.7</v>
      </c>
      <c r="K43" s="93">
        <f>[38]Dezembro!$D$14</f>
        <v>23.1</v>
      </c>
      <c r="L43" s="93">
        <f>[38]Dezembro!$D$15</f>
        <v>23.9</v>
      </c>
      <c r="M43" s="93">
        <f>[38]Dezembro!$D$16</f>
        <v>22.9</v>
      </c>
      <c r="N43" s="93">
        <f>[38]Dezembro!$D$17</f>
        <v>23.1</v>
      </c>
      <c r="O43" s="93">
        <f>[38]Dezembro!$D$18</f>
        <v>20.7</v>
      </c>
      <c r="P43" s="93">
        <f>[38]Dezembro!$D$19</f>
        <v>21.5</v>
      </c>
      <c r="Q43" s="93">
        <f>[38]Dezembro!$D$20</f>
        <v>16.600000000000001</v>
      </c>
      <c r="R43" s="93">
        <f>[38]Dezembro!$D$21</f>
        <v>17.2</v>
      </c>
      <c r="S43" s="93">
        <f>[38]Dezembro!$D$22</f>
        <v>18.5</v>
      </c>
      <c r="T43" s="93">
        <f>[38]Dezembro!$D$23</f>
        <v>20.8</v>
      </c>
      <c r="U43" s="93">
        <f>[38]Dezembro!$D$24</f>
        <v>21.5</v>
      </c>
      <c r="V43" s="93">
        <f>[38]Dezembro!$D$25</f>
        <v>22.9</v>
      </c>
      <c r="W43" s="93">
        <f>[38]Dezembro!$D$26</f>
        <v>21.7</v>
      </c>
      <c r="X43" s="93">
        <f>[38]Dezembro!$D$27</f>
        <v>20.2</v>
      </c>
      <c r="Y43" s="93">
        <f>[38]Dezembro!$D$28</f>
        <v>22.9</v>
      </c>
      <c r="Z43" s="93">
        <f>[38]Dezembro!$D$29</f>
        <v>21</v>
      </c>
      <c r="AA43" s="93">
        <f>[38]Dezembro!$D$30</f>
        <v>21.4</v>
      </c>
      <c r="AB43" s="93">
        <f>[38]Dezembro!$D$31</f>
        <v>19.7</v>
      </c>
      <c r="AC43" s="93">
        <f>[38]Dezembro!$D$32</f>
        <v>16.8</v>
      </c>
      <c r="AD43" s="93">
        <f>[38]Dezembro!$D$33</f>
        <v>15.4</v>
      </c>
      <c r="AE43" s="93">
        <f>[38]Dezembro!$D$34</f>
        <v>17.399999999999999</v>
      </c>
      <c r="AF43" s="93">
        <f>[38]Dezembro!$D$35</f>
        <v>21.6</v>
      </c>
      <c r="AG43" s="81">
        <f t="shared" si="1"/>
        <v>15.4</v>
      </c>
      <c r="AH43" s="92">
        <f t="shared" si="2"/>
        <v>21.196774193548386</v>
      </c>
      <c r="AJ43" t="s">
        <v>33</v>
      </c>
    </row>
    <row r="44" spans="1:39" x14ac:dyDescent="0.2">
      <c r="A44" s="50" t="s">
        <v>17</v>
      </c>
      <c r="B44" s="93">
        <f>[39]Dezembro!$D$5</f>
        <v>21.1</v>
      </c>
      <c r="C44" s="93">
        <f>[39]Dezembro!$D$6</f>
        <v>22.9</v>
      </c>
      <c r="D44" s="93">
        <f>[39]Dezembro!$D$7</f>
        <v>20.8</v>
      </c>
      <c r="E44" s="93">
        <f>[39]Dezembro!$D$8</f>
        <v>20.8</v>
      </c>
      <c r="F44" s="93">
        <f>[39]Dezembro!$D$9</f>
        <v>20.7</v>
      </c>
      <c r="G44" s="93">
        <f>[39]Dezembro!$D$10</f>
        <v>21.5</v>
      </c>
      <c r="H44" s="93">
        <f>[39]Dezembro!$D$11</f>
        <v>22.1</v>
      </c>
      <c r="I44" s="93">
        <f>[39]Dezembro!$D$12</f>
        <v>22.4</v>
      </c>
      <c r="J44" s="93">
        <f>[39]Dezembro!$D$13</f>
        <v>21.1</v>
      </c>
      <c r="K44" s="93">
        <f>[39]Dezembro!$D$14</f>
        <v>21.9</v>
      </c>
      <c r="L44" s="93">
        <f>[39]Dezembro!$D$15</f>
        <v>21.4</v>
      </c>
      <c r="M44" s="93">
        <f>[39]Dezembro!$D$16</f>
        <v>22.5</v>
      </c>
      <c r="N44" s="93">
        <f>[39]Dezembro!$D$17</f>
        <v>20.5</v>
      </c>
      <c r="O44" s="93">
        <f>[39]Dezembro!$D$18</f>
        <v>19.399999999999999</v>
      </c>
      <c r="P44" s="93">
        <f>[39]Dezembro!$D$19</f>
        <v>20.3</v>
      </c>
      <c r="Q44" s="93">
        <f>[39]Dezembro!$D$20</f>
        <v>18.7</v>
      </c>
      <c r="R44" s="93">
        <f>[39]Dezembro!$D$21</f>
        <v>19.3</v>
      </c>
      <c r="S44" s="93">
        <f>[39]Dezembro!$D$22</f>
        <v>19.2</v>
      </c>
      <c r="T44" s="93">
        <f>[39]Dezembro!$D$23</f>
        <v>21.5</v>
      </c>
      <c r="U44" s="93">
        <f>[39]Dezembro!$D$24</f>
        <v>21.6</v>
      </c>
      <c r="V44" s="93">
        <f>[39]Dezembro!$D$25</f>
        <v>23.3</v>
      </c>
      <c r="W44" s="93">
        <f>[39]Dezembro!$D$26</f>
        <v>19.600000000000001</v>
      </c>
      <c r="X44" s="93">
        <f>[39]Dezembro!$D$27</f>
        <v>20.399999999999999</v>
      </c>
      <c r="Y44" s="93">
        <f>[39]Dezembro!$D$28</f>
        <v>21.2</v>
      </c>
      <c r="Z44" s="93">
        <f>[39]Dezembro!$D$29</f>
        <v>20.3</v>
      </c>
      <c r="AA44" s="93">
        <f>[39]Dezembro!$D$30</f>
        <v>20.2</v>
      </c>
      <c r="AB44" s="93">
        <f>[39]Dezembro!$D$31</f>
        <v>21.8</v>
      </c>
      <c r="AC44" s="93">
        <f>[39]Dezembro!$D$32</f>
        <v>19.7</v>
      </c>
      <c r="AD44" s="93">
        <f>[39]Dezembro!$D$33</f>
        <v>17.2</v>
      </c>
      <c r="AE44" s="93">
        <f>[39]Dezembro!$D$34</f>
        <v>19.5</v>
      </c>
      <c r="AF44" s="93">
        <f>[39]Dezembro!$D$35</f>
        <v>20</v>
      </c>
      <c r="AG44" s="81">
        <f t="shared" si="1"/>
        <v>17.2</v>
      </c>
      <c r="AH44" s="92">
        <f t="shared" si="2"/>
        <v>20.738709677419358</v>
      </c>
      <c r="AJ44" t="s">
        <v>33</v>
      </c>
      <c r="AL44" t="s">
        <v>33</v>
      </c>
    </row>
    <row r="45" spans="1:39" hidden="1" x14ac:dyDescent="0.2">
      <c r="A45" s="50" t="s">
        <v>144</v>
      </c>
      <c r="B45" s="93" t="str">
        <f>[40]Dezembro!$D$5</f>
        <v>*</v>
      </c>
      <c r="C45" s="93" t="str">
        <f>[40]Dezembro!$D$6</f>
        <v>*</v>
      </c>
      <c r="D45" s="93" t="str">
        <f>[40]Dezembro!$D$7</f>
        <v>*</v>
      </c>
      <c r="E45" s="93" t="str">
        <f>[40]Dezembro!$D$8</f>
        <v>*</v>
      </c>
      <c r="F45" s="93" t="str">
        <f>[40]Dezembro!$D$9</f>
        <v>*</v>
      </c>
      <c r="G45" s="93" t="str">
        <f>[40]Dezembro!$D$10</f>
        <v>*</v>
      </c>
      <c r="H45" s="93" t="str">
        <f>[40]Dezembro!$D$11</f>
        <v>*</v>
      </c>
      <c r="I45" s="93" t="str">
        <f>[40]Dezembro!$D$12</f>
        <v>*</v>
      </c>
      <c r="J45" s="93" t="str">
        <f>[40]Dezembro!$D$13</f>
        <v>*</v>
      </c>
      <c r="K45" s="93" t="str">
        <f>[40]Dezembro!$D$14</f>
        <v>*</v>
      </c>
      <c r="L45" s="93" t="str">
        <f>[40]Dezembro!$D$15</f>
        <v>*</v>
      </c>
      <c r="M45" s="93" t="str">
        <f>[40]Dezembro!$D$16</f>
        <v>*</v>
      </c>
      <c r="N45" s="93" t="str">
        <f>[40]Dezembro!$D$17</f>
        <v>*</v>
      </c>
      <c r="O45" s="93" t="str">
        <f>[40]Dezembro!$D$18</f>
        <v>*</v>
      </c>
      <c r="P45" s="93" t="str">
        <f>[40]Dezembro!$D$19</f>
        <v>*</v>
      </c>
      <c r="Q45" s="93" t="str">
        <f>[40]Dezembro!$D$20</f>
        <v>*</v>
      </c>
      <c r="R45" s="93" t="str">
        <f>[40]Dezembro!$D$21</f>
        <v>*</v>
      </c>
      <c r="S45" s="93" t="str">
        <f>[40]Dezembro!$D$22</f>
        <v>*</v>
      </c>
      <c r="T45" s="93" t="str">
        <f>[40]Dezembro!$D$23</f>
        <v>*</v>
      </c>
      <c r="U45" s="93" t="str">
        <f>[40]Dezembro!$D$24</f>
        <v>*</v>
      </c>
      <c r="V45" s="93" t="str">
        <f>[40]Dezembro!$D$25</f>
        <v>*</v>
      </c>
      <c r="W45" s="93" t="str">
        <f>[40]Dezembro!$D$26</f>
        <v>*</v>
      </c>
      <c r="X45" s="93" t="str">
        <f>[40]Dezembro!$D$27</f>
        <v>*</v>
      </c>
      <c r="Y45" s="93" t="str">
        <f>[40]Dezembro!$D$28</f>
        <v>*</v>
      </c>
      <c r="Z45" s="93" t="str">
        <f>[40]Dezembro!$D$29</f>
        <v>*</v>
      </c>
      <c r="AA45" s="93" t="str">
        <f>[40]Dezembro!$D$30</f>
        <v>*</v>
      </c>
      <c r="AB45" s="93" t="str">
        <f>[40]Dezembro!$D$31</f>
        <v>*</v>
      </c>
      <c r="AC45" s="93" t="str">
        <f>[40]Dezembro!$D$32</f>
        <v>*</v>
      </c>
      <c r="AD45" s="93" t="str">
        <f>[40]Dezembro!$D$33</f>
        <v>*</v>
      </c>
      <c r="AE45" s="93" t="str">
        <f>[40]Dezembro!$D$34</f>
        <v>*</v>
      </c>
      <c r="AF45" s="93" t="str">
        <f>[40]Dezembro!$D$35</f>
        <v>*</v>
      </c>
      <c r="AG45" s="81" t="s">
        <v>203</v>
      </c>
      <c r="AH45" s="92" t="e">
        <f t="shared" si="2"/>
        <v>#DIV/0!</v>
      </c>
      <c r="AL45" t="s">
        <v>33</v>
      </c>
      <c r="AM45" t="s">
        <v>33</v>
      </c>
    </row>
    <row r="46" spans="1:39" x14ac:dyDescent="0.2">
      <c r="A46" s="50" t="s">
        <v>18</v>
      </c>
      <c r="B46" s="93">
        <f>[41]Dezembro!$D$5</f>
        <v>22.9</v>
      </c>
      <c r="C46" s="93">
        <f>[41]Dezembro!$D$6</f>
        <v>23</v>
      </c>
      <c r="D46" s="93">
        <f>[41]Dezembro!$D$7</f>
        <v>20.8</v>
      </c>
      <c r="E46" s="93">
        <f>[41]Dezembro!$D$8</f>
        <v>19.399999999999999</v>
      </c>
      <c r="F46" s="93">
        <f>[41]Dezembro!$D$9</f>
        <v>21.3</v>
      </c>
      <c r="G46" s="93">
        <f>[41]Dezembro!$D$10</f>
        <v>22.1</v>
      </c>
      <c r="H46" s="93">
        <f>[41]Dezembro!$D$11</f>
        <v>19</v>
      </c>
      <c r="I46" s="93">
        <f>[41]Dezembro!$D$12</f>
        <v>18.600000000000001</v>
      </c>
      <c r="J46" s="93">
        <f>[41]Dezembro!$D$13</f>
        <v>21.6</v>
      </c>
      <c r="K46" s="93">
        <f>[41]Dezembro!$D$14</f>
        <v>20.2</v>
      </c>
      <c r="L46" s="93">
        <f>[41]Dezembro!$D$15</f>
        <v>18.2</v>
      </c>
      <c r="M46" s="93">
        <f>[41]Dezembro!$D$16</f>
        <v>22.2</v>
      </c>
      <c r="N46" s="93">
        <f>[41]Dezembro!$D$17</f>
        <v>18.399999999999999</v>
      </c>
      <c r="O46" s="93">
        <f>[41]Dezembro!$D$18</f>
        <v>20.2</v>
      </c>
      <c r="P46" s="93">
        <f>[41]Dezembro!$D$19</f>
        <v>18.899999999999999</v>
      </c>
      <c r="Q46" s="93">
        <f>[41]Dezembro!$D$20</f>
        <v>16.8</v>
      </c>
      <c r="R46" s="93">
        <f>[41]Dezembro!$D$21</f>
        <v>16.8</v>
      </c>
      <c r="S46" s="93">
        <f>[41]Dezembro!$D$22</f>
        <v>16.7</v>
      </c>
      <c r="T46" s="93">
        <f>[41]Dezembro!$D$23</f>
        <v>19.7</v>
      </c>
      <c r="U46" s="93">
        <f>[41]Dezembro!$D$24</f>
        <v>21.3</v>
      </c>
      <c r="V46" s="93">
        <f>[41]Dezembro!$D$25</f>
        <v>21.5</v>
      </c>
      <c r="W46" s="93">
        <f>[41]Dezembro!$D$26</f>
        <v>22.2</v>
      </c>
      <c r="X46" s="93">
        <f>[41]Dezembro!$D$27</f>
        <v>19.7</v>
      </c>
      <c r="Y46" s="93">
        <f>[41]Dezembro!$D$28</f>
        <v>20.9</v>
      </c>
      <c r="Z46" s="93">
        <f>[41]Dezembro!$D$29</f>
        <v>19.7</v>
      </c>
      <c r="AA46" s="93">
        <f>[41]Dezembro!$D$30</f>
        <v>15.8</v>
      </c>
      <c r="AB46" s="93">
        <f>[41]Dezembro!$D$31</f>
        <v>16.5</v>
      </c>
      <c r="AC46" s="93">
        <f>[41]Dezembro!$D$32</f>
        <v>18.100000000000001</v>
      </c>
      <c r="AD46" s="93">
        <f>[41]Dezembro!$D$33</f>
        <v>19.399999999999999</v>
      </c>
      <c r="AE46" s="93">
        <f>[41]Dezembro!$D$34</f>
        <v>17.7</v>
      </c>
      <c r="AF46" s="93">
        <f>[41]Dezembro!$D$35</f>
        <v>20.7</v>
      </c>
      <c r="AG46" s="81">
        <f t="shared" si="1"/>
        <v>15.8</v>
      </c>
      <c r="AH46" s="92">
        <f t="shared" si="2"/>
        <v>19.687096774193545</v>
      </c>
      <c r="AI46" s="11" t="s">
        <v>33</v>
      </c>
      <c r="AJ46" t="s">
        <v>33</v>
      </c>
    </row>
    <row r="47" spans="1:39" x14ac:dyDescent="0.2">
      <c r="A47" s="50" t="s">
        <v>21</v>
      </c>
      <c r="B47" s="93">
        <f>[42]Dezembro!$D$5</f>
        <v>23.5</v>
      </c>
      <c r="C47" s="93">
        <f>[42]Dezembro!$D$6</f>
        <v>23.4</v>
      </c>
      <c r="D47" s="93">
        <f>[42]Dezembro!$D$7</f>
        <v>21.4</v>
      </c>
      <c r="E47" s="93">
        <f>[42]Dezembro!$D$8</f>
        <v>21.7</v>
      </c>
      <c r="F47" s="93">
        <f>[42]Dezembro!$D$9</f>
        <v>20.3</v>
      </c>
      <c r="G47" s="93">
        <f>[42]Dezembro!$D$10</f>
        <v>22.8</v>
      </c>
      <c r="H47" s="93">
        <f>[42]Dezembro!$D$11</f>
        <v>24.5</v>
      </c>
      <c r="I47" s="93">
        <f>[42]Dezembro!$D$12</f>
        <v>23.8</v>
      </c>
      <c r="J47" s="93">
        <f>[42]Dezembro!$D$13</f>
        <v>23.3</v>
      </c>
      <c r="K47" s="93">
        <f>[42]Dezembro!$D$14</f>
        <v>22.6</v>
      </c>
      <c r="L47" s="93">
        <f>[42]Dezembro!$D$15</f>
        <v>23</v>
      </c>
      <c r="M47" s="93">
        <f>[42]Dezembro!$D$16</f>
        <v>21.9</v>
      </c>
      <c r="N47" s="93">
        <f>[42]Dezembro!$D$17</f>
        <v>21.5</v>
      </c>
      <c r="O47" s="93">
        <f>[42]Dezembro!$D$18</f>
        <v>20.6</v>
      </c>
      <c r="P47" s="93">
        <f>[42]Dezembro!$D$19</f>
        <v>21.3</v>
      </c>
      <c r="Q47" s="93">
        <f>[42]Dezembro!$D$20</f>
        <v>19.100000000000001</v>
      </c>
      <c r="R47" s="93">
        <f>[42]Dezembro!$D$21</f>
        <v>17</v>
      </c>
      <c r="S47" s="93">
        <f>[42]Dezembro!$D$22</f>
        <v>27.8</v>
      </c>
      <c r="T47" s="93">
        <f>[42]Dezembro!$D$23</f>
        <v>24.9</v>
      </c>
      <c r="U47" s="93">
        <f>[42]Dezembro!$D$24</f>
        <v>23.3</v>
      </c>
      <c r="V47" s="93">
        <f>[42]Dezembro!$D$25</f>
        <v>22.8</v>
      </c>
      <c r="W47" s="93">
        <f>[42]Dezembro!$D$26</f>
        <v>22</v>
      </c>
      <c r="X47" s="93">
        <f>[42]Dezembro!$D$27</f>
        <v>21.3</v>
      </c>
      <c r="Y47" s="93">
        <f>[42]Dezembro!$D$28</f>
        <v>22.2</v>
      </c>
      <c r="Z47" s="93">
        <f>[42]Dezembro!$D$29</f>
        <v>21.5</v>
      </c>
      <c r="AA47" s="93">
        <f>[42]Dezembro!$D$30</f>
        <v>18.899999999999999</v>
      </c>
      <c r="AB47" s="93">
        <f>[42]Dezembro!$D$31</f>
        <v>17.2</v>
      </c>
      <c r="AC47" s="93">
        <f>[42]Dezembro!$D$32</f>
        <v>17.100000000000001</v>
      </c>
      <c r="AD47" s="93">
        <f>[42]Dezembro!$D$33</f>
        <v>23.2</v>
      </c>
      <c r="AE47" s="93">
        <f>[42]Dezembro!$D$34</f>
        <v>23.9</v>
      </c>
      <c r="AF47" s="93">
        <f>[42]Dezembro!$D$35</f>
        <v>22.9</v>
      </c>
      <c r="AG47" s="81">
        <f t="shared" si="1"/>
        <v>17</v>
      </c>
      <c r="AH47" s="92">
        <f t="shared" si="2"/>
        <v>21.958064516129038</v>
      </c>
    </row>
    <row r="48" spans="1:39" x14ac:dyDescent="0.2">
      <c r="A48" s="50" t="s">
        <v>32</v>
      </c>
      <c r="B48" s="93">
        <f>[43]Dezembro!$D$5</f>
        <v>22.3</v>
      </c>
      <c r="C48" s="93">
        <f>[43]Dezembro!$D$6</f>
        <v>23.7</v>
      </c>
      <c r="D48" s="93">
        <f>[43]Dezembro!$D$7</f>
        <v>20.5</v>
      </c>
      <c r="E48" s="93">
        <f>[43]Dezembro!$D$8</f>
        <v>22.3</v>
      </c>
      <c r="F48" s="93">
        <f>[43]Dezembro!$D$9</f>
        <v>22.4</v>
      </c>
      <c r="G48" s="93">
        <f>[43]Dezembro!$D$10</f>
        <v>22.4</v>
      </c>
      <c r="H48" s="93">
        <f>[43]Dezembro!$D$11</f>
        <v>22.9</v>
      </c>
      <c r="I48" s="93">
        <f>[43]Dezembro!$D$12</f>
        <v>23.6</v>
      </c>
      <c r="J48" s="93">
        <f>[43]Dezembro!$D$13</f>
        <v>22.8</v>
      </c>
      <c r="K48" s="93">
        <f>[43]Dezembro!$D$14</f>
        <v>22.1</v>
      </c>
      <c r="L48" s="93">
        <f>[43]Dezembro!$D$15</f>
        <v>24</v>
      </c>
      <c r="M48" s="93">
        <f>[43]Dezembro!$D$16</f>
        <v>21.4</v>
      </c>
      <c r="N48" s="93">
        <f>[43]Dezembro!$D$17</f>
        <v>22.8</v>
      </c>
      <c r="O48" s="93">
        <f>[43]Dezembro!$D$18</f>
        <v>20.9</v>
      </c>
      <c r="P48" s="93">
        <f>[43]Dezembro!$D$19</f>
        <v>20.6</v>
      </c>
      <c r="Q48" s="93">
        <f>[43]Dezembro!$D$20</f>
        <v>22.1</v>
      </c>
      <c r="R48" s="93">
        <f>[43]Dezembro!$D$21</f>
        <v>21.7</v>
      </c>
      <c r="S48" s="93">
        <f>[43]Dezembro!$D$22</f>
        <v>22.1</v>
      </c>
      <c r="T48" s="93">
        <f>[43]Dezembro!$D$23</f>
        <v>22.7</v>
      </c>
      <c r="U48" s="93">
        <f>[43]Dezembro!$D$24</f>
        <v>21.3</v>
      </c>
      <c r="V48" s="93">
        <f>[43]Dezembro!$D$25</f>
        <v>21.3</v>
      </c>
      <c r="W48" s="93">
        <f>[43]Dezembro!$D$26</f>
        <v>21.5</v>
      </c>
      <c r="X48" s="93">
        <f>[43]Dezembro!$D$27</f>
        <v>22.6</v>
      </c>
      <c r="Y48" s="93">
        <f>[43]Dezembro!$D$28</f>
        <v>22.5</v>
      </c>
      <c r="Z48" s="93">
        <f>[43]Dezembro!$D$29</f>
        <v>22.3</v>
      </c>
      <c r="AA48" s="93">
        <f>[43]Dezembro!$D$30</f>
        <v>22</v>
      </c>
      <c r="AB48" s="93">
        <f>[43]Dezembro!$D$31</f>
        <v>21.9</v>
      </c>
      <c r="AC48" s="93">
        <f>[43]Dezembro!$D$32</f>
        <v>21.6</v>
      </c>
      <c r="AD48" s="93">
        <f>[43]Dezembro!$D$33</f>
        <v>21.2</v>
      </c>
      <c r="AE48" s="93">
        <f>[43]Dezembro!$D$34</f>
        <v>21.7</v>
      </c>
      <c r="AF48" s="93">
        <f>[43]Dezembro!$D$35</f>
        <v>21.5</v>
      </c>
      <c r="AG48" s="81">
        <f t="shared" si="1"/>
        <v>20.5</v>
      </c>
      <c r="AH48" s="92">
        <f t="shared" si="2"/>
        <v>22.087096774193551</v>
      </c>
      <c r="AI48" s="11" t="s">
        <v>33</v>
      </c>
      <c r="AJ48" t="s">
        <v>33</v>
      </c>
      <c r="AL48" t="s">
        <v>33</v>
      </c>
    </row>
    <row r="49" spans="1:39" x14ac:dyDescent="0.2">
      <c r="A49" s="50" t="s">
        <v>19</v>
      </c>
      <c r="B49" s="93">
        <f>[44]Dezembro!$D$5</f>
        <v>25</v>
      </c>
      <c r="C49" s="93">
        <f>[44]Dezembro!$D$6</f>
        <v>22.8</v>
      </c>
      <c r="D49" s="93">
        <f>[44]Dezembro!$D$7</f>
        <v>22.1</v>
      </c>
      <c r="E49" s="93">
        <f>[44]Dezembro!$D$8</f>
        <v>22</v>
      </c>
      <c r="F49" s="93">
        <f>[44]Dezembro!$D$9</f>
        <v>23</v>
      </c>
      <c r="G49" s="93">
        <f>[44]Dezembro!$D$10</f>
        <v>23.1</v>
      </c>
      <c r="H49" s="93">
        <f>[44]Dezembro!$D$11</f>
        <v>26.2</v>
      </c>
      <c r="I49" s="93">
        <f>[44]Dezembro!$D$12</f>
        <v>23.3</v>
      </c>
      <c r="J49" s="93">
        <f>[44]Dezembro!$D$13</f>
        <v>22.1</v>
      </c>
      <c r="K49" s="93">
        <f>[44]Dezembro!$D$14</f>
        <v>24.1</v>
      </c>
      <c r="L49" s="93">
        <f>[44]Dezembro!$D$15</f>
        <v>23.2</v>
      </c>
      <c r="M49" s="93">
        <f>[44]Dezembro!$D$16</f>
        <v>23.2</v>
      </c>
      <c r="N49" s="93">
        <f>[44]Dezembro!$D$17</f>
        <v>23.4</v>
      </c>
      <c r="O49" s="93">
        <f>[44]Dezembro!$D$18</f>
        <v>21.3</v>
      </c>
      <c r="P49" s="93">
        <f>[44]Dezembro!$D$19</f>
        <v>22.9</v>
      </c>
      <c r="Q49" s="93">
        <f>[44]Dezembro!$D$20</f>
        <v>21.1</v>
      </c>
      <c r="R49" s="93">
        <f>[44]Dezembro!$D$21</f>
        <v>21.3</v>
      </c>
      <c r="S49" s="93">
        <f>[44]Dezembro!$D$22</f>
        <v>22.8</v>
      </c>
      <c r="T49" s="93">
        <f>[44]Dezembro!$D$23</f>
        <v>24.4</v>
      </c>
      <c r="U49" s="93">
        <f>[44]Dezembro!$D$24</f>
        <v>22.9</v>
      </c>
      <c r="V49" s="93">
        <f>[44]Dezembro!$D$25</f>
        <v>22.7</v>
      </c>
      <c r="W49" s="93">
        <f>[44]Dezembro!$D$26</f>
        <v>22.3</v>
      </c>
      <c r="X49" s="93">
        <f>[44]Dezembro!$D$27</f>
        <v>23</v>
      </c>
      <c r="Y49" s="93">
        <f>[44]Dezembro!$D$28</f>
        <v>23.6</v>
      </c>
      <c r="Z49" s="93">
        <f>[44]Dezembro!$D$29</f>
        <v>23.1</v>
      </c>
      <c r="AA49" s="93">
        <f>[44]Dezembro!$D$30</f>
        <v>22.4</v>
      </c>
      <c r="AB49" s="93">
        <f>[44]Dezembro!$D$31</f>
        <v>23.1</v>
      </c>
      <c r="AC49" s="93">
        <f>[44]Dezembro!$D$32</f>
        <v>22.9</v>
      </c>
      <c r="AD49" s="93">
        <f>[44]Dezembro!$D$33</f>
        <v>21.1</v>
      </c>
      <c r="AE49" s="93">
        <f>[44]Dezembro!$D$34</f>
        <v>23.5</v>
      </c>
      <c r="AF49" s="93">
        <f>[44]Dezembro!$D$35</f>
        <v>23.4</v>
      </c>
      <c r="AG49" s="81">
        <f t="shared" si="1"/>
        <v>21.1</v>
      </c>
      <c r="AH49" s="92">
        <f t="shared" si="2"/>
        <v>22.945161290322581</v>
      </c>
    </row>
    <row r="50" spans="1:39" s="5" customFormat="1" ht="17.100000000000001" customHeight="1" x14ac:dyDescent="0.2">
      <c r="A50" s="51" t="s">
        <v>205</v>
      </c>
      <c r="B50" s="94">
        <f t="shared" ref="B50:AF50" si="4">MIN(B5:B49)</f>
        <v>0</v>
      </c>
      <c r="C50" s="94">
        <f t="shared" si="4"/>
        <v>0</v>
      </c>
      <c r="D50" s="94">
        <f t="shared" si="4"/>
        <v>0</v>
      </c>
      <c r="E50" s="94">
        <f t="shared" si="4"/>
        <v>0</v>
      </c>
      <c r="F50" s="94">
        <f t="shared" si="4"/>
        <v>0</v>
      </c>
      <c r="G50" s="94">
        <f t="shared" si="4"/>
        <v>0</v>
      </c>
      <c r="H50" s="94">
        <f t="shared" si="4"/>
        <v>0</v>
      </c>
      <c r="I50" s="94">
        <f t="shared" si="4"/>
        <v>0</v>
      </c>
      <c r="J50" s="94">
        <f t="shared" si="4"/>
        <v>0</v>
      </c>
      <c r="K50" s="94">
        <f t="shared" si="4"/>
        <v>0</v>
      </c>
      <c r="L50" s="94">
        <f t="shared" si="4"/>
        <v>0</v>
      </c>
      <c r="M50" s="94">
        <f t="shared" si="4"/>
        <v>0</v>
      </c>
      <c r="N50" s="94">
        <f t="shared" si="4"/>
        <v>0</v>
      </c>
      <c r="O50" s="94">
        <f t="shared" si="4"/>
        <v>0</v>
      </c>
      <c r="P50" s="94">
        <f t="shared" si="4"/>
        <v>0</v>
      </c>
      <c r="Q50" s="94">
        <f t="shared" si="4"/>
        <v>0</v>
      </c>
      <c r="R50" s="94">
        <f t="shared" si="4"/>
        <v>0</v>
      </c>
      <c r="S50" s="94">
        <f t="shared" si="4"/>
        <v>0</v>
      </c>
      <c r="T50" s="94">
        <f t="shared" si="4"/>
        <v>0</v>
      </c>
      <c r="U50" s="94">
        <f t="shared" si="4"/>
        <v>0</v>
      </c>
      <c r="V50" s="94">
        <f t="shared" si="4"/>
        <v>0</v>
      </c>
      <c r="W50" s="94">
        <f t="shared" si="4"/>
        <v>0</v>
      </c>
      <c r="X50" s="94">
        <f t="shared" si="4"/>
        <v>0</v>
      </c>
      <c r="Y50" s="94">
        <f t="shared" si="4"/>
        <v>0</v>
      </c>
      <c r="Z50" s="94">
        <f t="shared" si="4"/>
        <v>0</v>
      </c>
      <c r="AA50" s="94">
        <f t="shared" si="4"/>
        <v>0</v>
      </c>
      <c r="AB50" s="94">
        <f t="shared" si="4"/>
        <v>0</v>
      </c>
      <c r="AC50" s="94">
        <f t="shared" si="4"/>
        <v>0</v>
      </c>
      <c r="AD50" s="94">
        <f t="shared" si="4"/>
        <v>0</v>
      </c>
      <c r="AE50" s="94">
        <f t="shared" si="4"/>
        <v>0</v>
      </c>
      <c r="AF50" s="94">
        <f t="shared" si="4"/>
        <v>0</v>
      </c>
      <c r="AG50" s="81">
        <f>MIN(AG5:AG49)</f>
        <v>0</v>
      </c>
      <c r="AH50" s="92">
        <f t="shared" si="2"/>
        <v>0</v>
      </c>
      <c r="AL50" s="5" t="s">
        <v>33</v>
      </c>
    </row>
    <row r="51" spans="1:39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48"/>
      <c r="AF51" s="52"/>
      <c r="AG51" s="46"/>
      <c r="AH51" s="47"/>
    </row>
    <row r="52" spans="1:39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24"/>
      <c r="U52" s="124"/>
      <c r="V52" s="124"/>
      <c r="W52" s="124"/>
      <c r="X52" s="124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L52" t="s">
        <v>33</v>
      </c>
      <c r="AM52" t="s">
        <v>33</v>
      </c>
    </row>
    <row r="53" spans="1:39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25"/>
      <c r="U53" s="125"/>
      <c r="V53" s="125"/>
      <c r="W53" s="125"/>
      <c r="X53" s="125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9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9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8"/>
      <c r="AG55" s="46"/>
      <c r="AH55" s="47"/>
      <c r="AK55" t="s">
        <v>33</v>
      </c>
      <c r="AL55" t="s">
        <v>33</v>
      </c>
    </row>
    <row r="56" spans="1:39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9"/>
      <c r="AG56" s="46"/>
      <c r="AH56" s="47"/>
      <c r="AL56" t="s">
        <v>33</v>
      </c>
    </row>
    <row r="57" spans="1:39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  <c r="AL57" t="s">
        <v>33</v>
      </c>
    </row>
    <row r="58" spans="1:39" x14ac:dyDescent="0.2">
      <c r="AJ58" t="s">
        <v>33</v>
      </c>
    </row>
    <row r="60" spans="1:39" x14ac:dyDescent="0.2">
      <c r="AD60" s="2" t="s">
        <v>33</v>
      </c>
    </row>
    <row r="62" spans="1:39" x14ac:dyDescent="0.2">
      <c r="AI62" s="11" t="s">
        <v>33</v>
      </c>
      <c r="AJ62" t="s">
        <v>33</v>
      </c>
    </row>
    <row r="65" spans="9:35" x14ac:dyDescent="0.2">
      <c r="I65" s="2" t="s">
        <v>33</v>
      </c>
      <c r="Y65" s="2" t="s">
        <v>33</v>
      </c>
      <c r="AB65" s="2" t="s">
        <v>33</v>
      </c>
      <c r="AI65" t="s">
        <v>33</v>
      </c>
    </row>
    <row r="72" spans="9:35" x14ac:dyDescent="0.2">
      <c r="AI72" s="11" t="s">
        <v>33</v>
      </c>
    </row>
  </sheetData>
  <mergeCells count="36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Q3:Q4"/>
    <mergeCell ref="AB3:AB4"/>
    <mergeCell ref="AC3:AC4"/>
    <mergeCell ref="AD3:AD4"/>
    <mergeCell ref="W3:W4"/>
    <mergeCell ref="X3:X4"/>
    <mergeCell ref="A1:AH1"/>
    <mergeCell ref="Y3:Y4"/>
    <mergeCell ref="R3:R4"/>
    <mergeCell ref="O3:O4"/>
    <mergeCell ref="P3:P4"/>
    <mergeCell ref="B2:AH2"/>
    <mergeCell ref="AE3:AE4"/>
    <mergeCell ref="A2:A4"/>
    <mergeCell ref="S3:S4"/>
    <mergeCell ref="AF3:AF4"/>
    <mergeCell ref="Z3:Z4"/>
    <mergeCell ref="U3:U4"/>
    <mergeCell ref="I3:I4"/>
    <mergeCell ref="T3:T4"/>
    <mergeCell ref="V3:V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19" sqref="A19:XFD19"/>
    </sheetView>
  </sheetViews>
  <sheetFormatPr defaultRowHeight="12.75" x14ac:dyDescent="0.2"/>
  <cols>
    <col min="1" max="1" width="28" style="2" customWidth="1"/>
    <col min="2" max="2" width="7" style="2" bestFit="1" customWidth="1"/>
    <col min="3" max="13" width="5.5703125" style="2" bestFit="1" customWidth="1"/>
    <col min="14" max="14" width="5.42578125" style="2" bestFit="1" customWidth="1"/>
    <col min="15" max="16" width="6.85546875" style="2" bestFit="1" customWidth="1"/>
    <col min="17" max="22" width="5.5703125" style="2" bestFit="1" customWidth="1"/>
    <col min="23" max="25" width="6.85546875" style="2" bestFit="1" customWidth="1"/>
    <col min="26" max="26" width="6" style="2" customWidth="1"/>
    <col min="27" max="30" width="6.85546875" style="2" bestFit="1" customWidth="1"/>
    <col min="31" max="31" width="7" style="2" bestFit="1" customWidth="1"/>
    <col min="32" max="32" width="6.85546875" style="2" customWidth="1"/>
    <col min="33" max="33" width="6.85546875" style="7" bestFit="1" customWidth="1"/>
  </cols>
  <sheetData>
    <row r="1" spans="1:37" ht="20.100000000000001" customHeight="1" x14ac:dyDescent="0.2">
      <c r="A1" s="118" t="s">
        <v>214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20"/>
    </row>
    <row r="2" spans="1:37" s="4" customFormat="1" ht="20.100000000000001" customHeight="1" x14ac:dyDescent="0.2">
      <c r="A2" s="121" t="s">
        <v>20</v>
      </c>
      <c r="B2" s="116" t="s">
        <v>236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7" s="5" customFormat="1" ht="20.100000000000001" customHeight="1" x14ac:dyDescent="0.2">
      <c r="A3" s="121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135" t="s">
        <v>24</v>
      </c>
    </row>
    <row r="4" spans="1:37" s="5" customFormat="1" ht="20.100000000000001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35"/>
    </row>
    <row r="5" spans="1:37" s="5" customFormat="1" x14ac:dyDescent="0.2">
      <c r="A5" s="50" t="s">
        <v>28</v>
      </c>
      <c r="B5" s="90">
        <f>[1]Dezembro!$E$5</f>
        <v>68.666666666666671</v>
      </c>
      <c r="C5" s="90">
        <f>[1]Dezembro!$E$6</f>
        <v>75.75</v>
      </c>
      <c r="D5" s="90">
        <f>[1]Dezembro!$E$7</f>
        <v>88.791666666666671</v>
      </c>
      <c r="E5" s="90">
        <f>[1]Dezembro!$E$8</f>
        <v>86.5</v>
      </c>
      <c r="F5" s="90">
        <f>[1]Dezembro!$E$9</f>
        <v>79.875</v>
      </c>
      <c r="G5" s="90">
        <f>[1]Dezembro!$E$10</f>
        <v>76.375</v>
      </c>
      <c r="H5" s="90">
        <f>[1]Dezembro!$E$11</f>
        <v>67.875</v>
      </c>
      <c r="I5" s="90">
        <f>[1]Dezembro!$E$12</f>
        <v>80.083333333333329</v>
      </c>
      <c r="J5" s="90">
        <f>[1]Dezembro!$E$13</f>
        <v>79.833333333333329</v>
      </c>
      <c r="K5" s="90">
        <f>[1]Dezembro!$E$14</f>
        <v>76.791666666666671</v>
      </c>
      <c r="L5" s="90">
        <f>[1]Dezembro!$E$15</f>
        <v>72.583333333333329</v>
      </c>
      <c r="M5" s="90">
        <f>[1]Dezembro!$E$16</f>
        <v>76.125</v>
      </c>
      <c r="N5" s="90">
        <f>[1]Dezembro!$E$17</f>
        <v>74.416666666666671</v>
      </c>
      <c r="O5" s="90">
        <f>[1]Dezembro!$E$18</f>
        <v>85.375</v>
      </c>
      <c r="P5" s="90">
        <f>[1]Dezembro!$E$19</f>
        <v>81.75</v>
      </c>
      <c r="Q5" s="90">
        <f>[1]Dezembro!$E$20</f>
        <v>72.916666666666671</v>
      </c>
      <c r="R5" s="90">
        <f>[1]Dezembro!$E$21</f>
        <v>68.25</v>
      </c>
      <c r="S5" s="90">
        <f>[1]Dezembro!$E$22</f>
        <v>66.916666666666671</v>
      </c>
      <c r="T5" s="90">
        <f>[1]Dezembro!$E$23</f>
        <v>76.416666666666671</v>
      </c>
      <c r="U5" s="90">
        <f>[1]Dezembro!$E$24</f>
        <v>80.375</v>
      </c>
      <c r="V5" s="90">
        <f>[1]Dezembro!$E$25</f>
        <v>86.791666666666671</v>
      </c>
      <c r="W5" s="90">
        <f>[1]Dezembro!$E$26</f>
        <v>87.75</v>
      </c>
      <c r="X5" s="90">
        <f>[1]Dezembro!$E$27</f>
        <v>71.416666666666671</v>
      </c>
      <c r="Y5" s="90">
        <f>[1]Dezembro!$E$28</f>
        <v>75.208333333333329</v>
      </c>
      <c r="Z5" s="90">
        <f>[1]Dezembro!$E$29</f>
        <v>91.333333333333329</v>
      </c>
      <c r="AA5" s="90">
        <f>[1]Dezembro!$E$30</f>
        <v>86.583333333333329</v>
      </c>
      <c r="AB5" s="90">
        <f>[1]Dezembro!$E$31</f>
        <v>73.791666666666671</v>
      </c>
      <c r="AC5" s="90">
        <f>[1]Dezembro!$E$32</f>
        <v>67.916666666666671</v>
      </c>
      <c r="AD5" s="90">
        <f>[1]Dezembro!$E$33</f>
        <v>64</v>
      </c>
      <c r="AE5" s="90">
        <f>[1]Dezembro!$E$34</f>
        <v>71</v>
      </c>
      <c r="AF5" s="90">
        <f>[1]Dezembro!$E$35</f>
        <v>71.916666666666671</v>
      </c>
      <c r="AG5" s="100">
        <f t="shared" ref="AG5:AG50" si="1">AVERAGE(B5:AF5)</f>
        <v>76.883064516129039</v>
      </c>
    </row>
    <row r="6" spans="1:37" x14ac:dyDescent="0.2">
      <c r="A6" s="50" t="s">
        <v>0</v>
      </c>
      <c r="B6" s="93">
        <f>[2]Dezembro!$E$5</f>
        <v>73.434782608695656</v>
      </c>
      <c r="C6" s="93">
        <f>[2]Dezembro!$E$6</f>
        <v>79.541666666666671</v>
      </c>
      <c r="D6" s="93">
        <f>[2]Dezembro!$E$7</f>
        <v>94</v>
      </c>
      <c r="E6" s="93">
        <f>[2]Dezembro!$E$8</f>
        <v>82.333333333333329</v>
      </c>
      <c r="F6" s="93">
        <f>[2]Dezembro!$E$9</f>
        <v>78.058823529411768</v>
      </c>
      <c r="G6" s="93">
        <f>[2]Dezembro!$E$10</f>
        <v>78.583333333333329</v>
      </c>
      <c r="H6" s="93">
        <f>[2]Dezembro!$E$11</f>
        <v>72.916666666666671</v>
      </c>
      <c r="I6" s="93">
        <f>[2]Dezembro!$E$12</f>
        <v>87.722222222222229</v>
      </c>
      <c r="J6" s="93">
        <f>[2]Dezembro!$E$13</f>
        <v>84.1875</v>
      </c>
      <c r="K6" s="93">
        <f>[2]Dezembro!$E$14</f>
        <v>77.666666666666671</v>
      </c>
      <c r="L6" s="93">
        <f>[2]Dezembro!$E$15</f>
        <v>77.625</v>
      </c>
      <c r="M6" s="93">
        <f>[2]Dezembro!$E$16</f>
        <v>78.666666666666671</v>
      </c>
      <c r="N6" s="93">
        <f>[2]Dezembro!$E$17</f>
        <v>86.875</v>
      </c>
      <c r="O6" s="93">
        <f>[2]Dezembro!$E$18</f>
        <v>84.5</v>
      </c>
      <c r="P6" s="93">
        <f>[2]Dezembro!$E$19</f>
        <v>71.416666666666671</v>
      </c>
      <c r="Q6" s="93">
        <f>[2]Dezembro!$E$20</f>
        <v>64.708333333333329</v>
      </c>
      <c r="R6" s="93">
        <f>[2]Dezembro!$E$21</f>
        <v>63.125</v>
      </c>
      <c r="S6" s="93">
        <f>[2]Dezembro!$E$22</f>
        <v>64.416666666666671</v>
      </c>
      <c r="T6" s="93">
        <f>[2]Dezembro!$E$23</f>
        <v>81.25</v>
      </c>
      <c r="U6" s="93">
        <f>[2]Dezembro!$E$24</f>
        <v>82.913043478260875</v>
      </c>
      <c r="V6" s="93">
        <f>[2]Dezembro!$E$25</f>
        <v>71.833333333333329</v>
      </c>
      <c r="W6" s="93">
        <f>[2]Dezembro!$E$26</f>
        <v>78.208333333333329</v>
      </c>
      <c r="X6" s="93">
        <f>[2]Dezembro!$E$27</f>
        <v>68.166666666666671</v>
      </c>
      <c r="Y6" s="93">
        <f>[2]Dezembro!$E$28</f>
        <v>74.375</v>
      </c>
      <c r="Z6" s="93">
        <f>[2]Dezembro!$E$29</f>
        <v>83.125</v>
      </c>
      <c r="AA6" s="93">
        <f>[2]Dezembro!$E$30</f>
        <v>60.625</v>
      </c>
      <c r="AB6" s="93">
        <f>[2]Dezembro!$E$31</f>
        <v>60.5</v>
      </c>
      <c r="AC6" s="93">
        <f>[2]Dezembro!$E$32</f>
        <v>59.125</v>
      </c>
      <c r="AD6" s="93">
        <f>[2]Dezembro!$E$33</f>
        <v>57.458333333333336</v>
      </c>
      <c r="AE6" s="93">
        <f>[2]Dezembro!$E$34</f>
        <v>57.25</v>
      </c>
      <c r="AF6" s="93">
        <f>[2]Dezembro!$E$35</f>
        <v>55.375</v>
      </c>
      <c r="AG6" s="100">
        <f t="shared" si="1"/>
        <v>73.870420596943774</v>
      </c>
    </row>
    <row r="7" spans="1:37" x14ac:dyDescent="0.2">
      <c r="A7" s="50" t="s">
        <v>86</v>
      </c>
      <c r="B7" s="93">
        <f>[3]Dezembro!$E$5</f>
        <v>70.333333333333329</v>
      </c>
      <c r="C7" s="93">
        <f>[3]Dezembro!$E$6</f>
        <v>82.083333333333329</v>
      </c>
      <c r="D7" s="93">
        <f>[3]Dezembro!$E$7</f>
        <v>87</v>
      </c>
      <c r="E7" s="93">
        <f>[3]Dezembro!$E$8</f>
        <v>91.541666666666671</v>
      </c>
      <c r="F7" s="93">
        <f>[3]Dezembro!$E$9</f>
        <v>83.125</v>
      </c>
      <c r="G7" s="93">
        <f>[3]Dezembro!$E$10</f>
        <v>81.833333333333329</v>
      </c>
      <c r="H7" s="93">
        <f>[3]Dezembro!$E$11</f>
        <v>83.541666666666671</v>
      </c>
      <c r="I7" s="93">
        <f>[3]Dezembro!$E$12</f>
        <v>90.75</v>
      </c>
      <c r="J7" s="93">
        <f>[3]Dezembro!$E$13</f>
        <v>86.416666666666671</v>
      </c>
      <c r="K7" s="93">
        <f>[3]Dezembro!$E$14</f>
        <v>83.625</v>
      </c>
      <c r="L7" s="93">
        <f>[3]Dezembro!$E$15</f>
        <v>76.791666666666671</v>
      </c>
      <c r="M7" s="93">
        <f>[3]Dezembro!$E$16</f>
        <v>68.125</v>
      </c>
      <c r="N7" s="93">
        <f>[3]Dezembro!$E$17</f>
        <v>80.375</v>
      </c>
      <c r="O7" s="93">
        <f>[3]Dezembro!$E$18</f>
        <v>90.583333333333329</v>
      </c>
      <c r="P7" s="93">
        <f>[3]Dezembro!$E$19</f>
        <v>68.708333333333329</v>
      </c>
      <c r="Q7" s="93">
        <f>[3]Dezembro!$E$20</f>
        <v>58.708333333333336</v>
      </c>
      <c r="R7" s="93">
        <f>[3]Dezembro!$E$21</f>
        <v>57.041666666666664</v>
      </c>
      <c r="S7" s="93">
        <f>[3]Dezembro!$E$22</f>
        <v>59.125</v>
      </c>
      <c r="T7" s="93">
        <f>[3]Dezembro!$E$23</f>
        <v>70.666666666666671</v>
      </c>
      <c r="U7" s="93">
        <f>[3]Dezembro!$E$24</f>
        <v>81.625</v>
      </c>
      <c r="V7" s="93">
        <f>[3]Dezembro!$E$25</f>
        <v>82.416666666666671</v>
      </c>
      <c r="W7" s="93">
        <f>[3]Dezembro!$E$26</f>
        <v>81.375</v>
      </c>
      <c r="X7" s="93">
        <f>[3]Dezembro!$E$27</f>
        <v>71.958333333333329</v>
      </c>
      <c r="Y7" s="93">
        <f>[3]Dezembro!$E$28</f>
        <v>71.916666666666671</v>
      </c>
      <c r="Z7" s="93">
        <f>[3]Dezembro!$E$29</f>
        <v>84.166666666666671</v>
      </c>
      <c r="AA7" s="93">
        <f>[3]Dezembro!$E$30</f>
        <v>66.583333333333329</v>
      </c>
      <c r="AB7" s="93">
        <f>[3]Dezembro!$E$31</f>
        <v>52.916666666666664</v>
      </c>
      <c r="AC7" s="93">
        <f>[3]Dezembro!$E$32</f>
        <v>53.75</v>
      </c>
      <c r="AD7" s="93">
        <f>[3]Dezembro!$E$33</f>
        <v>50.375</v>
      </c>
      <c r="AE7" s="93">
        <f>[3]Dezembro!$E$34</f>
        <v>56.458333333333336</v>
      </c>
      <c r="AF7" s="93">
        <f>[3]Dezembro!$E$35</f>
        <v>65.625</v>
      </c>
      <c r="AG7" s="100">
        <f t="shared" si="1"/>
        <v>73.856182795698913</v>
      </c>
    </row>
    <row r="8" spans="1:37" x14ac:dyDescent="0.2">
      <c r="A8" s="50" t="s">
        <v>1</v>
      </c>
      <c r="B8" s="93">
        <f>[4]Dezembro!$E$5</f>
        <v>64</v>
      </c>
      <c r="C8" s="93">
        <f>[4]Dezembro!$E$6</f>
        <v>69.833333333333329</v>
      </c>
      <c r="D8" s="93">
        <f>[4]Dezembro!$E$7</f>
        <v>89.625</v>
      </c>
      <c r="E8" s="93">
        <f>[4]Dezembro!$E$8</f>
        <v>81.125</v>
      </c>
      <c r="F8" s="93">
        <f>[4]Dezembro!$E$9</f>
        <v>74.208333333333329</v>
      </c>
      <c r="G8" s="93">
        <f>[4]Dezembro!$E$10</f>
        <v>69.916666666666671</v>
      </c>
      <c r="H8" s="93">
        <f>[4]Dezembro!$E$11</f>
        <v>70.458333333333329</v>
      </c>
      <c r="I8" s="93">
        <f>[4]Dezembro!$E$12</f>
        <v>68.875</v>
      </c>
      <c r="J8" s="93">
        <f>[4]Dezembro!$E$13</f>
        <v>76.333333333333329</v>
      </c>
      <c r="K8" s="93">
        <f>[4]Dezembro!$E$14</f>
        <v>82.416666666666671</v>
      </c>
      <c r="L8" s="93">
        <f>[4]Dezembro!$E$15</f>
        <v>71.916666666666671</v>
      </c>
      <c r="M8" s="93">
        <f>[4]Dezembro!$E$16</f>
        <v>75.541666666666671</v>
      </c>
      <c r="N8" s="93">
        <f>[4]Dezembro!$E$17</f>
        <v>77.75</v>
      </c>
      <c r="O8" s="93">
        <f>[4]Dezembro!$E$18</f>
        <v>82.958333333333329</v>
      </c>
      <c r="P8" s="93">
        <f>[4]Dezembro!$E$19</f>
        <v>72.333333333333329</v>
      </c>
      <c r="Q8" s="93">
        <f>[4]Dezembro!$E$20</f>
        <v>63.625</v>
      </c>
      <c r="R8" s="93">
        <f>[4]Dezembro!$E$21</f>
        <v>63.791666666666664</v>
      </c>
      <c r="S8" s="93">
        <f>[4]Dezembro!$E$22</f>
        <v>69.375</v>
      </c>
      <c r="T8" s="93">
        <f>[4]Dezembro!$E$23</f>
        <v>69.916666666666671</v>
      </c>
      <c r="U8" s="93">
        <f>[4]Dezembro!$E$24</f>
        <v>77.166666666666671</v>
      </c>
      <c r="V8" s="93">
        <f>[4]Dezembro!$E$25</f>
        <v>80.916666666666671</v>
      </c>
      <c r="W8" s="93">
        <f>[4]Dezembro!$E$26</f>
        <v>78.291666666666671</v>
      </c>
      <c r="X8" s="93">
        <f>[4]Dezembro!$E$27</f>
        <v>76.666666666666671</v>
      </c>
      <c r="Y8" s="93">
        <f>[4]Dezembro!$E$28</f>
        <v>74</v>
      </c>
      <c r="Z8" s="93">
        <f>[4]Dezembro!$E$29</f>
        <v>87.291666666666671</v>
      </c>
      <c r="AA8" s="93">
        <f>[4]Dezembro!$E$30</f>
        <v>68.625</v>
      </c>
      <c r="AB8" s="93">
        <f>[4]Dezembro!$E$31</f>
        <v>64.375</v>
      </c>
      <c r="AC8" s="93">
        <f>[4]Dezembro!$E$32</f>
        <v>63.708333333333336</v>
      </c>
      <c r="AD8" s="93">
        <f>[4]Dezembro!$E$33</f>
        <v>62.666666666666664</v>
      </c>
      <c r="AE8" s="93">
        <f>[4]Dezembro!$E$34</f>
        <v>62.5</v>
      </c>
      <c r="AF8" s="93">
        <f>[4]Dezembro!$E$35</f>
        <v>61.791666666666664</v>
      </c>
      <c r="AG8" s="100">
        <f t="shared" si="1"/>
        <v>72.645161290322577</v>
      </c>
    </row>
    <row r="9" spans="1:37" x14ac:dyDescent="0.2">
      <c r="A9" s="50" t="s">
        <v>149</v>
      </c>
      <c r="B9" s="93">
        <f>[5]Dezembro!$E$5</f>
        <v>71.875</v>
      </c>
      <c r="C9" s="93">
        <f>[5]Dezembro!$E$6</f>
        <v>81.041666666666671</v>
      </c>
      <c r="D9" s="93">
        <f>[5]Dezembro!$E$7</f>
        <v>97.541666666666671</v>
      </c>
      <c r="E9" s="93">
        <f>[5]Dezembro!$E$8</f>
        <v>90.25</v>
      </c>
      <c r="F9" s="93">
        <f>[5]Dezembro!$E$9</f>
        <v>87.833333333333329</v>
      </c>
      <c r="G9" s="93">
        <f>[5]Dezembro!$E$10</f>
        <v>81.958333333333329</v>
      </c>
      <c r="H9" s="93">
        <f>[5]Dezembro!$E$11</f>
        <v>75.458333333333329</v>
      </c>
      <c r="I9" s="93">
        <f>[5]Dezembro!$E$12</f>
        <v>93.5</v>
      </c>
      <c r="J9" s="93">
        <f>[5]Dezembro!$E$13</f>
        <v>88.916666666666671</v>
      </c>
      <c r="K9" s="93">
        <f>[5]Dezembro!$E$14</f>
        <v>94.333333333333329</v>
      </c>
      <c r="L9" s="93">
        <f>[5]Dezembro!$E$15</f>
        <v>86.291666666666671</v>
      </c>
      <c r="M9" s="93">
        <f>[5]Dezembro!$E$16</f>
        <v>82.583333333333329</v>
      </c>
      <c r="N9" s="93">
        <f>[5]Dezembro!$E$17</f>
        <v>91.25</v>
      </c>
      <c r="O9" s="93">
        <f>[5]Dezembro!$E$18</f>
        <v>91.708333333333329</v>
      </c>
      <c r="P9" s="93">
        <f>[5]Dezembro!$E$19</f>
        <v>72.25</v>
      </c>
      <c r="Q9" s="93">
        <f>[5]Dezembro!$E$20</f>
        <v>57.291666666666664</v>
      </c>
      <c r="R9" s="93">
        <f>[5]Dezembro!$E$21</f>
        <v>60.666666666666664</v>
      </c>
      <c r="S9" s="93">
        <f>[5]Dezembro!$E$22</f>
        <v>60.166666666666664</v>
      </c>
      <c r="T9" s="93">
        <f>[5]Dezembro!$E$23</f>
        <v>82.291666666666671</v>
      </c>
      <c r="U9" s="93">
        <f>[5]Dezembro!$E$24</f>
        <v>84.083333333333329</v>
      </c>
      <c r="V9" s="93">
        <f>[5]Dezembro!$E$25</f>
        <v>76.791666666666671</v>
      </c>
      <c r="W9" s="93">
        <f>[5]Dezembro!$E$26</f>
        <v>80.208333333333329</v>
      </c>
      <c r="X9" s="93">
        <f>[5]Dezembro!$E$27</f>
        <v>67.875</v>
      </c>
      <c r="Y9" s="93">
        <f>[5]Dezembro!$E$28</f>
        <v>74.333333333333329</v>
      </c>
      <c r="Z9" s="93">
        <f>[5]Dezembro!$E$29</f>
        <v>89.833333333333329</v>
      </c>
      <c r="AA9" s="93">
        <f>[5]Dezembro!$E$30</f>
        <v>59.666666666666664</v>
      </c>
      <c r="AB9" s="93">
        <f>[5]Dezembro!$E$31</f>
        <v>56.541666666666664</v>
      </c>
      <c r="AC9" s="93">
        <f>[5]Dezembro!$E$32</f>
        <v>53.583333333333336</v>
      </c>
      <c r="AD9" s="93">
        <f>[5]Dezembro!$E$33</f>
        <v>51.125</v>
      </c>
      <c r="AE9" s="93">
        <f>[5]Dezembro!$E$34</f>
        <v>48.458333333333336</v>
      </c>
      <c r="AF9" s="93">
        <f>[5]Dezembro!$E$35</f>
        <v>51.611111111111114</v>
      </c>
      <c r="AG9" s="100">
        <f t="shared" si="1"/>
        <v>75.526433691756282</v>
      </c>
    </row>
    <row r="10" spans="1:37" x14ac:dyDescent="0.2">
      <c r="A10" s="50" t="s">
        <v>93</v>
      </c>
      <c r="B10" s="93">
        <f>[6]Dezembro!$E$5</f>
        <v>81</v>
      </c>
      <c r="C10" s="93">
        <f>[6]Dezembro!$E$6</f>
        <v>86.791666666666671</v>
      </c>
      <c r="D10" s="93">
        <f>[6]Dezembro!$E$7</f>
        <v>92.791666666666671</v>
      </c>
      <c r="E10" s="93">
        <f>[6]Dezembro!$E$8</f>
        <v>94.125</v>
      </c>
      <c r="F10" s="93">
        <f>[6]Dezembro!$E$9</f>
        <v>86.541666666666671</v>
      </c>
      <c r="G10" s="93">
        <f>[6]Dezembro!$E$10</f>
        <v>82</v>
      </c>
      <c r="H10" s="93">
        <f>[6]Dezembro!$E$11</f>
        <v>76.913043478260875</v>
      </c>
      <c r="I10" s="93">
        <f>[6]Dezembro!$E$12</f>
        <v>79</v>
      </c>
      <c r="J10" s="93">
        <f>[6]Dezembro!$E$13</f>
        <v>79.083333333333329</v>
      </c>
      <c r="K10" s="93">
        <f>[6]Dezembro!$E$14</f>
        <v>79.25</v>
      </c>
      <c r="L10" s="93">
        <f>[6]Dezembro!$E$15</f>
        <v>80.125</v>
      </c>
      <c r="M10" s="93">
        <f>[6]Dezembro!$E$16</f>
        <v>89.5</v>
      </c>
      <c r="N10" s="93">
        <f>[6]Dezembro!$E$17</f>
        <v>85.916666666666671</v>
      </c>
      <c r="O10" s="93">
        <f>[6]Dezembro!$E$18</f>
        <v>92.625</v>
      </c>
      <c r="P10" s="93">
        <f>[6]Dezembro!$E$19</f>
        <v>90.666666666666671</v>
      </c>
      <c r="Q10" s="93">
        <f>[6]Dezembro!$E$20</f>
        <v>74.826086956521735</v>
      </c>
      <c r="R10" s="93">
        <f>[6]Dezembro!$E$21</f>
        <v>70.458333333333329</v>
      </c>
      <c r="S10" s="93">
        <f>[6]Dezembro!$E$22</f>
        <v>74.5</v>
      </c>
      <c r="T10" s="93">
        <f>[6]Dezembro!$E$23</f>
        <v>76.583333333333329</v>
      </c>
      <c r="U10" s="93">
        <f>[6]Dezembro!$E$24</f>
        <v>83.478260869565219</v>
      </c>
      <c r="V10" s="93">
        <f>[6]Dezembro!$E$25</f>
        <v>87.375</v>
      </c>
      <c r="W10" s="93">
        <f>[6]Dezembro!$E$26</f>
        <v>89.166666666666671</v>
      </c>
      <c r="X10" s="93">
        <f>[6]Dezembro!$E$27</f>
        <v>86.708333333333329</v>
      </c>
      <c r="Y10" s="93">
        <f>[6]Dezembro!$E$28</f>
        <v>83.208333333333329</v>
      </c>
      <c r="Z10" s="93">
        <f>[6]Dezembro!$E$29</f>
        <v>95.25</v>
      </c>
      <c r="AA10" s="93">
        <f>[6]Dezembro!$E$30</f>
        <v>88.625</v>
      </c>
      <c r="AB10" s="93">
        <f>[6]Dezembro!$E$31</f>
        <v>72.375</v>
      </c>
      <c r="AC10" s="93">
        <f>[6]Dezembro!$E$32</f>
        <v>69.333333333333329</v>
      </c>
      <c r="AD10" s="93">
        <f>[6]Dezembro!$E$33</f>
        <v>65.041666666666671</v>
      </c>
      <c r="AE10" s="93">
        <f>[6]Dezembro!$E$34</f>
        <v>65.458333333333329</v>
      </c>
      <c r="AF10" s="93">
        <f>[6]Dezembro!$E$35</f>
        <v>70.173913043478265</v>
      </c>
      <c r="AG10" s="100">
        <f t="shared" si="1"/>
        <v>81.577138849929881</v>
      </c>
    </row>
    <row r="11" spans="1:37" x14ac:dyDescent="0.2">
      <c r="A11" s="50" t="s">
        <v>50</v>
      </c>
      <c r="B11" s="93">
        <f>[7]Dezembro!$E$5</f>
        <v>65</v>
      </c>
      <c r="C11" s="93">
        <f>[7]Dezembro!$E$6</f>
        <v>75.388888888888886</v>
      </c>
      <c r="D11" s="93">
        <f>[7]Dezembro!$E$7</f>
        <v>71.888888888888886</v>
      </c>
      <c r="E11" s="93">
        <f>[7]Dezembro!$E$8</f>
        <v>83.714285714285708</v>
      </c>
      <c r="F11" s="93">
        <f>[7]Dezembro!$E$9</f>
        <v>78.761904761904759</v>
      </c>
      <c r="G11" s="93">
        <f>[7]Dezembro!$E$10</f>
        <v>58.846153846153847</v>
      </c>
      <c r="H11" s="93">
        <f>[7]Dezembro!$E$11</f>
        <v>70.833333333333329</v>
      </c>
      <c r="I11" s="93">
        <f>[7]Dezembro!$E$12</f>
        <v>82.92307692307692</v>
      </c>
      <c r="J11" s="93">
        <f>[7]Dezembro!$E$13</f>
        <v>78.888888888888886</v>
      </c>
      <c r="K11" s="93">
        <f>[7]Dezembro!$E$14</f>
        <v>74.8125</v>
      </c>
      <c r="L11" s="93">
        <f>[7]Dezembro!$E$15</f>
        <v>73.590909090909093</v>
      </c>
      <c r="M11" s="93">
        <f>[7]Dezembro!$E$16</f>
        <v>62.666666666666664</v>
      </c>
      <c r="N11" s="93">
        <f>[7]Dezembro!$E$17</f>
        <v>73.434782608695656</v>
      </c>
      <c r="O11" s="93">
        <f>[7]Dezembro!$E$18</f>
        <v>80.142857142857139</v>
      </c>
      <c r="P11" s="93">
        <f>[7]Dezembro!$E$19</f>
        <v>56.07692307692308</v>
      </c>
      <c r="Q11" s="93">
        <f>[7]Dezembro!$E$20</f>
        <v>60.333333333333336</v>
      </c>
      <c r="R11" s="93">
        <f>[7]Dezembro!$E$21</f>
        <v>55.208333333333336</v>
      </c>
      <c r="S11" s="93">
        <f>[7]Dezembro!$E$22</f>
        <v>56.625</v>
      </c>
      <c r="T11" s="93">
        <f>[7]Dezembro!$E$23</f>
        <v>70.80952380952381</v>
      </c>
      <c r="U11" s="93">
        <f>[7]Dezembro!$E$24</f>
        <v>77</v>
      </c>
      <c r="V11" s="93">
        <f>[7]Dezembro!$E$25</f>
        <v>79</v>
      </c>
      <c r="W11" s="93">
        <f>[7]Dezembro!$E$26</f>
        <v>80.4375</v>
      </c>
      <c r="X11" s="93">
        <f>[7]Dezembro!$E$27</f>
        <v>69.944444444444443</v>
      </c>
      <c r="Y11" s="93">
        <f>[7]Dezembro!$E$28</f>
        <v>68.375</v>
      </c>
      <c r="Z11" s="93">
        <f>[7]Dezembro!$E$29</f>
        <v>78.933333333333337</v>
      </c>
      <c r="AA11" s="93">
        <f>[7]Dezembro!$E$30</f>
        <v>66.230769230769226</v>
      </c>
      <c r="AB11" s="93">
        <f>[6]Dezembro!$E$31</f>
        <v>72.375</v>
      </c>
      <c r="AC11" s="93">
        <f>[7]Dezembro!$E$32</f>
        <v>51.291666666666664</v>
      </c>
      <c r="AD11" s="93">
        <f>[7]Dezembro!$E$33</f>
        <v>52.708333333333336</v>
      </c>
      <c r="AE11" s="93">
        <f>[7]Dezembro!$E$34</f>
        <v>57.458333333333336</v>
      </c>
      <c r="AF11" s="93">
        <f>[7]Dezembro!$E$35</f>
        <v>66</v>
      </c>
      <c r="AG11" s="100">
        <f t="shared" si="1"/>
        <v>69.345181633856242</v>
      </c>
    </row>
    <row r="12" spans="1:37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100" t="e">
        <f t="shared" si="1"/>
        <v>#DIV/0!</v>
      </c>
    </row>
    <row r="13" spans="1:37" x14ac:dyDescent="0.2">
      <c r="A13" s="50" t="s">
        <v>96</v>
      </c>
      <c r="B13" s="93">
        <f>[8]Dezembro!$E$5</f>
        <v>72</v>
      </c>
      <c r="C13" s="93">
        <f>[8]Dezembro!$E$6</f>
        <v>77</v>
      </c>
      <c r="D13" s="93">
        <f>[8]Dezembro!$E$7</f>
        <v>87.875</v>
      </c>
      <c r="E13" s="93">
        <f>[8]Dezembro!$E$8</f>
        <v>86.333333333333329</v>
      </c>
      <c r="F13" s="93">
        <f>[8]Dezembro!$E$9</f>
        <v>79.875</v>
      </c>
      <c r="G13" s="93">
        <f>[8]Dezembro!$E$10</f>
        <v>83.043478260869563</v>
      </c>
      <c r="H13" s="93">
        <f>[8]Dezembro!$E$11</f>
        <v>80.708333333333329</v>
      </c>
      <c r="I13" s="93">
        <f>[8]Dezembro!$E$12</f>
        <v>80.25</v>
      </c>
      <c r="J13" s="93">
        <f>[8]Dezembro!$E$13</f>
        <v>79</v>
      </c>
      <c r="K13" s="93">
        <f>[8]Dezembro!$E$14</f>
        <v>85.041666666666671</v>
      </c>
      <c r="L13" s="93">
        <f>[8]Dezembro!$E$15</f>
        <v>80.5</v>
      </c>
      <c r="M13" s="93">
        <f>[8]Dezembro!$E$16</f>
        <v>86.125</v>
      </c>
      <c r="N13" s="93">
        <f>[8]Dezembro!$E$17</f>
        <v>84.791666666666671</v>
      </c>
      <c r="O13" s="93">
        <f>[8]Dezembro!$E$18</f>
        <v>89.333333333333329</v>
      </c>
      <c r="P13" s="93">
        <f>[8]Dezembro!$E$19</f>
        <v>75.041666666666671</v>
      </c>
      <c r="Q13" s="93">
        <f>[8]Dezembro!$E$20</f>
        <v>63.125</v>
      </c>
      <c r="R13" s="93">
        <f>[8]Dezembro!$E$21</f>
        <v>61.916666666666664</v>
      </c>
      <c r="S13" s="93">
        <f>[8]Dezembro!$E$22</f>
        <v>68.375</v>
      </c>
      <c r="T13" s="93">
        <f>[8]Dezembro!$E$23</f>
        <v>79.041666666666671</v>
      </c>
      <c r="U13" s="93">
        <f>[8]Dezembro!$E$24</f>
        <v>77.625</v>
      </c>
      <c r="V13" s="93">
        <f>[8]Dezembro!$E$25</f>
        <v>81.25</v>
      </c>
      <c r="W13" s="93">
        <f>[8]Dezembro!$E$26</f>
        <v>83.416666666666671</v>
      </c>
      <c r="X13" s="93">
        <f>[8]Dezembro!$E$27</f>
        <v>75.833333333333329</v>
      </c>
      <c r="Y13" s="93">
        <f>[8]Dezembro!$E$28</f>
        <v>86</v>
      </c>
      <c r="Z13" s="93">
        <f>[8]Dezembro!$E$29</f>
        <v>92.375</v>
      </c>
      <c r="AA13" s="93">
        <f>[8]Dezembro!$E$30</f>
        <v>68.416666666666671</v>
      </c>
      <c r="AB13" s="93">
        <f>[8]Dezembro!$E$31</f>
        <v>64.125</v>
      </c>
      <c r="AC13" s="93">
        <f>[8]Dezembro!$E$32</f>
        <v>61.791666666666664</v>
      </c>
      <c r="AD13" s="93">
        <f>[8]Dezembro!$E$33</f>
        <v>61.541666666666664</v>
      </c>
      <c r="AE13" s="93">
        <f>[8]Dezembro!$E$34</f>
        <v>59.083333333333336</v>
      </c>
      <c r="AF13" s="93">
        <f>[8]Dezembro!$E$35</f>
        <v>59.75</v>
      </c>
      <c r="AG13" s="100">
        <f t="shared" si="1"/>
        <v>76.470488546049552</v>
      </c>
    </row>
    <row r="14" spans="1:37" hidden="1" x14ac:dyDescent="0.2">
      <c r="A14" s="50" t="s">
        <v>100</v>
      </c>
      <c r="B14" s="93" t="str">
        <f>[9]Dezembro!$E$5</f>
        <v>*</v>
      </c>
      <c r="C14" s="93" t="str">
        <f>[9]Dezembro!$E$6</f>
        <v>*</v>
      </c>
      <c r="D14" s="93" t="str">
        <f>[9]Dezembro!$E$7</f>
        <v>*</v>
      </c>
      <c r="E14" s="93" t="str">
        <f>[9]Dezembro!$E$8</f>
        <v>*</v>
      </c>
      <c r="F14" s="93" t="str">
        <f>[9]Dezembro!$E$9</f>
        <v>*</v>
      </c>
      <c r="G14" s="93" t="str">
        <f>[9]Dezembro!$E$10</f>
        <v>*</v>
      </c>
      <c r="H14" s="93" t="str">
        <f>[9]Dezembro!$E$11</f>
        <v>*</v>
      </c>
      <c r="I14" s="93" t="str">
        <f>[9]Dezembro!$E$12</f>
        <v>*</v>
      </c>
      <c r="J14" s="93" t="str">
        <f>[9]Dezembro!$E$13</f>
        <v>*</v>
      </c>
      <c r="K14" s="93" t="str">
        <f>[9]Dezembro!$E$14</f>
        <v>*</v>
      </c>
      <c r="L14" s="93" t="str">
        <f>[9]Dezembro!$E$15</f>
        <v>*</v>
      </c>
      <c r="M14" s="93" t="str">
        <f>[9]Dezembro!$E$16</f>
        <v>*</v>
      </c>
      <c r="N14" s="93" t="str">
        <f>[9]Dezembro!$E$17</f>
        <v>*</v>
      </c>
      <c r="O14" s="93" t="str">
        <f>[9]Dezembro!$E$18</f>
        <v>*</v>
      </c>
      <c r="P14" s="93" t="str">
        <f>[9]Dezembro!$E$19</f>
        <v>*</v>
      </c>
      <c r="Q14" s="93" t="str">
        <f>[9]Dezembro!$E$20</f>
        <v>*</v>
      </c>
      <c r="R14" s="93" t="str">
        <f>[9]Dezembro!$E$21</f>
        <v>*</v>
      </c>
      <c r="S14" s="93" t="str">
        <f>[9]Dezembro!$E$22</f>
        <v>*</v>
      </c>
      <c r="T14" s="93" t="str">
        <f>[9]Dezembro!$E$23</f>
        <v>*</v>
      </c>
      <c r="U14" s="93" t="str">
        <f>[9]Dezembro!$E$24</f>
        <v>*</v>
      </c>
      <c r="V14" s="93" t="str">
        <f>[9]Dezembro!$E$25</f>
        <v>*</v>
      </c>
      <c r="W14" s="93" t="str">
        <f>[9]Dezembro!$E$26</f>
        <v>*</v>
      </c>
      <c r="X14" s="93" t="str">
        <f>[9]Dezembro!$E$27</f>
        <v>*</v>
      </c>
      <c r="Y14" s="93" t="str">
        <f>[9]Dezembro!$E$28</f>
        <v>*</v>
      </c>
      <c r="Z14" s="93" t="str">
        <f>[9]Dezembro!$E$29</f>
        <v>*</v>
      </c>
      <c r="AA14" s="93" t="str">
        <f>[9]Dezembro!$E$30</f>
        <v>*</v>
      </c>
      <c r="AB14" s="93" t="str">
        <f>[9]Dezembro!$E$31</f>
        <v>*</v>
      </c>
      <c r="AC14" s="93" t="str">
        <f>[9]Dezembro!$E$32</f>
        <v>*</v>
      </c>
      <c r="AD14" s="93" t="str">
        <f>[9]Dezembro!$E$33</f>
        <v>*</v>
      </c>
      <c r="AE14" s="93" t="str">
        <f>[9]Dezembro!$E$34</f>
        <v>*</v>
      </c>
      <c r="AF14" s="93" t="str">
        <f>[9]Dezembro!$E$35</f>
        <v>*</v>
      </c>
      <c r="AG14" s="100" t="s">
        <v>203</v>
      </c>
      <c r="AK14" t="s">
        <v>33</v>
      </c>
    </row>
    <row r="15" spans="1:37" x14ac:dyDescent="0.2">
      <c r="A15" s="50" t="s">
        <v>103</v>
      </c>
      <c r="B15" s="93">
        <f>[10]Dezembro!$E$5</f>
        <v>71.833333333333329</v>
      </c>
      <c r="C15" s="93">
        <f>[10]Dezembro!$E$6</f>
        <v>77.625</v>
      </c>
      <c r="D15" s="93">
        <f>[10]Dezembro!$E$7</f>
        <v>94.041666666666671</v>
      </c>
      <c r="E15" s="93">
        <f>[10]Dezembro!$E$8</f>
        <v>89.458333333333329</v>
      </c>
      <c r="F15" s="93">
        <f>[10]Dezembro!$E$9</f>
        <v>87.541666666666671</v>
      </c>
      <c r="G15" s="93">
        <f>[10]Dezembro!$E$10</f>
        <v>80.291666666666671</v>
      </c>
      <c r="H15" s="93">
        <f>[10]Dezembro!$E$11</f>
        <v>76.291666666666671</v>
      </c>
      <c r="I15" s="93">
        <f>[10]Dezembro!$E$12</f>
        <v>86</v>
      </c>
      <c r="J15" s="93">
        <f>[10]Dezembro!$E$13</f>
        <v>88.416666666666671</v>
      </c>
      <c r="K15" s="93">
        <f>[10]Dezembro!$E$14</f>
        <v>87.5</v>
      </c>
      <c r="L15" s="93">
        <f>[10]Dezembro!$E$15</f>
        <v>80.291666666666671</v>
      </c>
      <c r="M15" s="93">
        <f>[10]Dezembro!$E$16</f>
        <v>73.375</v>
      </c>
      <c r="N15" s="93">
        <f>[10]Dezembro!$E$17</f>
        <v>86.333333333333329</v>
      </c>
      <c r="O15" s="93">
        <f>[10]Dezembro!$E$18</f>
        <v>85.208333333333329</v>
      </c>
      <c r="P15" s="93">
        <f>[10]Dezembro!$E$19</f>
        <v>75.583333333333329</v>
      </c>
      <c r="Q15" s="93">
        <f>[10]Dezembro!$E$20</f>
        <v>67.708333333333329</v>
      </c>
      <c r="R15" s="93">
        <f>[10]Dezembro!$E$21</f>
        <v>64.083333333333329</v>
      </c>
      <c r="S15" s="93">
        <f>[10]Dezembro!$E$22</f>
        <v>58.416666666666664</v>
      </c>
      <c r="T15" s="93">
        <f>[10]Dezembro!$E$23</f>
        <v>70.666666666666671</v>
      </c>
      <c r="U15" s="93">
        <f>[10]Dezembro!$E$24</f>
        <v>85.333333333333329</v>
      </c>
      <c r="V15" s="93">
        <f>[10]Dezembro!$E$25</f>
        <v>87.541666666666671</v>
      </c>
      <c r="W15" s="93">
        <f>[10]Dezembro!$E$26</f>
        <v>82.416666666666671</v>
      </c>
      <c r="X15" s="93">
        <f>[10]Dezembro!$E$27</f>
        <v>74.916666666666671</v>
      </c>
      <c r="Y15" s="93">
        <f>[10]Dezembro!$E$28</f>
        <v>74.416666666666671</v>
      </c>
      <c r="Z15" s="93">
        <f>[10]Dezembro!$E$29</f>
        <v>90.708333333333329</v>
      </c>
      <c r="AA15" s="93">
        <f>[10]Dezembro!$E$30</f>
        <v>70.541666666666671</v>
      </c>
      <c r="AB15" s="93">
        <f>[10]Dezembro!$E$31</f>
        <v>65.791666666666671</v>
      </c>
      <c r="AC15" s="93">
        <f>[10]Dezembro!$E$32</f>
        <v>64.333333333333329</v>
      </c>
      <c r="AD15" s="93">
        <f>[10]Dezembro!$E$33</f>
        <v>58.916666666666664</v>
      </c>
      <c r="AE15" s="93">
        <f>[10]Dezembro!$E$34</f>
        <v>57.833333333333336</v>
      </c>
      <c r="AF15" s="93">
        <f>[10]Dezembro!$E$35</f>
        <v>53.666666666666664</v>
      </c>
      <c r="AG15" s="100">
        <f t="shared" si="1"/>
        <v>76.357526881720418</v>
      </c>
      <c r="AK15" t="s">
        <v>33</v>
      </c>
    </row>
    <row r="16" spans="1:37" x14ac:dyDescent="0.2">
      <c r="A16" s="50" t="s">
        <v>150</v>
      </c>
      <c r="B16" s="93">
        <f>[11]Dezembro!$E$5</f>
        <v>82.666666666666671</v>
      </c>
      <c r="C16" s="93">
        <f>[11]Dezembro!$E$6</f>
        <v>82</v>
      </c>
      <c r="D16" s="93">
        <f>[11]Dezembro!$E$7</f>
        <v>98.222222222222229</v>
      </c>
      <c r="E16" s="93">
        <f>[11]Dezembro!$E$8</f>
        <v>98</v>
      </c>
      <c r="F16" s="93">
        <f>[11]Dezembro!$E$9</f>
        <v>82.538461538461533</v>
      </c>
      <c r="G16" s="93">
        <f>[11]Dezembro!$E$10</f>
        <v>70.083333333333329</v>
      </c>
      <c r="H16" s="93">
        <f>[11]Dezembro!$E$11</f>
        <v>82.21052631578948</v>
      </c>
      <c r="I16" s="93">
        <f>[11]Dezembro!$E$12</f>
        <v>76.357142857142861</v>
      </c>
      <c r="J16" s="93">
        <f>[11]Dezembro!$E$13</f>
        <v>78.066666666666663</v>
      </c>
      <c r="K16" s="93">
        <f>[11]Dezembro!$E$14</f>
        <v>87.75</v>
      </c>
      <c r="L16" s="93">
        <f>[11]Dezembro!$E$15</f>
        <v>70.666666666666671</v>
      </c>
      <c r="M16" s="93">
        <f>[11]Dezembro!$E$16</f>
        <v>99</v>
      </c>
      <c r="N16" s="93">
        <f>[11]Dezembro!$E$17</f>
        <v>83.125</v>
      </c>
      <c r="O16" s="93" t="str">
        <f>[11]Dezembro!$E$18</f>
        <v>*</v>
      </c>
      <c r="P16" s="93" t="str">
        <f>[11]Dezembro!$E$19</f>
        <v>*</v>
      </c>
      <c r="Q16" s="93">
        <f>[11]Dezembro!$E$20</f>
        <v>59.583333333333336</v>
      </c>
      <c r="R16" s="93">
        <f>[11]Dezembro!$E$21</f>
        <v>58.53846153846154</v>
      </c>
      <c r="S16" s="93">
        <f>[11]Dezembro!$E$22</f>
        <v>71.538461538461533</v>
      </c>
      <c r="T16" s="93">
        <f>[11]Dezembro!$E$23</f>
        <v>73.538461538461533</v>
      </c>
      <c r="U16" s="93">
        <f>[11]Dezembro!$E$24</f>
        <v>79.25</v>
      </c>
      <c r="V16" s="93">
        <f>[11]Dezembro!$E$25</f>
        <v>90.583333333333329</v>
      </c>
      <c r="W16" s="93">
        <f>[11]Dezembro!$E$26</f>
        <v>88.2</v>
      </c>
      <c r="X16" s="93">
        <f>[11]Dezembro!$E$27</f>
        <v>72.416666666666671</v>
      </c>
      <c r="Y16" s="93">
        <f>[11]Dezembro!$E$28</f>
        <v>70.583333333333329</v>
      </c>
      <c r="Z16" s="93" t="str">
        <f>[11]Dezembro!$E$29</f>
        <v>*</v>
      </c>
      <c r="AA16" s="93" t="str">
        <f>[11]Dezembro!$E$30</f>
        <v>*</v>
      </c>
      <c r="AB16" s="93">
        <f>[11]Dezembro!$E$31</f>
        <v>82.583333333333329</v>
      </c>
      <c r="AC16" s="93">
        <f>[11]Dezembro!$E$32</f>
        <v>58.92307692307692</v>
      </c>
      <c r="AD16" s="93">
        <f>[11]Dezembro!$E$33</f>
        <v>56.142857142857146</v>
      </c>
      <c r="AE16" s="93">
        <f>[11]Dezembro!$E$34</f>
        <v>62.3125</v>
      </c>
      <c r="AF16" s="93">
        <f>[11]Dezembro!$E$35</f>
        <v>66.714285714285708</v>
      </c>
      <c r="AG16" s="100">
        <f t="shared" si="1"/>
        <v>77.096103357872352</v>
      </c>
    </row>
    <row r="17" spans="1:37" x14ac:dyDescent="0.2">
      <c r="A17" s="50" t="s">
        <v>2</v>
      </c>
      <c r="B17" s="93">
        <f>[12]Dezembro!$E$5</f>
        <v>71.833333333333329</v>
      </c>
      <c r="C17" s="93">
        <f>[12]Dezembro!$E$6</f>
        <v>77.875</v>
      </c>
      <c r="D17" s="93">
        <f>[12]Dezembro!$E$7</f>
        <v>86.833333333333329</v>
      </c>
      <c r="E17" s="93">
        <f>[12]Dezembro!$E$8</f>
        <v>85.375</v>
      </c>
      <c r="F17" s="93">
        <f>[12]Dezembro!$E$9</f>
        <v>76.041666666666671</v>
      </c>
      <c r="G17" s="93">
        <f>[12]Dezembro!$E$10</f>
        <v>73.375</v>
      </c>
      <c r="H17" s="93">
        <f>[12]Dezembro!$E$11</f>
        <v>70.791666666666671</v>
      </c>
      <c r="I17" s="93">
        <f>[12]Dezembro!$E$12</f>
        <v>67.333333333333329</v>
      </c>
      <c r="J17" s="93">
        <f>[12]Dezembro!$E$13</f>
        <v>71.041666666666671</v>
      </c>
      <c r="K17" s="93">
        <f>[12]Dezembro!$E$14</f>
        <v>72.958333333333329</v>
      </c>
      <c r="L17" s="93">
        <f>[12]Dezembro!$E$15</f>
        <v>66.541666666666671</v>
      </c>
      <c r="M17" s="93">
        <f>[12]Dezembro!$E$16</f>
        <v>75.958333333333329</v>
      </c>
      <c r="N17" s="93">
        <f>[12]Dezembro!$E$17</f>
        <v>78.708333333333329</v>
      </c>
      <c r="O17" s="93">
        <f>[12]Dezembro!$E$18</f>
        <v>83.916666666666671</v>
      </c>
      <c r="P17" s="93">
        <f>[12]Dezembro!$E$19</f>
        <v>76.5</v>
      </c>
      <c r="Q17" s="93">
        <f>[12]Dezembro!$E$20</f>
        <v>59.916666666666664</v>
      </c>
      <c r="R17" s="93">
        <f>[12]Dezembro!$E$21</f>
        <v>54.875</v>
      </c>
      <c r="S17" s="93">
        <f>[12]Dezembro!$E$22</f>
        <v>58.416666666666664</v>
      </c>
      <c r="T17" s="93">
        <f>[12]Dezembro!$E$23</f>
        <v>66.583333333333329</v>
      </c>
      <c r="U17" s="93">
        <f>[12]Dezembro!$E$24</f>
        <v>78.625</v>
      </c>
      <c r="V17" s="93">
        <f>[12]Dezembro!$E$25</f>
        <v>80.125</v>
      </c>
      <c r="W17" s="93">
        <f>[12]Dezembro!$E$26</f>
        <v>80.541666666666671</v>
      </c>
      <c r="X17" s="93">
        <f>[12]Dezembro!$E$27</f>
        <v>76.208333333333329</v>
      </c>
      <c r="Y17" s="93">
        <f>[12]Dezembro!$E$28</f>
        <v>72.333333333333329</v>
      </c>
      <c r="Z17" s="93">
        <f>[12]Dezembro!$E$29</f>
        <v>83.541666666666671</v>
      </c>
      <c r="AA17" s="93">
        <f>[12]Dezembro!$E$30</f>
        <v>76.75</v>
      </c>
      <c r="AB17" s="93">
        <f>[12]Dezembro!$E$31</f>
        <v>60.083333333333336</v>
      </c>
      <c r="AC17" s="93">
        <f>[12]Dezembro!$E$32</f>
        <v>56.708333333333336</v>
      </c>
      <c r="AD17" s="93">
        <f>[12]Dezembro!$E$33</f>
        <v>53.958333333333336</v>
      </c>
      <c r="AE17" s="93">
        <f>[12]Dezembro!$E$34</f>
        <v>50.458333333333336</v>
      </c>
      <c r="AF17" s="93">
        <f>[12]Dezembro!$E$35</f>
        <v>53.333333333333336</v>
      </c>
      <c r="AG17" s="100">
        <f t="shared" si="1"/>
        <v>70.88844086021507</v>
      </c>
      <c r="AI17" s="11" t="s">
        <v>33</v>
      </c>
    </row>
    <row r="18" spans="1:37" x14ac:dyDescent="0.2">
      <c r="A18" s="50" t="s">
        <v>3</v>
      </c>
      <c r="B18" s="93">
        <f>[13]Dezembro!$E5</f>
        <v>72.277777777777771</v>
      </c>
      <c r="C18" s="93">
        <f>[13]Dezembro!$E6</f>
        <v>84.666666666666671</v>
      </c>
      <c r="D18" s="93">
        <f>[13]Dezembro!$E7</f>
        <v>78.333333333333329</v>
      </c>
      <c r="E18" s="93">
        <f>[13]Dezembro!$E8</f>
        <v>71.375</v>
      </c>
      <c r="F18" s="93">
        <f>[13]Dezembro!$E9</f>
        <v>70.333333333333329</v>
      </c>
      <c r="G18" s="93">
        <f>[13]Dezembro!$E10</f>
        <v>59.583333333333336</v>
      </c>
      <c r="H18" s="93">
        <f>[13]Dezembro!$E11</f>
        <v>59.10526315789474</v>
      </c>
      <c r="I18" s="93">
        <f>[13]Dezembro!$E12</f>
        <v>67.78947368421052</v>
      </c>
      <c r="J18" s="93">
        <f>[13]Dezembro!$E13</f>
        <v>75.375</v>
      </c>
      <c r="K18" s="93">
        <f>[13]Dezembro!$E14</f>
        <v>68.888888888888886</v>
      </c>
      <c r="L18" s="93">
        <f>[13]Dezembro!$E15</f>
        <v>65.461538461538467</v>
      </c>
      <c r="M18" s="93">
        <f>[13]Dezembro!$E16</f>
        <v>70.388888888888886</v>
      </c>
      <c r="N18" s="93">
        <f>[13]Dezembro!$E17</f>
        <v>62.9375</v>
      </c>
      <c r="O18" s="93">
        <f>[13]Dezembro!$E18</f>
        <v>81</v>
      </c>
      <c r="P18" s="93">
        <f>[13]Dezembro!$E19</f>
        <v>69.529411764705884</v>
      </c>
      <c r="Q18" s="93">
        <f>[13]Dezembro!$E20</f>
        <v>73.888888888888886</v>
      </c>
      <c r="R18" s="93">
        <f>[13]Dezembro!$E21</f>
        <v>69.86666666666666</v>
      </c>
      <c r="S18" s="93">
        <f>[13]Dezembro!$E22</f>
        <v>65.875</v>
      </c>
      <c r="T18" s="93">
        <f>[13]Dezembro!$E23</f>
        <v>74.8125</v>
      </c>
      <c r="U18" s="93">
        <f>[13]Dezembro!$E24</f>
        <v>61.92307692307692</v>
      </c>
      <c r="V18" s="93">
        <f>[13]Dezembro!$E25</f>
        <v>83.727272727272734</v>
      </c>
      <c r="W18" s="93">
        <f>[13]Dezembro!$E26</f>
        <v>65.769230769230774</v>
      </c>
      <c r="X18" s="93">
        <f>[13]Dezembro!$E27</f>
        <v>68.3125</v>
      </c>
      <c r="Y18" s="93">
        <f>[13]Dezembro!$E28</f>
        <v>79.111111111111114</v>
      </c>
      <c r="Z18" s="93">
        <f>[13]Dezembro!$E29</f>
        <v>87.090909090909093</v>
      </c>
      <c r="AA18" s="93">
        <f>[13]Dezembro!$E30</f>
        <v>73.444444444444443</v>
      </c>
      <c r="AB18" s="93">
        <f>[13]Dezembro!$E31</f>
        <v>80</v>
      </c>
      <c r="AC18" s="93">
        <f>[13]Dezembro!$E32</f>
        <v>61</v>
      </c>
      <c r="AD18" s="93">
        <f>[13]Dezembro!$E33</f>
        <v>56.857142857142854</v>
      </c>
      <c r="AE18" s="93">
        <f>[13]Dezembro!$E34</f>
        <v>65.411764705882348</v>
      </c>
      <c r="AF18" s="93">
        <f>[13]Dezembro!$E35</f>
        <v>55.416666666666664</v>
      </c>
      <c r="AG18" s="100">
        <f t="shared" si="1"/>
        <v>70.308147875543995</v>
      </c>
      <c r="AH18" s="11" t="s">
        <v>33</v>
      </c>
      <c r="AI18" s="11" t="s">
        <v>33</v>
      </c>
    </row>
    <row r="19" spans="1:37" hidden="1" x14ac:dyDescent="0.2">
      <c r="A19" s="50" t="s">
        <v>4</v>
      </c>
      <c r="B19" s="93">
        <f>[14]Dezembro!$E$5</f>
        <v>0</v>
      </c>
      <c r="C19" s="93">
        <f>[14]Dezembro!$E$6</f>
        <v>0</v>
      </c>
      <c r="D19" s="93">
        <f>[14]Dezembro!$E$7</f>
        <v>0</v>
      </c>
      <c r="E19" s="93">
        <f>[14]Dezembro!$E$8</f>
        <v>0</v>
      </c>
      <c r="F19" s="93">
        <f>[14]Dezembro!$E$9</f>
        <v>0</v>
      </c>
      <c r="G19" s="93">
        <f>[14]Dezembro!$E$10</f>
        <v>0</v>
      </c>
      <c r="H19" s="93">
        <f>[14]Dezembro!$E$11</f>
        <v>0</v>
      </c>
      <c r="I19" s="93">
        <f>[14]Dezembro!$E$12</f>
        <v>0</v>
      </c>
      <c r="J19" s="93">
        <f>[14]Dezembro!$E$13</f>
        <v>0</v>
      </c>
      <c r="K19" s="93">
        <f>[14]Dezembro!$E$14</f>
        <v>0</v>
      </c>
      <c r="L19" s="93">
        <f>[14]Dezembro!$E$15</f>
        <v>0</v>
      </c>
      <c r="M19" s="93">
        <f>[14]Dezembro!$E$16</f>
        <v>0</v>
      </c>
      <c r="N19" s="93">
        <f>[14]Dezembro!$E$17</f>
        <v>0</v>
      </c>
      <c r="O19" s="93">
        <f>[14]Dezembro!$E$18</f>
        <v>0</v>
      </c>
      <c r="P19" s="93">
        <f>[14]Dezembro!$E$19</f>
        <v>0</v>
      </c>
      <c r="Q19" s="93">
        <f>[14]Dezembro!$E$20</f>
        <v>0</v>
      </c>
      <c r="R19" s="93">
        <f>[14]Dezembro!$E$21</f>
        <v>0</v>
      </c>
      <c r="S19" s="93">
        <f>[14]Dezembro!$E$22</f>
        <v>0</v>
      </c>
      <c r="T19" s="93">
        <f>[14]Dezembro!$E$23</f>
        <v>0</v>
      </c>
      <c r="U19" s="93">
        <f>[14]Dezembro!$E$24</f>
        <v>0</v>
      </c>
      <c r="V19" s="93">
        <f>[14]Dezembro!$E$25</f>
        <v>0</v>
      </c>
      <c r="W19" s="93">
        <f>[14]Dezembro!$E$26</f>
        <v>0</v>
      </c>
      <c r="X19" s="93">
        <f>[14]Dezembro!$E$27</f>
        <v>0</v>
      </c>
      <c r="Y19" s="93">
        <f>[14]Dezembro!$E$28</f>
        <v>0</v>
      </c>
      <c r="Z19" s="93">
        <f>[14]Dezembro!$E$29</f>
        <v>0</v>
      </c>
      <c r="AA19" s="93">
        <f>[14]Dezembro!$E$30</f>
        <v>0</v>
      </c>
      <c r="AB19" s="93">
        <f>[14]Dezembro!$E$31</f>
        <v>0</v>
      </c>
      <c r="AC19" s="93">
        <f>[14]Dezembro!$E$32</f>
        <v>0</v>
      </c>
      <c r="AD19" s="93">
        <f>[14]Dezembro!$E$33</f>
        <v>0</v>
      </c>
      <c r="AE19" s="93">
        <f>[14]Dezembro!$E$34</f>
        <v>0</v>
      </c>
      <c r="AF19" s="93">
        <f>[14]Dezembro!$E$35</f>
        <v>0</v>
      </c>
      <c r="AG19" s="100">
        <f t="shared" si="1"/>
        <v>0</v>
      </c>
      <c r="AI19" t="s">
        <v>33</v>
      </c>
    </row>
    <row r="20" spans="1:37" x14ac:dyDescent="0.2">
      <c r="A20" s="50" t="s">
        <v>5</v>
      </c>
      <c r="B20" s="93">
        <f>[15]Dezembro!$E$5</f>
        <v>81.958333333333329</v>
      </c>
      <c r="C20" s="93">
        <f>[15]Dezembro!$E$6</f>
        <v>72.5</v>
      </c>
      <c r="D20" s="93">
        <f>[15]Dezembro!$E$7</f>
        <v>80.083333333333329</v>
      </c>
      <c r="E20" s="93">
        <f>[15]Dezembro!$E$8</f>
        <v>77.208333333333329</v>
      </c>
      <c r="F20" s="93">
        <f>[15]Dezembro!$E$9</f>
        <v>75.375</v>
      </c>
      <c r="G20" s="93">
        <f>[15]Dezembro!$E$10</f>
        <v>77.25</v>
      </c>
      <c r="H20" s="93">
        <f>[15]Dezembro!$E$11</f>
        <v>73.125</v>
      </c>
      <c r="I20" s="93">
        <f>[15]Dezembro!$E$12</f>
        <v>66.625</v>
      </c>
      <c r="J20" s="93">
        <f>[15]Dezembro!$E$13</f>
        <v>74.375</v>
      </c>
      <c r="K20" s="93">
        <f>[15]Dezembro!$E$14</f>
        <v>71.791666666666671</v>
      </c>
      <c r="L20" s="93">
        <f>[15]Dezembro!$E$15</f>
        <v>69.166666666666671</v>
      </c>
      <c r="M20" s="93">
        <f>[15]Dezembro!$E$16</f>
        <v>68.375</v>
      </c>
      <c r="N20" s="93">
        <f>[15]Dezembro!$E$17</f>
        <v>70.791666666666671</v>
      </c>
      <c r="O20" s="93">
        <f>[15]Dezembro!$E$18</f>
        <v>77.75</v>
      </c>
      <c r="P20" s="93">
        <f>[15]Dezembro!$E$19</f>
        <v>70.166666666666671</v>
      </c>
      <c r="Q20" s="93">
        <f>[15]Dezembro!$E$20</f>
        <v>51.75</v>
      </c>
      <c r="R20" s="93">
        <f>[15]Dezembro!$E$21</f>
        <v>50.125</v>
      </c>
      <c r="S20" s="93">
        <f>[15]Dezembro!$E$22</f>
        <v>59.5</v>
      </c>
      <c r="T20" s="93">
        <f>[15]Dezembro!$E$23</f>
        <v>64.541666666666671</v>
      </c>
      <c r="U20" s="93">
        <f>[15]Dezembro!$E$24</f>
        <v>60.416666666666664</v>
      </c>
      <c r="V20" s="93">
        <f>[15]Dezembro!$E$25</f>
        <v>66.5</v>
      </c>
      <c r="W20" s="93">
        <f>[15]Dezembro!$E$26</f>
        <v>78.041666666666671</v>
      </c>
      <c r="X20" s="93">
        <f>[15]Dezembro!$E$27</f>
        <v>74.625</v>
      </c>
      <c r="Y20" s="93">
        <f>[15]Dezembro!$E$28</f>
        <v>72.416666666666671</v>
      </c>
      <c r="Z20" s="93">
        <f>[15]Dezembro!$E$29</f>
        <v>79.375</v>
      </c>
      <c r="AA20" s="93">
        <f>[15]Dezembro!$E$30</f>
        <v>52.416666666666664</v>
      </c>
      <c r="AB20" s="93">
        <f>[15]Dezembro!$E$31</f>
        <v>50.916666666666664</v>
      </c>
      <c r="AC20" s="93">
        <f>[15]Dezembro!$E$32</f>
        <v>52.083333333333336</v>
      </c>
      <c r="AD20" s="93">
        <f>[15]Dezembro!$E$33</f>
        <v>53.125</v>
      </c>
      <c r="AE20" s="93">
        <f>[15]Dezembro!$E$34</f>
        <v>49.416666666666664</v>
      </c>
      <c r="AF20" s="93">
        <f>[15]Dezembro!$E$35</f>
        <v>48.458333333333336</v>
      </c>
      <c r="AG20" s="100">
        <f t="shared" si="1"/>
        <v>66.782258064516142</v>
      </c>
      <c r="AH20" s="11" t="s">
        <v>33</v>
      </c>
    </row>
    <row r="21" spans="1:37" x14ac:dyDescent="0.2">
      <c r="A21" s="50" t="s">
        <v>31</v>
      </c>
      <c r="B21" s="93">
        <f>[16]Dezembro!$E$5</f>
        <v>84.041666666666671</v>
      </c>
      <c r="C21" s="93">
        <f>[16]Dezembro!$E$6</f>
        <v>82.916666666666671</v>
      </c>
      <c r="D21" s="93">
        <f>[16]Dezembro!$E$7</f>
        <v>88.208333333333329</v>
      </c>
      <c r="E21" s="93">
        <f>[16]Dezembro!$E$8</f>
        <v>87.333333333333329</v>
      </c>
      <c r="F21" s="93">
        <f>[16]Dezembro!$E$9</f>
        <v>88.291666666666671</v>
      </c>
      <c r="G21" s="93">
        <f>[16]Dezembro!$E$10</f>
        <v>78.083333333333329</v>
      </c>
      <c r="H21" s="93">
        <f>[16]Dezembro!$E$11</f>
        <v>68.541666666666671</v>
      </c>
      <c r="I21" s="93">
        <f>[16]Dezembro!$E$12</f>
        <v>73.5</v>
      </c>
      <c r="J21" s="93" t="str">
        <f>[16]Dezembro!$E$13</f>
        <v>*</v>
      </c>
      <c r="K21" s="93" t="str">
        <f>[16]Dezembro!$E$14</f>
        <v>*</v>
      </c>
      <c r="L21" s="93" t="str">
        <f>[16]Dezembro!$E$15</f>
        <v>*</v>
      </c>
      <c r="M21" s="93" t="str">
        <f>[16]Dezembro!$E$16</f>
        <v>*</v>
      </c>
      <c r="N21" s="93" t="str">
        <f>[16]Dezembro!$E$17</f>
        <v>*</v>
      </c>
      <c r="O21" s="93" t="str">
        <f>[16]Dezembro!$E$18</f>
        <v>*</v>
      </c>
      <c r="P21" s="93" t="str">
        <f>[16]Dezembro!$E$19</f>
        <v>*</v>
      </c>
      <c r="Q21" s="93" t="str">
        <f>[16]Dezembro!$E$20</f>
        <v>*</v>
      </c>
      <c r="R21" s="93" t="str">
        <f>[16]Dezembro!$E$21</f>
        <v>*</v>
      </c>
      <c r="S21" s="93" t="str">
        <f>[16]Dezembro!$E$22</f>
        <v>*</v>
      </c>
      <c r="T21" s="93" t="str">
        <f>[16]Dezembro!$E$23</f>
        <v>*</v>
      </c>
      <c r="U21" s="93" t="str">
        <f>[16]Dezembro!$E$24</f>
        <v>*</v>
      </c>
      <c r="V21" s="93" t="str">
        <f>[16]Dezembro!$E$25</f>
        <v>*</v>
      </c>
      <c r="W21" s="93" t="str">
        <f>[16]Dezembro!$E$26</f>
        <v>*</v>
      </c>
      <c r="X21" s="93" t="str">
        <f>[16]Dezembro!$E$27</f>
        <v>*</v>
      </c>
      <c r="Y21" s="93" t="str">
        <f>[16]Dezembro!$E$28</f>
        <v>*</v>
      </c>
      <c r="Z21" s="93" t="str">
        <f>[16]Dezembro!$E$29</f>
        <v>*</v>
      </c>
      <c r="AA21" s="93" t="str">
        <f>[16]Dezembro!$E$30</f>
        <v>*</v>
      </c>
      <c r="AB21" s="93" t="str">
        <f>[16]Dezembro!$E$31</f>
        <v>*</v>
      </c>
      <c r="AC21" s="93" t="str">
        <f>[16]Dezembro!$E$32</f>
        <v>*</v>
      </c>
      <c r="AD21" s="93" t="str">
        <f>[16]Dezembro!$E$33</f>
        <v>*</v>
      </c>
      <c r="AE21" s="93" t="str">
        <f>[16]Dezembro!$E$34</f>
        <v>*</v>
      </c>
      <c r="AF21" s="93" t="str">
        <f>[16]Dezembro!$E$35</f>
        <v>*</v>
      </c>
      <c r="AG21" s="100">
        <f t="shared" si="1"/>
        <v>81.364583333333329</v>
      </c>
      <c r="AI21" t="s">
        <v>33</v>
      </c>
      <c r="AJ21" t="s">
        <v>33</v>
      </c>
    </row>
    <row r="22" spans="1:37" x14ac:dyDescent="0.2">
      <c r="A22" s="50" t="s">
        <v>6</v>
      </c>
      <c r="B22" s="93">
        <f>[17]Dezembro!$E$5</f>
        <v>79.304347826086953</v>
      </c>
      <c r="C22" s="93">
        <f>[17]Dezembro!$E$6</f>
        <v>73.099999999999994</v>
      </c>
      <c r="D22" s="93">
        <f>[17]Dezembro!$E$7</f>
        <v>84.368421052631575</v>
      </c>
      <c r="E22" s="93">
        <f>[17]Dezembro!$E$8</f>
        <v>86.523809523809518</v>
      </c>
      <c r="F22" s="93">
        <f>[17]Dezembro!$E$9</f>
        <v>86.428571428571431</v>
      </c>
      <c r="G22" s="93">
        <f>[17]Dezembro!$E$10</f>
        <v>74.95</v>
      </c>
      <c r="H22" s="93">
        <f>[17]Dezembro!$E$11</f>
        <v>70.590909090909093</v>
      </c>
      <c r="I22" s="93">
        <f>[17]Dezembro!$E$12</f>
        <v>69.142857142857139</v>
      </c>
      <c r="J22" s="93">
        <f>[17]Dezembro!$E$13</f>
        <v>70.89473684210526</v>
      </c>
      <c r="K22" s="93">
        <f>[17]Dezembro!$E$14</f>
        <v>71.956521739130437</v>
      </c>
      <c r="L22" s="93">
        <f>[17]Dezembro!$E$15</f>
        <v>68.708333333333329</v>
      </c>
      <c r="M22" s="93">
        <f>[17]Dezembro!$E$16</f>
        <v>76.86363636363636</v>
      </c>
      <c r="N22" s="93">
        <f>[17]Dezembro!$E$17</f>
        <v>78.142857142857139</v>
      </c>
      <c r="O22" s="93">
        <f>[17]Dezembro!$E$18</f>
        <v>90.55</v>
      </c>
      <c r="P22" s="93">
        <f>[17]Dezembro!$E$19</f>
        <v>81.181818181818187</v>
      </c>
      <c r="Q22" s="93">
        <f>[17]Dezembro!$E$20</f>
        <v>71.849999999999994</v>
      </c>
      <c r="R22" s="93">
        <f>[17]Dezembro!$E$21</f>
        <v>66.181818181818187</v>
      </c>
      <c r="S22" s="93">
        <f>[17]Dezembro!$E$22</f>
        <v>68.428571428571431</v>
      </c>
      <c r="T22" s="93">
        <f>[17]Dezembro!$E$23</f>
        <v>71.238095238095241</v>
      </c>
      <c r="U22" s="93">
        <f>[17]Dezembro!$E$24</f>
        <v>71.739130434782609</v>
      </c>
      <c r="V22" s="93">
        <f>[17]Dezembro!$E$25</f>
        <v>86.047619047619051</v>
      </c>
      <c r="W22" s="93">
        <f>[17]Dezembro!$E$26</f>
        <v>83.130434782608702</v>
      </c>
      <c r="X22" s="93">
        <f>[17]Dezembro!$E$27</f>
        <v>82.571428571428569</v>
      </c>
      <c r="Y22" s="93">
        <f>[17]Dezembro!$E$28</f>
        <v>80.583333333333329</v>
      </c>
      <c r="Z22" s="93">
        <f>[17]Dezembro!$E$29</f>
        <v>92.391304347826093</v>
      </c>
      <c r="AA22" s="93">
        <f>[17]Dezembro!$E$30</f>
        <v>90.545454545454547</v>
      </c>
      <c r="AB22" s="93">
        <f>[17]Dezembro!$E$31</f>
        <v>77.285714285714292</v>
      </c>
      <c r="AC22" s="93">
        <f>[17]Dezembro!$E$32</f>
        <v>75.227272727272734</v>
      </c>
      <c r="AD22" s="93">
        <f>[17]Dezembro!$E$33</f>
        <v>60.61904761904762</v>
      </c>
      <c r="AE22" s="93">
        <f>[17]Dezembro!$E$34</f>
        <v>63</v>
      </c>
      <c r="AF22" s="93">
        <f>[17]Dezembro!$E$35</f>
        <v>70.047619047619051</v>
      </c>
      <c r="AG22" s="100">
        <f t="shared" si="1"/>
        <v>76.567537524481864</v>
      </c>
      <c r="AK22" t="s">
        <v>33</v>
      </c>
    </row>
    <row r="23" spans="1:37" x14ac:dyDescent="0.2">
      <c r="A23" s="50" t="s">
        <v>7</v>
      </c>
      <c r="B23" s="93">
        <f>[18]Dezembro!$E$5</f>
        <v>71.958333333333329</v>
      </c>
      <c r="C23" s="93">
        <f>[18]Dezembro!$E$6</f>
        <v>81.916666666666671</v>
      </c>
      <c r="D23" s="93">
        <f>[18]Dezembro!$E$7</f>
        <v>96.083333333333329</v>
      </c>
      <c r="E23" s="93">
        <f>[18]Dezembro!$E$8</f>
        <v>91.5</v>
      </c>
      <c r="F23" s="93">
        <f>[18]Dezembro!$E$9</f>
        <v>82.333333333333329</v>
      </c>
      <c r="G23" s="93">
        <f>[18]Dezembro!$E$10</f>
        <v>79</v>
      </c>
      <c r="H23" s="93">
        <f>[18]Dezembro!$E$11</f>
        <v>79.083333333333329</v>
      </c>
      <c r="I23" s="93">
        <f>[18]Dezembro!$E$12</f>
        <v>82.791666666666671</v>
      </c>
      <c r="J23" s="93">
        <f>[18]Dezembro!$E$13</f>
        <v>84.958333333333329</v>
      </c>
      <c r="K23" s="93">
        <f>[18]Dezembro!$E$14</f>
        <v>84.541666666666671</v>
      </c>
      <c r="L23" s="93">
        <f>[18]Dezembro!$E$15</f>
        <v>74.541666666666671</v>
      </c>
      <c r="M23" s="93">
        <f>[18]Dezembro!$E$16</f>
        <v>73.458333333333329</v>
      </c>
      <c r="N23" s="93">
        <f>[18]Dezembro!$E$17</f>
        <v>83.833333333333329</v>
      </c>
      <c r="O23" s="93">
        <f>[18]Dezembro!$E$18</f>
        <v>88</v>
      </c>
      <c r="P23" s="93">
        <f>[18]Dezembro!$E$19</f>
        <v>72</v>
      </c>
      <c r="Q23" s="93">
        <f>[18]Dezembro!$E$20</f>
        <v>62.583333333333336</v>
      </c>
      <c r="R23" s="93">
        <f>[18]Dezembro!$E$21</f>
        <v>60.875</v>
      </c>
      <c r="S23" s="93">
        <f>[18]Dezembro!$E$22</f>
        <v>56.5</v>
      </c>
      <c r="T23" s="93">
        <f>[18]Dezembro!$E$23</f>
        <v>67.333333333333329</v>
      </c>
      <c r="U23" s="93">
        <f>[18]Dezembro!$E$24</f>
        <v>81.833333333333329</v>
      </c>
      <c r="V23" s="93">
        <f>[18]Dezembro!$E$25</f>
        <v>75.625</v>
      </c>
      <c r="W23" s="93">
        <f>[18]Dezembro!$E$26</f>
        <v>78.666666666666671</v>
      </c>
      <c r="X23" s="93">
        <f>[18]Dezembro!$E$27</f>
        <v>70.5</v>
      </c>
      <c r="Y23" s="93">
        <f>[18]Dezembro!$E$28</f>
        <v>70.541666666666671</v>
      </c>
      <c r="Z23" s="93">
        <f>[18]Dezembro!$E$29</f>
        <v>86.291666666666671</v>
      </c>
      <c r="AA23" s="93">
        <f>[18]Dezembro!$E$30</f>
        <v>66.166666666666671</v>
      </c>
      <c r="AB23" s="93">
        <f>[18]Dezembro!$E$31</f>
        <v>56.041666666666664</v>
      </c>
      <c r="AC23" s="93">
        <f>[18]Dezembro!$E$32</f>
        <v>56.166666666666664</v>
      </c>
      <c r="AD23" s="93">
        <f>[18]Dezembro!$E$33</f>
        <v>53.708333333333336</v>
      </c>
      <c r="AE23" s="93">
        <f>[18]Dezembro!$E$34</f>
        <v>52.041666666666664</v>
      </c>
      <c r="AF23" s="93">
        <f>[18]Dezembro!$E$35</f>
        <v>51.208333333333336</v>
      </c>
      <c r="AG23" s="100">
        <f t="shared" si="1"/>
        <v>73.293010752688176</v>
      </c>
    </row>
    <row r="24" spans="1:37" x14ac:dyDescent="0.2">
      <c r="A24" s="50" t="s">
        <v>151</v>
      </c>
      <c r="B24" s="93">
        <f>[19]Dezembro!$E$5</f>
        <v>72.208333333333329</v>
      </c>
      <c r="C24" s="93">
        <f>[19]Dezembro!$E$6</f>
        <v>78.125</v>
      </c>
      <c r="D24" s="93">
        <f>[19]Dezembro!$E$7</f>
        <v>93.75</v>
      </c>
      <c r="E24" s="93">
        <f>[19]Dezembro!$E$8</f>
        <v>92.208333333333329</v>
      </c>
      <c r="F24" s="93">
        <f>[19]Dezembro!$E$9</f>
        <v>86.833333333333329</v>
      </c>
      <c r="G24" s="93">
        <f>[19]Dezembro!$E$10</f>
        <v>82.708333333333329</v>
      </c>
      <c r="H24" s="93">
        <f>[19]Dezembro!$E$11</f>
        <v>81.5</v>
      </c>
      <c r="I24" s="93">
        <f>[19]Dezembro!$E$12</f>
        <v>88.5</v>
      </c>
      <c r="J24" s="93">
        <f>[19]Dezembro!$E$13</f>
        <v>88</v>
      </c>
      <c r="K24" s="93">
        <f>[19]Dezembro!$E$14</f>
        <v>88.375</v>
      </c>
      <c r="L24" s="93">
        <f>[19]Dezembro!$E$15</f>
        <v>76.708333333333329</v>
      </c>
      <c r="M24" s="93">
        <f>[19]Dezembro!$E$16</f>
        <v>72</v>
      </c>
      <c r="N24" s="93">
        <f>[19]Dezembro!$E$17</f>
        <v>81.208333333333329</v>
      </c>
      <c r="O24" s="93">
        <f>[19]Dezembro!$E$18</f>
        <v>89</v>
      </c>
      <c r="P24" s="93">
        <f>[19]Dezembro!$E$19</f>
        <v>75.208333333333329</v>
      </c>
      <c r="Q24" s="93">
        <f>[19]Dezembro!$E$20</f>
        <v>66.791666666666671</v>
      </c>
      <c r="R24" s="93">
        <f>[19]Dezembro!$E$21</f>
        <v>63.875</v>
      </c>
      <c r="S24" s="93">
        <f>[19]Dezembro!$E$22</f>
        <v>63.125</v>
      </c>
      <c r="T24" s="93">
        <f>[19]Dezembro!$E$23</f>
        <v>72.958333333333329</v>
      </c>
      <c r="U24" s="93">
        <f>[19]Dezembro!$E$24</f>
        <v>85.291666666666671</v>
      </c>
      <c r="V24" s="93">
        <f>[19]Dezembro!$E$25</f>
        <v>84.458333333333329</v>
      </c>
      <c r="W24" s="93">
        <f>[19]Dezembro!$E$26</f>
        <v>80.958333333333329</v>
      </c>
      <c r="X24" s="93">
        <f>[19]Dezembro!$E$27</f>
        <v>75.083333333333329</v>
      </c>
      <c r="Y24" s="93">
        <f>[19]Dezembro!$E$28</f>
        <v>74.666666666666671</v>
      </c>
      <c r="Z24" s="93">
        <f>[19]Dezembro!$E$29</f>
        <v>86.125</v>
      </c>
      <c r="AA24" s="93">
        <f>[19]Dezembro!$E$30</f>
        <v>65.208333333333329</v>
      </c>
      <c r="AB24" s="93">
        <f>[19]Dezembro!$E$31</f>
        <v>59.291666666666664</v>
      </c>
      <c r="AC24" s="93">
        <f>[19]Dezembro!$E$32</f>
        <v>62.958333333333336</v>
      </c>
      <c r="AD24" s="93">
        <f>[19]Dezembro!$E$33</f>
        <v>63</v>
      </c>
      <c r="AE24" s="93">
        <f>[19]Dezembro!$E$34</f>
        <v>58.458333333333336</v>
      </c>
      <c r="AF24" s="93">
        <f>[19]Dezembro!$E$35</f>
        <v>64.166666666666671</v>
      </c>
      <c r="AG24" s="100">
        <f t="shared" si="1"/>
        <v>76.540322580645167</v>
      </c>
      <c r="AI24" t="s">
        <v>33</v>
      </c>
      <c r="AK24" t="s">
        <v>33</v>
      </c>
    </row>
    <row r="25" spans="1:37" x14ac:dyDescent="0.2">
      <c r="A25" s="50" t="s">
        <v>152</v>
      </c>
      <c r="B25" s="93">
        <f>[20]Dezembro!$E5</f>
        <v>75.833333333333329</v>
      </c>
      <c r="C25" s="93">
        <f>[20]Dezembro!$E6</f>
        <v>75.125</v>
      </c>
      <c r="D25" s="93">
        <f>[20]Dezembro!$E7</f>
        <v>92.041666666666671</v>
      </c>
      <c r="E25" s="93">
        <f>[20]Dezembro!$E8</f>
        <v>92.166666666666671</v>
      </c>
      <c r="F25" s="93">
        <f>[20]Dezembro!$E9</f>
        <v>78.75</v>
      </c>
      <c r="G25" s="93">
        <f>[20]Dezembro!$E10</f>
        <v>73.260869565217391</v>
      </c>
      <c r="H25" s="93">
        <f>[20]Dezembro!$E11</f>
        <v>77.652173913043484</v>
      </c>
      <c r="I25" s="93">
        <f>[20]Dezembro!$E12</f>
        <v>89.086956521739125</v>
      </c>
      <c r="J25" s="93">
        <f>[20]Dezembro!$E13</f>
        <v>87.625</v>
      </c>
      <c r="K25" s="93">
        <f>[20]Dezembro!$E14</f>
        <v>86.333333333333329</v>
      </c>
      <c r="L25" s="93">
        <f>[20]Dezembro!$E15</f>
        <v>78.458333333333329</v>
      </c>
      <c r="M25" s="93">
        <f>[20]Dezembro!$E16</f>
        <v>71.875</v>
      </c>
      <c r="N25" s="93">
        <f>[20]Dezembro!$E17</f>
        <v>80.625</v>
      </c>
      <c r="O25" s="93">
        <f>[20]Dezembro!$E18</f>
        <v>81.958333333333329</v>
      </c>
      <c r="P25" s="93">
        <f>[20]Dezembro!$E19</f>
        <v>69.666666666666671</v>
      </c>
      <c r="Q25" s="93">
        <f>[20]Dezembro!$E20</f>
        <v>66.541666666666671</v>
      </c>
      <c r="R25" s="93">
        <f>[20]Dezembro!$E21</f>
        <v>63.125</v>
      </c>
      <c r="S25" s="93">
        <f>[20]Dezembro!$E22</f>
        <v>61.333333333333336</v>
      </c>
      <c r="T25" s="93">
        <f>[20]Dezembro!$E23</f>
        <v>78.833333333333329</v>
      </c>
      <c r="U25" s="93">
        <f>[20]Dezembro!$E24</f>
        <v>86.333333333333329</v>
      </c>
      <c r="V25" s="93">
        <f>[20]Dezembro!$E25</f>
        <v>83.375</v>
      </c>
      <c r="W25" s="93">
        <f>[20]Dezembro!$E26</f>
        <v>79.5</v>
      </c>
      <c r="X25" s="93">
        <f>[20]Dezembro!$E27</f>
        <v>70.25</v>
      </c>
      <c r="Y25" s="93">
        <f>[20]Dezembro!$E28</f>
        <v>73.5</v>
      </c>
      <c r="Z25" s="93">
        <f>[20]Dezembro!$E29</f>
        <v>84.782608695652172</v>
      </c>
      <c r="AA25" s="93">
        <f>[20]Dezembro!$E30</f>
        <v>64.666666666666671</v>
      </c>
      <c r="AB25" s="93">
        <f>[20]Dezembro!$E31</f>
        <v>64.583333333333329</v>
      </c>
      <c r="AC25" s="93">
        <f>[20]Dezembro!$E32</f>
        <v>63.541666666666664</v>
      </c>
      <c r="AD25" s="93">
        <f>[20]Dezembro!$E33</f>
        <v>61.708333333333336</v>
      </c>
      <c r="AE25" s="93">
        <f>[20]Dezembro!$E34</f>
        <v>62.782608695652172</v>
      </c>
      <c r="AF25" s="93">
        <f>[20]Dezembro!$E35</f>
        <v>65.916666666666671</v>
      </c>
      <c r="AG25" s="100">
        <f t="shared" si="1"/>
        <v>75.523609163160359</v>
      </c>
      <c r="AH25" s="11" t="s">
        <v>33</v>
      </c>
      <c r="AK25" t="s">
        <v>33</v>
      </c>
    </row>
    <row r="26" spans="1:37" x14ac:dyDescent="0.2">
      <c r="A26" s="50" t="s">
        <v>153</v>
      </c>
      <c r="B26" s="93">
        <f>[21]Dezembro!$E$5</f>
        <v>76.875</v>
      </c>
      <c r="C26" s="93">
        <f>[21]Dezembro!$E$6</f>
        <v>88.583333333333329</v>
      </c>
      <c r="D26" s="93">
        <f>[21]Dezembro!$E$7</f>
        <v>96.916666666666671</v>
      </c>
      <c r="E26" s="93">
        <f>[21]Dezembro!$E$8</f>
        <v>94.75</v>
      </c>
      <c r="F26" s="93">
        <f>[21]Dezembro!$E$9</f>
        <v>85.458333333333329</v>
      </c>
      <c r="G26" s="93">
        <f>[21]Dezembro!$E$10</f>
        <v>82.5</v>
      </c>
      <c r="H26" s="93">
        <f>[21]Dezembro!$E$11</f>
        <v>81.416666666666671</v>
      </c>
      <c r="I26" s="93">
        <f>[21]Dezembro!$E$12</f>
        <v>92.083333333333329</v>
      </c>
      <c r="J26" s="93">
        <f>[21]Dezembro!$E$13</f>
        <v>87.916666666666671</v>
      </c>
      <c r="K26" s="93">
        <f>[21]Dezembro!$E$14</f>
        <v>89.25</v>
      </c>
      <c r="L26" s="93">
        <f>[21]Dezembro!$E$15</f>
        <v>79.625</v>
      </c>
      <c r="M26" s="93">
        <f>[21]Dezembro!$E$16</f>
        <v>84.416666666666671</v>
      </c>
      <c r="N26" s="93">
        <f>[21]Dezembro!$E$17</f>
        <v>87.25</v>
      </c>
      <c r="O26" s="93">
        <f>[21]Dezembro!$E$18</f>
        <v>93.041666666666671</v>
      </c>
      <c r="P26" s="93">
        <f>[21]Dezembro!$E$19</f>
        <v>74.333333333333329</v>
      </c>
      <c r="Q26" s="93">
        <f>[21]Dezembro!$E$20</f>
        <v>57.708333333333336</v>
      </c>
      <c r="R26" s="93">
        <f>[21]Dezembro!$E$21</f>
        <v>58.5</v>
      </c>
      <c r="S26" s="93">
        <f>[21]Dezembro!$E$22</f>
        <v>62.75</v>
      </c>
      <c r="T26" s="93">
        <f>[21]Dezembro!$E$23</f>
        <v>74.333333333333329</v>
      </c>
      <c r="U26" s="93">
        <f>[21]Dezembro!$E$24</f>
        <v>86.583333333333329</v>
      </c>
      <c r="V26" s="93">
        <f>[21]Dezembro!$E$25</f>
        <v>78.583333333333329</v>
      </c>
      <c r="W26" s="93">
        <f>[21]Dezembro!$E$26</f>
        <v>84</v>
      </c>
      <c r="X26" s="93">
        <f>[21]Dezembro!$E$27</f>
        <v>71.208333333333329</v>
      </c>
      <c r="Y26" s="93">
        <f>[21]Dezembro!$E$28</f>
        <v>75.625</v>
      </c>
      <c r="Z26" s="93">
        <f>[21]Dezembro!$E$29</f>
        <v>86.416666666666671</v>
      </c>
      <c r="AA26" s="93">
        <f>[21]Dezembro!$E$30</f>
        <v>60.875</v>
      </c>
      <c r="AB26" s="93">
        <f>[21]Dezembro!$E$31</f>
        <v>53.166666666666664</v>
      </c>
      <c r="AC26" s="93">
        <f>[21]Dezembro!$E$32</f>
        <v>58.041666666666664</v>
      </c>
      <c r="AD26" s="93">
        <f>[21]Dezembro!$E$33</f>
        <v>47.625</v>
      </c>
      <c r="AE26" s="93">
        <f>[21]Dezembro!$E$34</f>
        <v>52.5</v>
      </c>
      <c r="AF26" s="93">
        <f>[21]Dezembro!$E$35</f>
        <v>57.541666666666664</v>
      </c>
      <c r="AG26" s="100">
        <f t="shared" si="1"/>
        <v>76.124999999999972</v>
      </c>
      <c r="AJ26" t="s">
        <v>33</v>
      </c>
      <c r="AK26" t="s">
        <v>33</v>
      </c>
    </row>
    <row r="27" spans="1:37" x14ac:dyDescent="0.2">
      <c r="A27" s="50" t="s">
        <v>8</v>
      </c>
      <c r="B27" s="93">
        <f>[22]Dezembro!$E$5</f>
        <v>74.666666666666671</v>
      </c>
      <c r="C27" s="93">
        <f>[22]Dezembro!$E$6</f>
        <v>79.3</v>
      </c>
      <c r="D27" s="93">
        <f>[22]Dezembro!$E$7</f>
        <v>89</v>
      </c>
      <c r="E27" s="93">
        <f>[22]Dezembro!$E$8</f>
        <v>91</v>
      </c>
      <c r="F27" s="93">
        <f>[22]Dezembro!$E$9</f>
        <v>78.944444444444443</v>
      </c>
      <c r="G27" s="93">
        <f>[22]Dezembro!$E$10</f>
        <v>73.266666666666666</v>
      </c>
      <c r="H27" s="93">
        <f>[22]Dezembro!$E$11</f>
        <v>67.222222222222229</v>
      </c>
      <c r="I27" s="93">
        <f>[22]Dezembro!$E$12</f>
        <v>84.375</v>
      </c>
      <c r="J27" s="93">
        <f>[22]Dezembro!$E$13</f>
        <v>84.166666666666671</v>
      </c>
      <c r="K27" s="93">
        <f>[22]Dezembro!$E$14</f>
        <v>76.916666666666671</v>
      </c>
      <c r="L27" s="93">
        <f>[22]Dezembro!$E$15</f>
        <v>76.38095238095238</v>
      </c>
      <c r="M27" s="93">
        <f>[22]Dezembro!$E$16</f>
        <v>72.166666666666671</v>
      </c>
      <c r="N27" s="93">
        <f>[22]Dezembro!$E$17</f>
        <v>80</v>
      </c>
      <c r="O27" s="93">
        <f>[22]Dezembro!$E$18</f>
        <v>77.916666666666671</v>
      </c>
      <c r="P27" s="93">
        <f>[22]Dezembro!$E$19</f>
        <v>69.416666666666671</v>
      </c>
      <c r="Q27" s="93">
        <f>[22]Dezembro!$E$20</f>
        <v>59.125</v>
      </c>
      <c r="R27" s="93">
        <f>[22]Dezembro!$E$21</f>
        <v>59.625</v>
      </c>
      <c r="S27" s="93">
        <f>[22]Dezembro!$E$22</f>
        <v>63.041666666666664</v>
      </c>
      <c r="T27" s="93">
        <f>[22]Dezembro!$E$23</f>
        <v>78.916666666666671</v>
      </c>
      <c r="U27" s="93">
        <f>[22]Dezembro!$E$24</f>
        <v>79</v>
      </c>
      <c r="V27" s="93">
        <f>[22]Dezembro!$E$25</f>
        <v>74.63636363636364</v>
      </c>
      <c r="W27" s="93">
        <f>[22]Dezembro!$E$26</f>
        <v>78.294117647058826</v>
      </c>
      <c r="X27" s="93">
        <f>[22]Dezembro!$E$27</f>
        <v>67.142857142857139</v>
      </c>
      <c r="Y27" s="93">
        <f>[22]Dezembro!$E$28</f>
        <v>73.625</v>
      </c>
      <c r="Z27" s="93">
        <f>[22]Dezembro!$E$29</f>
        <v>86.5</v>
      </c>
      <c r="AA27" s="93">
        <f>[22]Dezembro!$E$30</f>
        <v>60.25</v>
      </c>
      <c r="AB27" s="93">
        <f>[22]Dezembro!$E$31</f>
        <v>59.291666666666664</v>
      </c>
      <c r="AC27" s="93">
        <f>[22]Dezembro!$E$32</f>
        <v>54.958333333333336</v>
      </c>
      <c r="AD27" s="93">
        <f>[22]Dezembro!$E$33</f>
        <v>53.708333333333336</v>
      </c>
      <c r="AE27" s="93">
        <f>[22]Dezembro!$E$34</f>
        <v>61.916666666666664</v>
      </c>
      <c r="AF27" s="93">
        <f>[22]Dezembro!$E$35</f>
        <v>65.458333333333329</v>
      </c>
      <c r="AG27" s="100">
        <f t="shared" si="1"/>
        <v>72.588041638942997</v>
      </c>
    </row>
    <row r="28" spans="1:37" x14ac:dyDescent="0.2">
      <c r="A28" s="50" t="s">
        <v>9</v>
      </c>
      <c r="B28" s="93">
        <f>[23]Dezembro!$E5</f>
        <v>65</v>
      </c>
      <c r="C28" s="93">
        <f>[23]Dezembro!$E6</f>
        <v>73.125</v>
      </c>
      <c r="D28" s="93">
        <f>[23]Dezembro!$E7</f>
        <v>84.625</v>
      </c>
      <c r="E28" s="93">
        <f>[23]Dezembro!$E8</f>
        <v>88.208333333333329</v>
      </c>
      <c r="F28" s="93">
        <f>[23]Dezembro!$E9</f>
        <v>80.5</v>
      </c>
      <c r="G28" s="93">
        <f>[23]Dezembro!$E10</f>
        <v>79.666666666666671</v>
      </c>
      <c r="H28" s="93">
        <f>[23]Dezembro!$E11</f>
        <v>78.708333333333329</v>
      </c>
      <c r="I28" s="93">
        <f>[23]Dezembro!$E12</f>
        <v>86.416666666666671</v>
      </c>
      <c r="J28" s="93">
        <f>[23]Dezembro!$E13</f>
        <v>79.75</v>
      </c>
      <c r="K28" s="93">
        <f>[23]Dezembro!$E14</f>
        <v>81.833333333333329</v>
      </c>
      <c r="L28" s="93">
        <f>[23]Dezembro!$E15</f>
        <v>73.125</v>
      </c>
      <c r="M28" s="93">
        <f>[23]Dezembro!$E16</f>
        <v>64.875</v>
      </c>
      <c r="N28" s="93">
        <f>[23]Dezembro!$E17</f>
        <v>77.458333333333329</v>
      </c>
      <c r="O28" s="93">
        <f>[23]Dezembro!$E18</f>
        <v>85.125</v>
      </c>
      <c r="P28" s="93">
        <f>[23]Dezembro!$E19</f>
        <v>63.75</v>
      </c>
      <c r="Q28" s="93">
        <f>[23]Dezembro!$E20</f>
        <v>51.5</v>
      </c>
      <c r="R28" s="93">
        <f>[23]Dezembro!$E21</f>
        <v>51.625</v>
      </c>
      <c r="S28" s="93">
        <f>[23]Dezembro!$E22</f>
        <v>50.625</v>
      </c>
      <c r="T28" s="93">
        <f>[23]Dezembro!$E23</f>
        <v>64.916666666666671</v>
      </c>
      <c r="U28" s="93">
        <f>[23]Dezembro!$E24</f>
        <v>77.791666666666671</v>
      </c>
      <c r="V28" s="93">
        <f>[23]Dezembro!$E25</f>
        <v>79.541666666666671</v>
      </c>
      <c r="W28" s="93">
        <f>[23]Dezembro!$E26</f>
        <v>75.041666666666671</v>
      </c>
      <c r="X28" s="93">
        <f>[23]Dezembro!$E27</f>
        <v>66.458333333333329</v>
      </c>
      <c r="Y28" s="93">
        <f>[23]Dezembro!$E28</f>
        <v>66.590909090909093</v>
      </c>
      <c r="Z28" s="93">
        <f>[23]Dezembro!$E29</f>
        <v>80</v>
      </c>
      <c r="AA28" s="93">
        <f>[23]Dezembro!$E30</f>
        <v>63.125</v>
      </c>
      <c r="AB28" s="93">
        <f>[23]Dezembro!$E31</f>
        <v>49.208333333333336</v>
      </c>
      <c r="AC28" s="93">
        <f>[23]Dezembro!$E32</f>
        <v>45.875</v>
      </c>
      <c r="AD28" s="93">
        <f>[23]Dezembro!$E33</f>
        <v>45.291666666666664</v>
      </c>
      <c r="AE28" s="93">
        <f>[23]Dezembro!$E34</f>
        <v>48.166666666666664</v>
      </c>
      <c r="AF28" s="93">
        <f>[23]Dezembro!$E35</f>
        <v>63.333333333333336</v>
      </c>
      <c r="AG28" s="100">
        <f t="shared" si="1"/>
        <v>69.072825024437932</v>
      </c>
      <c r="AJ28" t="s">
        <v>33</v>
      </c>
      <c r="AK28" t="s">
        <v>33</v>
      </c>
    </row>
    <row r="29" spans="1:37" x14ac:dyDescent="0.2">
      <c r="A29" s="50" t="s">
        <v>30</v>
      </c>
      <c r="B29" s="93">
        <f>[24]Dezembro!$E$5</f>
        <v>60.291666666666664</v>
      </c>
      <c r="C29" s="93">
        <f>[24]Dezembro!$E$6</f>
        <v>71.80952380952381</v>
      </c>
      <c r="D29" s="93">
        <f>[24]Dezembro!$E$7</f>
        <v>76.875</v>
      </c>
      <c r="E29" s="93">
        <f>[24]Dezembro!$E$8</f>
        <v>79.45</v>
      </c>
      <c r="F29" s="93">
        <f>[24]Dezembro!$E$9</f>
        <v>62</v>
      </c>
      <c r="G29" s="93">
        <f>[24]Dezembro!$E$10</f>
        <v>71.583333333333329</v>
      </c>
      <c r="H29" s="93">
        <f>[24]Dezembro!$E$11</f>
        <v>74.5</v>
      </c>
      <c r="I29" s="93">
        <f>[24]Dezembro!$E$12</f>
        <v>65.111111111111114</v>
      </c>
      <c r="J29" s="93">
        <f>[24]Dezembro!$E$13</f>
        <v>69.13333333333334</v>
      </c>
      <c r="K29" s="93">
        <f>[24]Dezembro!$E$14</f>
        <v>70.352941176470594</v>
      </c>
      <c r="L29" s="93">
        <f>[24]Dezembro!$E$15</f>
        <v>62.789473684210527</v>
      </c>
      <c r="M29" s="93">
        <f>[24]Dezembro!$E$16</f>
        <v>74.75</v>
      </c>
      <c r="N29" s="93">
        <f>[24]Dezembro!$E$17</f>
        <v>69.533333333333331</v>
      </c>
      <c r="O29" s="93">
        <f>[24]Dezembro!$E$18</f>
        <v>65.900000000000006</v>
      </c>
      <c r="P29" s="93">
        <f>[24]Dezembro!$E$19</f>
        <v>54.529411764705884</v>
      </c>
      <c r="Q29" s="93">
        <f>[24]Dezembro!$E$20</f>
        <v>53</v>
      </c>
      <c r="R29" s="93">
        <f>[24]Dezembro!$E$21</f>
        <v>52.75</v>
      </c>
      <c r="S29" s="93">
        <f>[24]Dezembro!$E$22</f>
        <v>58.476190476190474</v>
      </c>
      <c r="T29" s="93">
        <f>[24]Dezembro!$E$23</f>
        <v>66.916666666666671</v>
      </c>
      <c r="U29" s="93">
        <f>[24]Dezembro!$E$24</f>
        <v>72.166666666666671</v>
      </c>
      <c r="V29" s="93">
        <f>[24]Dezembro!$E$25</f>
        <v>65.3</v>
      </c>
      <c r="W29" s="93" t="str">
        <f>[24]Dezembro!$E$26</f>
        <v>*</v>
      </c>
      <c r="X29" s="93">
        <f>[24]Dezembro!$E$27</f>
        <v>59.263157894736842</v>
      </c>
      <c r="Y29" s="93">
        <f>[24]Dezembro!$E$28</f>
        <v>66.083333333333329</v>
      </c>
      <c r="Z29" s="93">
        <f>[24]Dezembro!$E$29</f>
        <v>71.692307692307693</v>
      </c>
      <c r="AA29" s="93">
        <f>[24]Dezembro!$E$30</f>
        <v>54.375</v>
      </c>
      <c r="AB29" s="93">
        <f>[24]Dezembro!$E$31</f>
        <v>50.68181818181818</v>
      </c>
      <c r="AC29" s="93">
        <f>[24]Dezembro!$E$32</f>
        <v>53.391304347826086</v>
      </c>
      <c r="AD29" s="93">
        <f>[24]Dezembro!$E$33</f>
        <v>51.826086956521742</v>
      </c>
      <c r="AE29" s="93">
        <f>[24]Dezembro!$E$34</f>
        <v>47.952380952380949</v>
      </c>
      <c r="AF29" s="93">
        <f>[24]Dezembro!$E$35</f>
        <v>52.791666666666664</v>
      </c>
      <c r="AG29" s="100">
        <f t="shared" si="1"/>
        <v>63.509190268260127</v>
      </c>
      <c r="AK29" t="s">
        <v>33</v>
      </c>
    </row>
    <row r="30" spans="1:37" x14ac:dyDescent="0.2">
      <c r="A30" s="50" t="s">
        <v>10</v>
      </c>
      <c r="B30" s="93">
        <f>[25]Dezembro!$E$5</f>
        <v>70.916666666666671</v>
      </c>
      <c r="C30" s="93">
        <f>[25]Dezembro!$E$6</f>
        <v>79.958333333333329</v>
      </c>
      <c r="D30" s="93">
        <f>[25]Dezembro!$E$7</f>
        <v>93.791666666666671</v>
      </c>
      <c r="E30" s="93">
        <f>[25]Dezembro!$E$8</f>
        <v>91.458333333333329</v>
      </c>
      <c r="F30" s="93">
        <f>[25]Dezembro!$E$9</f>
        <v>81.666666666666671</v>
      </c>
      <c r="G30" s="93">
        <f>[25]Dezembro!$E$10</f>
        <v>78.666666666666671</v>
      </c>
      <c r="H30" s="93">
        <f>[25]Dezembro!$E$11</f>
        <v>77.875</v>
      </c>
      <c r="I30" s="93">
        <f>[25]Dezembro!$E$12</f>
        <v>87.791666666666671</v>
      </c>
      <c r="J30" s="93">
        <f>[25]Dezembro!$E$13</f>
        <v>88.333333333333329</v>
      </c>
      <c r="K30" s="93">
        <f>[25]Dezembro!$E$14</f>
        <v>84.625</v>
      </c>
      <c r="L30" s="93">
        <f>[25]Dezembro!$E$15</f>
        <v>77.333333333333329</v>
      </c>
      <c r="M30" s="93">
        <f>[25]Dezembro!$E$16</f>
        <v>70</v>
      </c>
      <c r="N30" s="93">
        <f>[25]Dezembro!$E$17</f>
        <v>70</v>
      </c>
      <c r="O30" s="93">
        <f>[25]Dezembro!$E$18</f>
        <v>79.708333333333329</v>
      </c>
      <c r="P30" s="93">
        <f>[25]Dezembro!$E$19</f>
        <v>84.375</v>
      </c>
      <c r="Q30" s="93">
        <f>[25]Dezembro!$E$20</f>
        <v>68.708333333333329</v>
      </c>
      <c r="R30" s="93">
        <f>[25]Dezembro!$E$21</f>
        <v>60.458333333333336</v>
      </c>
      <c r="S30" s="93">
        <f>[25]Dezembro!$E$22</f>
        <v>58.166666666666664</v>
      </c>
      <c r="T30" s="93">
        <f>[25]Dezembro!$E$23</f>
        <v>71.75</v>
      </c>
      <c r="U30" s="93">
        <f>[25]Dezembro!$E$24</f>
        <v>84.666666666666671</v>
      </c>
      <c r="V30" s="93">
        <f>[25]Dezembro!$E$25</f>
        <v>83.708333333333329</v>
      </c>
      <c r="W30" s="93">
        <f>[25]Dezembro!$E$26</f>
        <v>78.875</v>
      </c>
      <c r="X30" s="93">
        <f>[25]Dezembro!$E$27</f>
        <v>68.083333333333329</v>
      </c>
      <c r="Y30" s="93">
        <f>[25]Dezembro!$E$28</f>
        <v>71.208333333333329</v>
      </c>
      <c r="Z30" s="93">
        <f>[25]Dezembro!$E$29</f>
        <v>91.583333333333329</v>
      </c>
      <c r="AA30" s="93">
        <f>[25]Dezembro!$E$30</f>
        <v>61.291666666666664</v>
      </c>
      <c r="AB30" s="93">
        <f>[25]Dezembro!$E$31</f>
        <v>60.041666666666664</v>
      </c>
      <c r="AC30" s="93">
        <f>[25]Dezembro!$E$32</f>
        <v>58.208333333333336</v>
      </c>
      <c r="AD30" s="93">
        <f>[25]Dezembro!$E$33</f>
        <v>56</v>
      </c>
      <c r="AE30" s="93">
        <f>[25]Dezembro!$E$34</f>
        <v>56.291666666666664</v>
      </c>
      <c r="AF30" s="93">
        <f>[25]Dezembro!$E$35</f>
        <v>56.958333333333336</v>
      </c>
      <c r="AG30" s="100">
        <f t="shared" si="1"/>
        <v>74.274193548387103</v>
      </c>
      <c r="AJ30" t="s">
        <v>33</v>
      </c>
      <c r="AK30" t="s">
        <v>33</v>
      </c>
    </row>
    <row r="31" spans="1:37" x14ac:dyDescent="0.2">
      <c r="A31" s="50" t="s">
        <v>154</v>
      </c>
      <c r="B31" s="93">
        <f>[26]Dezembro!$E5</f>
        <v>74.125</v>
      </c>
      <c r="C31" s="93">
        <f>[26]Dezembro!$E6</f>
        <v>82.916666666666671</v>
      </c>
      <c r="D31" s="93">
        <f>[26]Dezembro!$E7</f>
        <v>95.5</v>
      </c>
      <c r="E31" s="93">
        <f>[26]Dezembro!$E8</f>
        <v>88.458333333333329</v>
      </c>
      <c r="F31" s="93">
        <f>[26]Dezembro!$E9</f>
        <v>87.5</v>
      </c>
      <c r="G31" s="93">
        <f>[26]Dezembro!$E10</f>
        <v>83.375</v>
      </c>
      <c r="H31" s="93">
        <f>[26]Dezembro!$E11</f>
        <v>81.583333333333329</v>
      </c>
      <c r="I31" s="93">
        <f>[26]Dezembro!$E12</f>
        <v>87.166666666666671</v>
      </c>
      <c r="J31" s="93">
        <f>[26]Dezembro!$E13</f>
        <v>89.75</v>
      </c>
      <c r="K31" s="93">
        <f>[26]Dezembro!$E14</f>
        <v>87.875</v>
      </c>
      <c r="L31" s="93">
        <f>[26]Dezembro!$E15</f>
        <v>79.208333333333329</v>
      </c>
      <c r="M31" s="93">
        <f>[26]Dezembro!$E16</f>
        <v>82.291666666666671</v>
      </c>
      <c r="N31" s="93">
        <f>[26]Dezembro!$E17</f>
        <v>89.583333333333329</v>
      </c>
      <c r="O31" s="93">
        <f>[26]Dezembro!$E18</f>
        <v>86.041666666666671</v>
      </c>
      <c r="P31" s="93">
        <f>[26]Dezembro!$E19</f>
        <v>73.791666666666671</v>
      </c>
      <c r="Q31" s="93">
        <f>[26]Dezembro!$E20</f>
        <v>64.666666666666671</v>
      </c>
      <c r="R31" s="93">
        <f>[26]Dezembro!$E21</f>
        <v>66.791666666666671</v>
      </c>
      <c r="S31" s="93">
        <f>[26]Dezembro!$E22</f>
        <v>68.541666666666671</v>
      </c>
      <c r="T31" s="93">
        <f>[26]Dezembro!$E23</f>
        <v>79.458333333333329</v>
      </c>
      <c r="U31" s="93">
        <f>[26]Dezembro!$E24</f>
        <v>84.916666666666671</v>
      </c>
      <c r="V31" s="93">
        <f>[26]Dezembro!$E25</f>
        <v>79.5</v>
      </c>
      <c r="W31" s="93">
        <f>[26]Dezembro!$E26</f>
        <v>83.083333333333329</v>
      </c>
      <c r="X31" s="93">
        <f>[26]Dezembro!$E27</f>
        <v>70.625</v>
      </c>
      <c r="Y31" s="93">
        <f>[26]Dezembro!$E28</f>
        <v>78.625</v>
      </c>
      <c r="Z31" s="93">
        <f>[26]Dezembro!$E29</f>
        <v>84.583333333333329</v>
      </c>
      <c r="AA31" s="93">
        <f>[26]Dezembro!$E30</f>
        <v>62.666666666666664</v>
      </c>
      <c r="AB31" s="93">
        <f>[26]Dezembro!$E31</f>
        <v>61.583333333333336</v>
      </c>
      <c r="AC31" s="93">
        <f>[26]Dezembro!$E32</f>
        <v>59.041666666666664</v>
      </c>
      <c r="AD31" s="93">
        <f>[26]Dezembro!$E33</f>
        <v>55.458333333333336</v>
      </c>
      <c r="AE31" s="93">
        <f>[26]Dezembro!$E34</f>
        <v>55.958333333333336</v>
      </c>
      <c r="AF31" s="93">
        <f>[26]Dezembro!$E35</f>
        <v>58.625</v>
      </c>
      <c r="AG31" s="100">
        <f t="shared" si="1"/>
        <v>76.880376344086031</v>
      </c>
      <c r="AH31" s="11" t="s">
        <v>33</v>
      </c>
      <c r="AJ31" t="s">
        <v>33</v>
      </c>
    </row>
    <row r="32" spans="1:37" x14ac:dyDescent="0.2">
      <c r="A32" s="50" t="s">
        <v>11</v>
      </c>
      <c r="B32" s="93">
        <f>[27]Dezembro!$E$5</f>
        <v>70.041666666666671</v>
      </c>
      <c r="C32" s="93">
        <f>[27]Dezembro!$E$6</f>
        <v>83.25</v>
      </c>
      <c r="D32" s="93">
        <f>[27]Dezembro!$E$7</f>
        <v>90.291666666666671</v>
      </c>
      <c r="E32" s="93">
        <f>[27]Dezembro!$E$8</f>
        <v>85.458333333333329</v>
      </c>
      <c r="F32" s="93">
        <f>[27]Dezembro!$E$9</f>
        <v>80.041666666666671</v>
      </c>
      <c r="G32" s="93">
        <f>[27]Dezembro!$E$10</f>
        <v>76.041666666666671</v>
      </c>
      <c r="H32" s="93">
        <f>[27]Dezembro!$E$11</f>
        <v>76.291666666666671</v>
      </c>
      <c r="I32" s="93">
        <f>[27]Dezembro!$E$12</f>
        <v>80.428819444444443</v>
      </c>
      <c r="J32" s="93">
        <f>[27]Dezembro!$E$13</f>
        <v>81.458333333333329</v>
      </c>
      <c r="K32" s="93">
        <f>[27]Dezembro!$E$14</f>
        <v>81.25</v>
      </c>
      <c r="L32" s="93">
        <f>[27]Dezembro!$E$15</f>
        <v>72.708333333333329</v>
      </c>
      <c r="M32" s="93">
        <f>[27]Dezembro!$E$16</f>
        <v>76</v>
      </c>
      <c r="N32" s="93">
        <f>[27]Dezembro!$E$17</f>
        <v>78.125</v>
      </c>
      <c r="O32" s="93">
        <f>[27]Dezembro!$E$18</f>
        <v>84.458333333333329</v>
      </c>
      <c r="P32" s="93">
        <f>[27]Dezembro!$E$19</f>
        <v>71.583333333333329</v>
      </c>
      <c r="Q32" s="93">
        <f>[27]Dezembro!$E$20</f>
        <v>65.416666666666671</v>
      </c>
      <c r="R32" s="93">
        <f>[27]Dezembro!$E$21</f>
        <v>65.791666666666671</v>
      </c>
      <c r="S32" s="93">
        <f>[27]Dezembro!$E$22</f>
        <v>70.291666666666671</v>
      </c>
      <c r="T32" s="93">
        <f>[27]Dezembro!$E$23</f>
        <v>76.875</v>
      </c>
      <c r="U32" s="93">
        <f>[27]Dezembro!$E$24</f>
        <v>79.5</v>
      </c>
      <c r="V32" s="93">
        <f>[27]Dezembro!$E$25</f>
        <v>75.458333333333329</v>
      </c>
      <c r="W32" s="93">
        <f>[27]Dezembro!$E$26</f>
        <v>82.041666666666671</v>
      </c>
      <c r="X32" s="93">
        <f>[27]Dezembro!$E$27</f>
        <v>71</v>
      </c>
      <c r="Y32" s="93">
        <f>[27]Dezembro!$E$28</f>
        <v>80.416666666666671</v>
      </c>
      <c r="Z32" s="93">
        <f>[27]Dezembro!$E$29</f>
        <v>81.916666666666671</v>
      </c>
      <c r="AA32" s="93">
        <f>[27]Dezembro!$E$30</f>
        <v>65.25</v>
      </c>
      <c r="AB32" s="93">
        <f>[27]Dezembro!$E$31</f>
        <v>64.375</v>
      </c>
      <c r="AC32" s="93">
        <f>[27]Dezembro!$E$32</f>
        <v>65.375</v>
      </c>
      <c r="AD32" s="93">
        <f>[27]Dezembro!$E$33</f>
        <v>61.541666666666664</v>
      </c>
      <c r="AE32" s="93">
        <f>[27]Dezembro!$E$34</f>
        <v>66.333333333333329</v>
      </c>
      <c r="AF32" s="93">
        <f>[27]Dezembro!$E$35</f>
        <v>65.75</v>
      </c>
      <c r="AG32" s="100">
        <f t="shared" si="1"/>
        <v>74.992327508960585</v>
      </c>
      <c r="AK32" t="s">
        <v>33</v>
      </c>
    </row>
    <row r="33" spans="1:38" s="5" customFormat="1" x14ac:dyDescent="0.2">
      <c r="A33" s="50" t="s">
        <v>12</v>
      </c>
      <c r="B33" s="93">
        <f>[28]Dezembro!$E$5</f>
        <v>64.454545454545453</v>
      </c>
      <c r="C33" s="93">
        <f>[28]Dezembro!$E$6</f>
        <v>74.099999999999994</v>
      </c>
      <c r="D33" s="93">
        <f>[28]Dezembro!$E$7</f>
        <v>87.782608695652172</v>
      </c>
      <c r="E33" s="93">
        <f>[28]Dezembro!$E$8</f>
        <v>74.61904761904762</v>
      </c>
      <c r="F33" s="93">
        <f>[28]Dezembro!$E$9</f>
        <v>72.772727272727266</v>
      </c>
      <c r="G33" s="93">
        <f>[28]Dezembro!$E$10</f>
        <v>78.523809523809518</v>
      </c>
      <c r="H33" s="93">
        <f>[28]Dezembro!$E$11</f>
        <v>82.217391304347828</v>
      </c>
      <c r="I33" s="93">
        <f>[28]Dezembro!$E$12</f>
        <v>74.599999999999994</v>
      </c>
      <c r="J33" s="93">
        <f>[28]Dezembro!$E$13</f>
        <v>79.090909090909093</v>
      </c>
      <c r="K33" s="93">
        <f>[28]Dezembro!$E$14</f>
        <v>85.454545454545453</v>
      </c>
      <c r="L33" s="93">
        <f>[28]Dezembro!$E$15</f>
        <v>71.61904761904762</v>
      </c>
      <c r="M33" s="93">
        <f>[28]Dezembro!$E$16</f>
        <v>80.2</v>
      </c>
      <c r="N33" s="93">
        <f>[28]Dezembro!$E$17</f>
        <v>71.833333333333329</v>
      </c>
      <c r="O33" s="93">
        <f>[28]Dezembro!$E$18</f>
        <v>83.9</v>
      </c>
      <c r="P33" s="93">
        <f>[28]Dezembro!$E$19</f>
        <v>71.142857142857139</v>
      </c>
      <c r="Q33" s="93">
        <f>[28]Dezembro!$E$20</f>
        <v>55.7</v>
      </c>
      <c r="R33" s="93">
        <f>[28]Dezembro!$E$21</f>
        <v>55.35</v>
      </c>
      <c r="S33" s="93">
        <f>[28]Dezembro!$E$22</f>
        <v>71.227272727272734</v>
      </c>
      <c r="T33" s="93">
        <f>[28]Dezembro!$E$23</f>
        <v>71.2</v>
      </c>
      <c r="U33" s="93">
        <f>[28]Dezembro!$E$24</f>
        <v>78.695652173913047</v>
      </c>
      <c r="V33" s="93">
        <f>[28]Dezembro!$E$25</f>
        <v>75.36363636363636</v>
      </c>
      <c r="W33" s="93">
        <f>[28]Dezembro!$E$26</f>
        <v>78.260869565217391</v>
      </c>
      <c r="X33" s="93">
        <f>[28]Dezembro!$E$27</f>
        <v>70.090909090909093</v>
      </c>
      <c r="Y33" s="93">
        <f>[28]Dezembro!$E$28</f>
        <v>71.875</v>
      </c>
      <c r="Z33" s="93">
        <f>[28]Dezembro!$E$29</f>
        <v>79.75</v>
      </c>
      <c r="AA33" s="93">
        <f>[28]Dezembro!$E$30</f>
        <v>56.909090909090907</v>
      </c>
      <c r="AB33" s="93">
        <f>[28]Dezembro!$E$31</f>
        <v>57.45</v>
      </c>
      <c r="AC33" s="93">
        <f>[28]Dezembro!$E$32</f>
        <v>58</v>
      </c>
      <c r="AD33" s="93">
        <f>[28]Dezembro!$E$33</f>
        <v>53.95</v>
      </c>
      <c r="AE33" s="93">
        <f>[28]Dezembro!$E$34</f>
        <v>57</v>
      </c>
      <c r="AF33" s="93">
        <f>[28]Dezembro!$E$35</f>
        <v>61.428571428571431</v>
      </c>
      <c r="AG33" s="100">
        <f t="shared" si="1"/>
        <v>71.114897573207543</v>
      </c>
    </row>
    <row r="34" spans="1:38" x14ac:dyDescent="0.2">
      <c r="A34" s="50" t="s">
        <v>232</v>
      </c>
      <c r="B34" s="93">
        <f>[29]Dezembro!$E$5</f>
        <v>83.5</v>
      </c>
      <c r="C34" s="93">
        <f>[29]Dezembro!$E$6</f>
        <v>75.583333333333329</v>
      </c>
      <c r="D34" s="93">
        <f>[29]Dezembro!$E$7</f>
        <v>89.041666666666671</v>
      </c>
      <c r="E34" s="93">
        <f>[29]Dezembro!$E$8</f>
        <v>80.416666666666671</v>
      </c>
      <c r="F34" s="93">
        <f>[29]Dezembro!$E$9</f>
        <v>76.25</v>
      </c>
      <c r="G34" s="93">
        <f>[29]Dezembro!$E$10</f>
        <v>78.625</v>
      </c>
      <c r="H34" s="93">
        <f>[29]Dezembro!$E$11</f>
        <v>71.791666666666671</v>
      </c>
      <c r="I34" s="93">
        <f>[29]Dezembro!$E$12</f>
        <v>67.208333333333329</v>
      </c>
      <c r="J34" s="93">
        <f>[29]Dezembro!$E$13</f>
        <v>78.666666666666671</v>
      </c>
      <c r="K34" s="93">
        <f>[29]Dezembro!$E$14</f>
        <v>79.25</v>
      </c>
      <c r="L34" s="93">
        <f>[29]Dezembro!$E$15</f>
        <v>73.291666666666671</v>
      </c>
      <c r="M34" s="93">
        <f>[29]Dezembro!$E$16</f>
        <v>80.666666666666671</v>
      </c>
      <c r="N34" s="93">
        <f>[29]Dezembro!$E$17</f>
        <v>75.916666666666671</v>
      </c>
      <c r="O34" s="93">
        <f>[29]Dezembro!$E$18</f>
        <v>89.541666666666671</v>
      </c>
      <c r="P34" s="93">
        <f>[29]Dezembro!$E$19</f>
        <v>78.375</v>
      </c>
      <c r="Q34" s="93">
        <f>[29]Dezembro!$E$20</f>
        <v>68.916666666666671</v>
      </c>
      <c r="R34" s="93">
        <f>[29]Dezembro!$E$21</f>
        <v>66.625</v>
      </c>
      <c r="S34" s="93">
        <f>[29]Dezembro!$E$22</f>
        <v>70.708333333333329</v>
      </c>
      <c r="T34" s="93">
        <f>[29]Dezembro!$E$23</f>
        <v>69.708333333333329</v>
      </c>
      <c r="U34" s="93">
        <f>[29]Dezembro!$E$24</f>
        <v>69.041666666666671</v>
      </c>
      <c r="V34" s="93">
        <f>[29]Dezembro!$E$25</f>
        <v>81.75</v>
      </c>
      <c r="W34" s="93">
        <f>[29]Dezembro!$E$26</f>
        <v>84.291666666666671</v>
      </c>
      <c r="X34" s="93">
        <f>[29]Dezembro!$E$27</f>
        <v>78.916666666666671</v>
      </c>
      <c r="Y34" s="93">
        <f>[29]Dezembro!$E$28</f>
        <v>78.291666666666671</v>
      </c>
      <c r="Z34" s="93">
        <f>[29]Dezembro!$E$29</f>
        <v>89.458333333333329</v>
      </c>
      <c r="AA34" s="93">
        <f>[29]Dezembro!$E$30</f>
        <v>73.083333333333329</v>
      </c>
      <c r="AB34" s="93">
        <f>[29]Dezembro!$E$31</f>
        <v>63.916666666666664</v>
      </c>
      <c r="AC34" s="93">
        <f>[29]Dezembro!$E$32</f>
        <v>65.708333333333329</v>
      </c>
      <c r="AD34" s="93">
        <f>[29]Dezembro!$E$33</f>
        <v>62.791666666666664</v>
      </c>
      <c r="AE34" s="93">
        <f>[29]Dezembro!$E$34</f>
        <v>63.333333333333336</v>
      </c>
      <c r="AF34" s="93">
        <f>[29]Dezembro!$E$35</f>
        <v>67.5</v>
      </c>
      <c r="AG34" s="100">
        <f t="shared" si="1"/>
        <v>75.231182795698928</v>
      </c>
      <c r="AJ34" t="s">
        <v>33</v>
      </c>
    </row>
    <row r="35" spans="1:38" x14ac:dyDescent="0.2">
      <c r="A35" s="50" t="s">
        <v>231</v>
      </c>
      <c r="B35" s="93">
        <f>[30]Dezembro!$E$5</f>
        <v>70.375</v>
      </c>
      <c r="C35" s="93">
        <f>[30]Dezembro!$E$6</f>
        <v>80.75</v>
      </c>
      <c r="D35" s="93">
        <f>[30]Dezembro!$E$7</f>
        <v>84.333333333333329</v>
      </c>
      <c r="E35" s="93">
        <f>[30]Dezembro!$E$8</f>
        <v>85.75</v>
      </c>
      <c r="F35" s="93">
        <f>[30]Dezembro!$E$9</f>
        <v>78.625</v>
      </c>
      <c r="G35" s="93">
        <f>[30]Dezembro!$E$10</f>
        <v>78.75</v>
      </c>
      <c r="H35" s="93">
        <f>[30]Dezembro!$E$11</f>
        <v>78.958333333333329</v>
      </c>
      <c r="I35" s="93">
        <f>[30]Dezembro!$E$12</f>
        <v>86.916666666666671</v>
      </c>
      <c r="J35" s="93">
        <f>[30]Dezembro!$E$13</f>
        <v>84.25</v>
      </c>
      <c r="K35" s="93">
        <f>[30]Dezembro!$E$14</f>
        <v>86.791666666666671</v>
      </c>
      <c r="L35" s="93">
        <f>[30]Dezembro!$E$15</f>
        <v>79.041666666666671</v>
      </c>
      <c r="M35" s="93">
        <f>[30]Dezembro!$E$16</f>
        <v>75.708333333333329</v>
      </c>
      <c r="N35" s="93">
        <f>[30]Dezembro!$E$17</f>
        <v>81.5</v>
      </c>
      <c r="O35" s="93">
        <f>[30]Dezembro!$E$18</f>
        <v>88.083333333333329</v>
      </c>
      <c r="P35" s="93">
        <f>[30]Dezembro!$E$19</f>
        <v>77.458333333333329</v>
      </c>
      <c r="Q35" s="93">
        <f>[30]Dezembro!$E$20</f>
        <v>71.708333333333329</v>
      </c>
      <c r="R35" s="93">
        <f>[30]Dezembro!$E$21</f>
        <v>69.25</v>
      </c>
      <c r="S35" s="93">
        <f>[30]Dezembro!$E$22</f>
        <v>62.916666666666664</v>
      </c>
      <c r="T35" s="93">
        <f>[30]Dezembro!$E$23</f>
        <v>73.5</v>
      </c>
      <c r="U35" s="93">
        <f>[30]Dezembro!$E$24</f>
        <v>76.833333333333329</v>
      </c>
      <c r="V35" s="93">
        <f>[30]Dezembro!$E$25</f>
        <v>75.541666666666671</v>
      </c>
      <c r="W35" s="93">
        <f>[30]Dezembro!$E$26</f>
        <v>79.791666666666671</v>
      </c>
      <c r="X35" s="93">
        <f>[30]Dezembro!$E$27</f>
        <v>73.958333333333329</v>
      </c>
      <c r="Y35" s="93">
        <f>[30]Dezembro!$E$28</f>
        <v>77.25</v>
      </c>
      <c r="Z35" s="93">
        <f>[30]Dezembro!$E$29</f>
        <v>88.5</v>
      </c>
      <c r="AA35" s="93">
        <f>[30]Dezembro!$E$30</f>
        <v>79.916666666666671</v>
      </c>
      <c r="AB35" s="93">
        <f>[30]Dezembro!$E$31</f>
        <v>72.083333333333329</v>
      </c>
      <c r="AC35" s="93">
        <f>[30]Dezembro!$E$32</f>
        <v>69.541666666666671</v>
      </c>
      <c r="AD35" s="93">
        <f>[30]Dezembro!$E$33</f>
        <v>67.75</v>
      </c>
      <c r="AE35" s="93">
        <f>[30]Dezembro!$E$34</f>
        <v>65.375</v>
      </c>
      <c r="AF35" s="93">
        <f>[30]Dezembro!$E$35</f>
        <v>64.541666666666671</v>
      </c>
      <c r="AG35" s="100">
        <f t="shared" si="1"/>
        <v>76.959677419354819</v>
      </c>
      <c r="AK35" t="s">
        <v>33</v>
      </c>
    </row>
    <row r="36" spans="1:38" x14ac:dyDescent="0.2">
      <c r="A36" s="50" t="s">
        <v>126</v>
      </c>
      <c r="B36" s="93">
        <f>[31]Dezembro!$E$5</f>
        <v>73.541666666666671</v>
      </c>
      <c r="C36" s="93">
        <f>[31]Dezembro!$E$6</f>
        <v>86.541666666666671</v>
      </c>
      <c r="D36" s="93">
        <f>[31]Dezembro!$E$7</f>
        <v>91.041666666666671</v>
      </c>
      <c r="E36" s="93">
        <f>[31]Dezembro!$E$8</f>
        <v>96.583333333333329</v>
      </c>
      <c r="F36" s="93">
        <f>[31]Dezembro!$E$9</f>
        <v>87.958333333333329</v>
      </c>
      <c r="G36" s="93">
        <f>[31]Dezembro!$E$10</f>
        <v>81.166666666666671</v>
      </c>
      <c r="H36" s="93">
        <f>[31]Dezembro!$E$11</f>
        <v>84.75</v>
      </c>
      <c r="I36" s="93">
        <f>[31]Dezembro!$E$12</f>
        <v>93.291666666666671</v>
      </c>
      <c r="J36" s="93">
        <f>[31]Dezembro!$E$13</f>
        <v>87.375</v>
      </c>
      <c r="K36" s="93">
        <f>[31]Dezembro!$E$14</f>
        <v>85.5</v>
      </c>
      <c r="L36" s="93">
        <f>[31]Dezembro!$E$15</f>
        <v>81.541666666666671</v>
      </c>
      <c r="M36" s="93">
        <f>[31]Dezembro!$E$16</f>
        <v>68.833333333333329</v>
      </c>
      <c r="N36" s="93">
        <f>[31]Dezembro!$E$17</f>
        <v>87.125</v>
      </c>
      <c r="O36" s="93">
        <f>[31]Dezembro!$E$18</f>
        <v>93.416666666666671</v>
      </c>
      <c r="P36" s="93">
        <f>[31]Dezembro!$E$19</f>
        <v>78.375</v>
      </c>
      <c r="Q36" s="93">
        <f>[31]Dezembro!$E$20</f>
        <v>69.708333333333329</v>
      </c>
      <c r="R36" s="93">
        <f>[31]Dezembro!$E$21</f>
        <v>67.166666666666671</v>
      </c>
      <c r="S36" s="93">
        <f>[31]Dezembro!$E$22</f>
        <v>61.083333333333336</v>
      </c>
      <c r="T36" s="93">
        <f>[31]Dezembro!$E$23</f>
        <v>73.291666666666671</v>
      </c>
      <c r="U36" s="93">
        <f>[31]Dezembro!$E$24</f>
        <v>89.208333333333329</v>
      </c>
      <c r="V36" s="93">
        <f>[31]Dezembro!$E$25</f>
        <v>85.625</v>
      </c>
      <c r="W36" s="93">
        <f>[31]Dezembro!$E$26</f>
        <v>85.125</v>
      </c>
      <c r="X36" s="93">
        <f>[31]Dezembro!$E$27</f>
        <v>80.5</v>
      </c>
      <c r="Y36" s="93">
        <f>[31]Dezembro!$E$28</f>
        <v>74.75</v>
      </c>
      <c r="Z36" s="93">
        <f>[31]Dezembro!$E$29</f>
        <v>95.416666666666671</v>
      </c>
      <c r="AA36" s="93">
        <f>[31]Dezembro!$E$30</f>
        <v>79.75</v>
      </c>
      <c r="AB36" s="93">
        <f>[31]Dezembro!$E$31</f>
        <v>67.125</v>
      </c>
      <c r="AC36" s="93">
        <f>[31]Dezembro!$E$32</f>
        <v>64.375</v>
      </c>
      <c r="AD36" s="93">
        <f>[31]Dezembro!$E$33</f>
        <v>61.5</v>
      </c>
      <c r="AE36" s="93">
        <f>[31]Dezembro!$E$34</f>
        <v>59.958333333333336</v>
      </c>
      <c r="AF36" s="93">
        <f>[31]Dezembro!$E$35</f>
        <v>69.5</v>
      </c>
      <c r="AG36" s="100">
        <f t="shared" si="1"/>
        <v>79.391129032258064</v>
      </c>
      <c r="AK36" t="s">
        <v>33</v>
      </c>
    </row>
    <row r="37" spans="1:38" x14ac:dyDescent="0.2">
      <c r="A37" s="50" t="s">
        <v>13</v>
      </c>
      <c r="B37" s="93">
        <f>[32]Dezembro!$E$5</f>
        <v>66.416666666666671</v>
      </c>
      <c r="C37" s="93">
        <f>[32]Dezembro!$E$6</f>
        <v>74.958333333333329</v>
      </c>
      <c r="D37" s="93">
        <f>[32]Dezembro!$E$7</f>
        <v>83.739130434782609</v>
      </c>
      <c r="E37" s="93">
        <f>[32]Dezembro!$E$8</f>
        <v>83.083333333333329</v>
      </c>
      <c r="F37" s="93">
        <f>[32]Dezembro!$E$9</f>
        <v>86.695652173913047</v>
      </c>
      <c r="G37" s="93">
        <f>[32]Dezembro!$E$10</f>
        <v>70.458333333333329</v>
      </c>
      <c r="H37" s="93">
        <f>[32]Dezembro!$E$11</f>
        <v>57.583333333333336</v>
      </c>
      <c r="I37" s="93">
        <f>[32]Dezembro!$E$12</f>
        <v>66.041666666666671</v>
      </c>
      <c r="J37" s="93">
        <f>[32]Dezembro!$E$13</f>
        <v>74.583333333333329</v>
      </c>
      <c r="K37" s="93">
        <f>[32]Dezembro!$E$14</f>
        <v>74.416666666666671</v>
      </c>
      <c r="L37" s="93">
        <f>[32]Dezembro!$E$15</f>
        <v>77.375</v>
      </c>
      <c r="M37" s="93">
        <f>[32]Dezembro!$E$16</f>
        <v>66.333333333333329</v>
      </c>
      <c r="N37" s="93">
        <f>[32]Dezembro!$E$17</f>
        <v>66.333333333333329</v>
      </c>
      <c r="O37" s="93">
        <f>[32]Dezembro!$E$18</f>
        <v>80.666666666666671</v>
      </c>
      <c r="P37" s="93">
        <f>[32]Dezembro!$E$19</f>
        <v>75.958333333333329</v>
      </c>
      <c r="Q37" s="93">
        <f>[32]Dezembro!$E$20</f>
        <v>68.5</v>
      </c>
      <c r="R37" s="93">
        <f>[32]Dezembro!$E$21</f>
        <v>66.375</v>
      </c>
      <c r="S37" s="93">
        <f>[32]Dezembro!$E$22</f>
        <v>64.708333333333329</v>
      </c>
      <c r="T37" s="93">
        <f>[32]Dezembro!$E$23</f>
        <v>71.130434782608702</v>
      </c>
      <c r="U37" s="93">
        <f>[32]Dezembro!$E$24</f>
        <v>71.791666666666671</v>
      </c>
      <c r="V37" s="93">
        <f>[32]Dezembro!$E$25</f>
        <v>76.75</v>
      </c>
      <c r="W37" s="93">
        <f>[32]Dezembro!$E$26</f>
        <v>74.916666666666671</v>
      </c>
      <c r="X37" s="93">
        <f>[32]Dezembro!$E$27</f>
        <v>68.375</v>
      </c>
      <c r="Y37" s="93">
        <f>[32]Dezembro!$E$28</f>
        <v>72.478260869565219</v>
      </c>
      <c r="Z37" s="93">
        <f>[32]Dezembro!$E$29</f>
        <v>80.958333333333329</v>
      </c>
      <c r="AA37" s="93">
        <f>[32]Dezembro!$E$30</f>
        <v>79.458333333333329</v>
      </c>
      <c r="AB37" s="93">
        <f>[32]Dezembro!$E$31</f>
        <v>87.416666666666671</v>
      </c>
      <c r="AC37" s="93">
        <f>[32]Dezembro!$E$32</f>
        <v>76.041666666666671</v>
      </c>
      <c r="AD37" s="93">
        <f>[32]Dezembro!$E$33</f>
        <v>68.458333333333329</v>
      </c>
      <c r="AE37" s="93">
        <f>[32]Dezembro!$E$34</f>
        <v>69.695652173913047</v>
      </c>
      <c r="AF37" s="93">
        <f>[32]Dezembro!$E$35</f>
        <v>69</v>
      </c>
      <c r="AG37" s="100">
        <f t="shared" si="1"/>
        <v>73.248305282842452</v>
      </c>
      <c r="AI37" t="s">
        <v>33</v>
      </c>
      <c r="AK37" t="s">
        <v>33</v>
      </c>
    </row>
    <row r="38" spans="1:38" x14ac:dyDescent="0.2">
      <c r="A38" s="50" t="s">
        <v>155</v>
      </c>
      <c r="B38" s="93">
        <f>[33]Dezembro!$E5</f>
        <v>90.55</v>
      </c>
      <c r="C38" s="93">
        <f>[33]Dezembro!$E6</f>
        <v>93.444444444444443</v>
      </c>
      <c r="D38" s="93">
        <f>[33]Dezembro!$E7</f>
        <v>95.782608695652172</v>
      </c>
      <c r="E38" s="93">
        <f>[33]Dezembro!$E8</f>
        <v>93.238095238095241</v>
      </c>
      <c r="F38" s="93">
        <f>[33]Dezembro!$E9</f>
        <v>93.388888888888886</v>
      </c>
      <c r="G38" s="93">
        <f>[33]Dezembro!$E10</f>
        <v>83.761904761904759</v>
      </c>
      <c r="H38" s="93">
        <f>[33]Dezembro!$E11</f>
        <v>88.333333333333329</v>
      </c>
      <c r="I38" s="93">
        <f>[33]Dezembro!$E12</f>
        <v>87.421052631578945</v>
      </c>
      <c r="J38" s="93">
        <f>[33]Dezembro!$E13</f>
        <v>89.421052631578945</v>
      </c>
      <c r="K38" s="93">
        <f>[33]Dezembro!$E14</f>
        <v>83.85</v>
      </c>
      <c r="L38" s="93">
        <f>[33]Dezembro!$E15</f>
        <v>74.599999999999994</v>
      </c>
      <c r="M38" s="93">
        <f>[33]Dezembro!$E16</f>
        <v>92.782608695652172</v>
      </c>
      <c r="N38" s="93">
        <f>[33]Dezembro!$E17</f>
        <v>93.611111111111114</v>
      </c>
      <c r="O38" s="93">
        <f>[33]Dezembro!$E18</f>
        <v>96.75</v>
      </c>
      <c r="P38" s="93">
        <f>[33]Dezembro!$E19</f>
        <v>91.666666666666671</v>
      </c>
      <c r="Q38" s="93">
        <f>[33]Dezembro!$E20</f>
        <v>82.956521739130437</v>
      </c>
      <c r="R38" s="93">
        <f>[33]Dezembro!$E21</f>
        <v>86.941176470588232</v>
      </c>
      <c r="S38" s="93">
        <f>[33]Dezembro!$E22</f>
        <v>79.07692307692308</v>
      </c>
      <c r="T38" s="93">
        <f>[33]Dezembro!$E23</f>
        <v>87.526315789473685</v>
      </c>
      <c r="U38" s="93">
        <f>[33]Dezembro!$E24</f>
        <v>89.95</v>
      </c>
      <c r="V38" s="93">
        <f>[33]Dezembro!$E25</f>
        <v>91.38095238095238</v>
      </c>
      <c r="W38" s="93">
        <f>[33]Dezembro!$E26</f>
        <v>90.652173913043484</v>
      </c>
      <c r="X38" s="93">
        <f>[33]Dezembro!$E27</f>
        <v>96.19047619047619</v>
      </c>
      <c r="Y38" s="93">
        <f>[33]Dezembro!$E28</f>
        <v>91.8</v>
      </c>
      <c r="Z38" s="93">
        <f>[33]Dezembro!$E29</f>
        <v>99.142857142857139</v>
      </c>
      <c r="AA38" s="93">
        <f>[33]Dezembro!$E30</f>
        <v>97.954545454545453</v>
      </c>
      <c r="AB38" s="93">
        <f>[33]Dezembro!$E31</f>
        <v>91.35</v>
      </c>
      <c r="AC38" s="93">
        <f>[33]Dezembro!$E32</f>
        <v>89.555555555555557</v>
      </c>
      <c r="AD38" s="93">
        <f>[33]Dezembro!$E33</f>
        <v>80.15789473684211</v>
      </c>
      <c r="AE38" s="93">
        <f>[33]Dezembro!$E34</f>
        <v>81.058823529411768</v>
      </c>
      <c r="AF38" s="93">
        <f>[33]Dezembro!$E35</f>
        <v>85.545454545454547</v>
      </c>
      <c r="AG38" s="100">
        <f t="shared" si="1"/>
        <v>89.349723794327787</v>
      </c>
      <c r="AI38" t="s">
        <v>33</v>
      </c>
      <c r="AJ38" t="s">
        <v>33</v>
      </c>
    </row>
    <row r="39" spans="1:38" x14ac:dyDescent="0.2">
      <c r="A39" s="50" t="s">
        <v>14</v>
      </c>
      <c r="B39" s="93">
        <f>[34]Dezembro!$E$5</f>
        <v>68.166666666666671</v>
      </c>
      <c r="C39" s="93">
        <f>[34]Dezembro!$E$6</f>
        <v>75.25</v>
      </c>
      <c r="D39" s="93">
        <f>[34]Dezembro!$E$7</f>
        <v>91.708333333333329</v>
      </c>
      <c r="E39" s="93">
        <f>[34]Dezembro!$E$8</f>
        <v>84.958333333333329</v>
      </c>
      <c r="F39" s="93">
        <f>[34]Dezembro!$E$9</f>
        <v>77.25</v>
      </c>
      <c r="G39" s="93">
        <f>[34]Dezembro!$E$10</f>
        <v>75.041666666666671</v>
      </c>
      <c r="H39" s="93">
        <f>[34]Dezembro!$E$11</f>
        <v>70.041666666666671</v>
      </c>
      <c r="I39" s="93">
        <f>[34]Dezembro!$E$12</f>
        <v>79.291666666666671</v>
      </c>
      <c r="J39" s="93">
        <f>[34]Dezembro!$E$13</f>
        <v>80.583333333333329</v>
      </c>
      <c r="K39" s="93">
        <f>[34]Dezembro!$E$14</f>
        <v>87.166666666666671</v>
      </c>
      <c r="L39" s="93">
        <f>[34]Dezembro!$E$15</f>
        <v>75.708333333333329</v>
      </c>
      <c r="M39" s="93">
        <f>[34]Dezembro!$E$16</f>
        <v>79.708333333333329</v>
      </c>
      <c r="N39" s="93">
        <f>[34]Dezembro!$E$17</f>
        <v>83.958333333333329</v>
      </c>
      <c r="O39" s="93">
        <f>[34]Dezembro!$E$18</f>
        <v>81.708333333333329</v>
      </c>
      <c r="P39" s="93">
        <f>[34]Dezembro!$E$19</f>
        <v>65.166666666666671</v>
      </c>
      <c r="Q39" s="93">
        <f>[34]Dezembro!$E$20</f>
        <v>51.666666666666664</v>
      </c>
      <c r="R39" s="93">
        <f>[34]Dezembro!$E$21</f>
        <v>54.166666666666664</v>
      </c>
      <c r="S39" s="93">
        <f>[34]Dezembro!$E$22</f>
        <v>57.833333333333336</v>
      </c>
      <c r="T39" s="93">
        <f>[34]Dezembro!$E$23</f>
        <v>71.375</v>
      </c>
      <c r="U39" s="93">
        <f>[34]Dezembro!$E$24</f>
        <v>74.333333333333329</v>
      </c>
      <c r="V39" s="93">
        <f>[34]Dezembro!$E$25</f>
        <v>64.833333333333329</v>
      </c>
      <c r="W39" s="93">
        <f>[34]Dezembro!$E$26</f>
        <v>73.708333333333329</v>
      </c>
      <c r="X39" s="93">
        <f>[34]Dezembro!$E$27</f>
        <v>57.25</v>
      </c>
      <c r="Y39" s="93">
        <f>[34]Dezembro!$E$28</f>
        <v>69</v>
      </c>
      <c r="Z39" s="93">
        <f>[34]Dezembro!$E$29</f>
        <v>83</v>
      </c>
      <c r="AA39" s="93">
        <f>[34]Dezembro!$E$30</f>
        <v>54.916666666666664</v>
      </c>
      <c r="AB39" s="93">
        <f>[34]Dezembro!$E$31</f>
        <v>46.666666666666664</v>
      </c>
      <c r="AC39" s="93">
        <f>[34]Dezembro!$E$32</f>
        <v>45.041666666666664</v>
      </c>
      <c r="AD39" s="93">
        <f>[34]Dezembro!$E$33</f>
        <v>43.208333333333336</v>
      </c>
      <c r="AE39" s="93">
        <f>[34]Dezembro!$E$34</f>
        <v>40.708333333333336</v>
      </c>
      <c r="AF39" s="93">
        <f>[34]Dezembro!$E$35</f>
        <v>38.666666666666664</v>
      </c>
      <c r="AG39" s="100">
        <f t="shared" si="1"/>
        <v>67.809139784946225</v>
      </c>
      <c r="AH39" s="11" t="s">
        <v>33</v>
      </c>
      <c r="AI39" t="s">
        <v>33</v>
      </c>
      <c r="AK39" t="s">
        <v>33</v>
      </c>
    </row>
    <row r="40" spans="1:38" x14ac:dyDescent="0.2">
      <c r="A40" s="50" t="s">
        <v>15</v>
      </c>
      <c r="B40" s="93">
        <f>[35]Dezembro!$E$5</f>
        <v>58.458333333333336</v>
      </c>
      <c r="C40" s="93">
        <f>[35]Dezembro!$E$6</f>
        <v>66.041666666666671</v>
      </c>
      <c r="D40" s="93">
        <f>[35]Dezembro!$E$7</f>
        <v>86.833333333333329</v>
      </c>
      <c r="E40" s="93">
        <f>[35]Dezembro!$E$8</f>
        <v>80.521739130434781</v>
      </c>
      <c r="F40" s="93">
        <f>[35]Dezembro!$E$9</f>
        <v>68.625</v>
      </c>
      <c r="G40" s="93">
        <f>[35]Dezembro!$E$10</f>
        <v>66.583333333333329</v>
      </c>
      <c r="H40" s="93">
        <f>[35]Dezembro!$E$11</f>
        <v>65.333333333333329</v>
      </c>
      <c r="I40" s="93">
        <f>[35]Dezembro!$E$12</f>
        <v>76.833333333333329</v>
      </c>
      <c r="J40" s="93">
        <f>[35]Dezembro!$E$13</f>
        <v>75.125</v>
      </c>
      <c r="K40" s="93">
        <f>[35]Dezembro!$E$14</f>
        <v>83</v>
      </c>
      <c r="L40" s="93">
        <f>[35]Dezembro!$E$15</f>
        <v>69</v>
      </c>
      <c r="M40" s="93">
        <f>[35]Dezembro!$E$16</f>
        <v>63.458333333333336</v>
      </c>
      <c r="N40" s="93">
        <f>[35]Dezembro!$E$17</f>
        <v>66.25</v>
      </c>
      <c r="O40" s="93">
        <f>[35]Dezembro!$E$18</f>
        <v>78.416666666666671</v>
      </c>
      <c r="P40" s="93">
        <f>[35]Dezembro!$E$19</f>
        <v>65.375</v>
      </c>
      <c r="Q40" s="93">
        <f>[35]Dezembro!$E$20</f>
        <v>54.166666666666664</v>
      </c>
      <c r="R40" s="93">
        <f>[35]Dezembro!$E$21</f>
        <v>50.125</v>
      </c>
      <c r="S40" s="93">
        <f>[35]Dezembro!$E$22</f>
        <v>53.5</v>
      </c>
      <c r="T40" s="93">
        <f>[35]Dezembro!$E$23</f>
        <v>65.125</v>
      </c>
      <c r="U40" s="93">
        <f>[35]Dezembro!$E$24</f>
        <v>78.083333333333329</v>
      </c>
      <c r="V40" s="93">
        <f>[35]Dezembro!$E$25</f>
        <v>65.916666666666671</v>
      </c>
      <c r="W40" s="93">
        <f>[35]Dezembro!$E$26</f>
        <v>73.375</v>
      </c>
      <c r="X40" s="93">
        <f>[35]Dezembro!$E$27</f>
        <v>66.458333333333329</v>
      </c>
      <c r="Y40" s="93">
        <f>[35]Dezembro!$E$28</f>
        <v>73.916666666666671</v>
      </c>
      <c r="Z40" s="93">
        <f>[35]Dezembro!$E$29</f>
        <v>73.625</v>
      </c>
      <c r="AA40" s="93">
        <f>[35]Dezembro!$E$30</f>
        <v>55.25</v>
      </c>
      <c r="AB40" s="93">
        <f>[35]Dezembro!$E$31</f>
        <v>57</v>
      </c>
      <c r="AC40" s="93">
        <f>[35]Dezembro!$E$32</f>
        <v>52.958333333333336</v>
      </c>
      <c r="AD40" s="93">
        <f>[35]Dezembro!$E$33</f>
        <v>50.833333333333336</v>
      </c>
      <c r="AE40" s="93">
        <f>[35]Dezembro!$E$34</f>
        <v>48.791666666666664</v>
      </c>
      <c r="AF40" s="93">
        <f>[35]Dezembro!$E$35</f>
        <v>44.208333333333336</v>
      </c>
      <c r="AG40" s="100">
        <f t="shared" si="1"/>
        <v>65.586722767648425</v>
      </c>
      <c r="AJ40" t="s">
        <v>33</v>
      </c>
      <c r="AK40" t="s">
        <v>33</v>
      </c>
    </row>
    <row r="41" spans="1:38" x14ac:dyDescent="0.2">
      <c r="A41" s="50" t="s">
        <v>156</v>
      </c>
      <c r="B41" s="93">
        <f>[36]Dezembro!$E$5</f>
        <v>72.041666666666671</v>
      </c>
      <c r="C41" s="93">
        <f>[36]Dezembro!$E$6</f>
        <v>79.833333333333329</v>
      </c>
      <c r="D41" s="93">
        <f>[36]Dezembro!$E$7</f>
        <v>85.375</v>
      </c>
      <c r="E41" s="93">
        <f>[36]Dezembro!$E$8</f>
        <v>90.666666666666671</v>
      </c>
      <c r="F41" s="93">
        <f>[36]Dezembro!$E$9</f>
        <v>76.333333333333329</v>
      </c>
      <c r="G41" s="93">
        <f>[36]Dezembro!$E$10</f>
        <v>71.791666666666671</v>
      </c>
      <c r="H41" s="93">
        <f>[36]Dezembro!$E$11</f>
        <v>75.541666666666671</v>
      </c>
      <c r="I41" s="93">
        <f>[36]Dezembro!$E$12</f>
        <v>74.791666666666671</v>
      </c>
      <c r="J41" s="93">
        <f>[36]Dezembro!$E$13</f>
        <v>76.458333333333329</v>
      </c>
      <c r="K41" s="93">
        <f>[36]Dezembro!$E$14</f>
        <v>82.25</v>
      </c>
      <c r="L41" s="93">
        <f>[36]Dezembro!$E$15</f>
        <v>79.083333333333329</v>
      </c>
      <c r="M41" s="93">
        <f>[36]Dezembro!$E$16</f>
        <v>87.083333333333329</v>
      </c>
      <c r="N41" s="93">
        <f>[36]Dezembro!$E$17</f>
        <v>82.791666666666671</v>
      </c>
      <c r="O41" s="93">
        <f>[36]Dezembro!$E$18</f>
        <v>85.916666666666671</v>
      </c>
      <c r="P41" s="93">
        <f>[36]Dezembro!$E$19</f>
        <v>79.625</v>
      </c>
      <c r="Q41" s="93">
        <f>[36]Dezembro!$E$20</f>
        <v>69.458333333333329</v>
      </c>
      <c r="R41" s="93">
        <f>[36]Dezembro!$E$21</f>
        <v>64.833333333333329</v>
      </c>
      <c r="S41" s="93">
        <f>[36]Dezembro!$E$22</f>
        <v>61.833333333333336</v>
      </c>
      <c r="T41" s="93">
        <f>[36]Dezembro!$E$23</f>
        <v>67.458333333333329</v>
      </c>
      <c r="U41" s="93">
        <f>[36]Dezembro!$E$24</f>
        <v>80.916666666666671</v>
      </c>
      <c r="V41" s="93">
        <f>[36]Dezembro!$E$25</f>
        <v>80.625</v>
      </c>
      <c r="W41" s="93">
        <f>[36]Dezembro!$E$26</f>
        <v>84.458333333333329</v>
      </c>
      <c r="X41" s="93">
        <f>[36]Dezembro!$E$27</f>
        <v>72.416666666666671</v>
      </c>
      <c r="Y41" s="93">
        <f>[36]Dezembro!$E$28</f>
        <v>76.166666666666671</v>
      </c>
      <c r="Z41" s="93">
        <f>[36]Dezembro!$E$29</f>
        <v>89.708333333333329</v>
      </c>
      <c r="AA41" s="93">
        <f>[36]Dezembro!$E$30</f>
        <v>81.541666666666671</v>
      </c>
      <c r="AB41" s="93">
        <f>[36]Dezembro!$E$31</f>
        <v>62.875</v>
      </c>
      <c r="AC41" s="93">
        <f>[36]Dezembro!$E$32</f>
        <v>60.875</v>
      </c>
      <c r="AD41" s="93">
        <f>[36]Dezembro!$E$33</f>
        <v>57.625</v>
      </c>
      <c r="AE41" s="93">
        <f>[36]Dezembro!$E$34</f>
        <v>61.958333333333336</v>
      </c>
      <c r="AF41" s="93">
        <f>[36]Dezembro!$E$35</f>
        <v>63.5</v>
      </c>
      <c r="AG41" s="100">
        <f t="shared" si="1"/>
        <v>75.349462365591407</v>
      </c>
      <c r="AI41" t="s">
        <v>33</v>
      </c>
      <c r="AJ41" t="s">
        <v>33</v>
      </c>
    </row>
    <row r="42" spans="1:38" x14ac:dyDescent="0.2">
      <c r="A42" s="50" t="s">
        <v>16</v>
      </c>
      <c r="B42" s="93">
        <f>[37]Dezembro!$E$5</f>
        <v>71.916666666666671</v>
      </c>
      <c r="C42" s="93">
        <f>[37]Dezembro!$E$6</f>
        <v>84.291666666666671</v>
      </c>
      <c r="D42" s="93">
        <f>[37]Dezembro!$E$7</f>
        <v>88.375</v>
      </c>
      <c r="E42" s="93">
        <f>[37]Dezembro!$E$8</f>
        <v>88.208333333333329</v>
      </c>
      <c r="F42" s="93">
        <f>[37]Dezembro!$E$9</f>
        <v>80.416666666666671</v>
      </c>
      <c r="G42" s="93">
        <f>[37]Dezembro!$E$10</f>
        <v>80.083333333333329</v>
      </c>
      <c r="H42" s="93">
        <f>[37]Dezembro!$E$11</f>
        <v>82.791666666666671</v>
      </c>
      <c r="I42" s="93">
        <f>[37]Dezembro!$E$12</f>
        <v>88.416666666666671</v>
      </c>
      <c r="J42" s="93">
        <f>[37]Dezembro!$E$13</f>
        <v>88.208333333333329</v>
      </c>
      <c r="K42" s="93">
        <f>[37]Dezembro!$E$14</f>
        <v>89.041666666666671</v>
      </c>
      <c r="L42" s="93">
        <f>[37]Dezembro!$E$15</f>
        <v>79.458333333333329</v>
      </c>
      <c r="M42" s="93">
        <f>[37]Dezembro!$E$16</f>
        <v>78.958333333333329</v>
      </c>
      <c r="N42" s="93">
        <f>[37]Dezembro!$E$17</f>
        <v>84.833333333333329</v>
      </c>
      <c r="O42" s="93">
        <f>[37]Dezembro!$E$18</f>
        <v>91.916666666666671</v>
      </c>
      <c r="P42" s="93">
        <f>[37]Dezembro!$E$19</f>
        <v>75.375</v>
      </c>
      <c r="Q42" s="93">
        <f>[37]Dezembro!$E$20</f>
        <v>70.75</v>
      </c>
      <c r="R42" s="93">
        <f>[37]Dezembro!$E$21</f>
        <v>70.5</v>
      </c>
      <c r="S42" s="93">
        <f>[37]Dezembro!$E$22</f>
        <v>74.208333333333329</v>
      </c>
      <c r="T42" s="93">
        <f>[37]Dezembro!$E$23</f>
        <v>79.375</v>
      </c>
      <c r="U42" s="93">
        <f>[37]Dezembro!$E$24</f>
        <v>85.041666666666671</v>
      </c>
      <c r="V42" s="93">
        <f>[37]Dezembro!$E$25</f>
        <v>79.291666666666671</v>
      </c>
      <c r="W42" s="93">
        <f>[37]Dezembro!$E$26</f>
        <v>82.166666666666671</v>
      </c>
      <c r="X42" s="93">
        <f>[37]Dezembro!$E$27</f>
        <v>76.75</v>
      </c>
      <c r="Y42" s="93">
        <f>[37]Dezembro!$E$28</f>
        <v>80.208333333333329</v>
      </c>
      <c r="Z42" s="93">
        <f>[37]Dezembro!$E$29</f>
        <v>83.375</v>
      </c>
      <c r="AA42" s="93">
        <f>[37]Dezembro!$E$30</f>
        <v>68.291666666666671</v>
      </c>
      <c r="AB42" s="93">
        <f>[37]Dezembro!$E$31</f>
        <v>65.166666666666671</v>
      </c>
      <c r="AC42" s="93">
        <f>[37]Dezembro!$E$32</f>
        <v>67.583333333333329</v>
      </c>
      <c r="AD42" s="93">
        <f>[37]Dezembro!$E$33</f>
        <v>68.75</v>
      </c>
      <c r="AE42" s="93">
        <f>[37]Dezembro!$E$34</f>
        <v>69.875</v>
      </c>
      <c r="AF42" s="93">
        <f>[37]Dezembro!$E$35</f>
        <v>70.208333333333329</v>
      </c>
      <c r="AG42" s="100">
        <f t="shared" si="1"/>
        <v>78.833333333333343</v>
      </c>
      <c r="AJ42" t="s">
        <v>33</v>
      </c>
      <c r="AK42" t="s">
        <v>33</v>
      </c>
    </row>
    <row r="43" spans="1:38" x14ac:dyDescent="0.2">
      <c r="A43" s="50" t="s">
        <v>139</v>
      </c>
      <c r="B43" s="93">
        <f>[38]Dezembro!$E$5</f>
        <v>83.25</v>
      </c>
      <c r="C43" s="93">
        <f>[38]Dezembro!$E$6</f>
        <v>90.208333333333329</v>
      </c>
      <c r="D43" s="93">
        <f>[38]Dezembro!$E$7</f>
        <v>86.291666666666671</v>
      </c>
      <c r="E43" s="93">
        <f>[38]Dezembro!$E$8</f>
        <v>89.875</v>
      </c>
      <c r="F43" s="93">
        <f>[38]Dezembro!$E$9</f>
        <v>84.625</v>
      </c>
      <c r="G43" s="93">
        <f>[38]Dezembro!$E$10</f>
        <v>79.25</v>
      </c>
      <c r="H43" s="93">
        <f>[38]Dezembro!$E$11</f>
        <v>78.041666666666671</v>
      </c>
      <c r="I43" s="93">
        <f>[38]Dezembro!$E$12</f>
        <v>89.875</v>
      </c>
      <c r="J43" s="93">
        <f>[38]Dezembro!$E$13</f>
        <v>86.333333333333329</v>
      </c>
      <c r="K43" s="93">
        <f>[38]Dezembro!$E$14</f>
        <v>83.25</v>
      </c>
      <c r="L43" s="93">
        <f>[38]Dezembro!$E$15</f>
        <v>83.25</v>
      </c>
      <c r="M43" s="93">
        <f>[38]Dezembro!$E$16</f>
        <v>71.913043478260875</v>
      </c>
      <c r="N43" s="93">
        <f>[38]Dezembro!$E$17</f>
        <v>82.958333333333329</v>
      </c>
      <c r="O43" s="93">
        <f>[38]Dezembro!$E$18</f>
        <v>95.125</v>
      </c>
      <c r="P43" s="93">
        <f>[38]Dezembro!$E$19</f>
        <v>77.875</v>
      </c>
      <c r="Q43" s="93">
        <f>[38]Dezembro!$E$20</f>
        <v>70.5</v>
      </c>
      <c r="R43" s="93">
        <f>[38]Dezembro!$E$21</f>
        <v>69.125</v>
      </c>
      <c r="S43" s="93">
        <f>[38]Dezembro!$E$22</f>
        <v>70</v>
      </c>
      <c r="T43" s="93">
        <f>[38]Dezembro!$E$23</f>
        <v>81.130434782608702</v>
      </c>
      <c r="U43" s="93">
        <f>[38]Dezembro!$E$24</f>
        <v>81.625</v>
      </c>
      <c r="V43" s="93">
        <f>[38]Dezembro!$E$25</f>
        <v>84.208333333333329</v>
      </c>
      <c r="W43" s="93">
        <f>[38]Dezembro!$E$26</f>
        <v>89.041666666666671</v>
      </c>
      <c r="X43" s="93">
        <f>[38]Dezembro!$E$27</f>
        <v>78.583333333333329</v>
      </c>
      <c r="Y43" s="93">
        <f>[38]Dezembro!$E$28</f>
        <v>74.708333333333329</v>
      </c>
      <c r="Z43" s="93">
        <f>[38]Dezembro!$E$29</f>
        <v>93.375</v>
      </c>
      <c r="AA43" s="93">
        <f>[38]Dezembro!$E$30</f>
        <v>83.916666666666671</v>
      </c>
      <c r="AB43" s="93">
        <f>[38]Dezembro!$E$31</f>
        <v>65.083333333333329</v>
      </c>
      <c r="AC43" s="93">
        <f>[38]Dezembro!$E$32</f>
        <v>64.625</v>
      </c>
      <c r="AD43" s="93">
        <f>[38]Dezembro!$E$33</f>
        <v>68.708333333333329</v>
      </c>
      <c r="AE43" s="93">
        <f>[38]Dezembro!$E$34</f>
        <v>72.041666666666671</v>
      </c>
      <c r="AF43" s="93">
        <f>[38]Dezembro!$E$35</f>
        <v>72.666666666666671</v>
      </c>
      <c r="AG43" s="100">
        <f t="shared" si="1"/>
        <v>80.04710144927536</v>
      </c>
      <c r="AK43" t="s">
        <v>33</v>
      </c>
    </row>
    <row r="44" spans="1:38" x14ac:dyDescent="0.2">
      <c r="A44" s="50" t="s">
        <v>17</v>
      </c>
      <c r="B44" s="93">
        <f>[39]Dezembro!$E$5</f>
        <v>81.208333333333329</v>
      </c>
      <c r="C44" s="93">
        <f>[39]Dezembro!$E$6</f>
        <v>80.666666666666671</v>
      </c>
      <c r="D44" s="93">
        <f>[39]Dezembro!$E$7</f>
        <v>85.666666666666671</v>
      </c>
      <c r="E44" s="93">
        <f>[39]Dezembro!$E$8</f>
        <v>88.541666666666671</v>
      </c>
      <c r="F44" s="93">
        <f>[39]Dezembro!$E$9</f>
        <v>84.125</v>
      </c>
      <c r="G44" s="93">
        <f>[39]Dezembro!$E$10</f>
        <v>78.166666666666671</v>
      </c>
      <c r="H44" s="93">
        <f>[39]Dezembro!$E$11</f>
        <v>72.833333333333329</v>
      </c>
      <c r="I44" s="93">
        <f>[39]Dezembro!$E$12</f>
        <v>74.458333333333329</v>
      </c>
      <c r="J44" s="93">
        <f>[39]Dezembro!$E$13</f>
        <v>73.125</v>
      </c>
      <c r="K44" s="93">
        <f>[39]Dezembro!$E$14</f>
        <v>77.708333333333329</v>
      </c>
      <c r="L44" s="93">
        <f>[39]Dezembro!$E$15</f>
        <v>74.666666666666671</v>
      </c>
      <c r="M44" s="93">
        <f>[39]Dezembro!$E$16</f>
        <v>78.708333333333329</v>
      </c>
      <c r="N44" s="93">
        <f>[39]Dezembro!$E$17</f>
        <v>78.166666666666671</v>
      </c>
      <c r="O44" s="93">
        <f>[39]Dezembro!$E$18</f>
        <v>90.708333333333329</v>
      </c>
      <c r="P44" s="93">
        <f>[39]Dezembro!$E$19</f>
        <v>86.625</v>
      </c>
      <c r="Q44" s="93">
        <f>[39]Dezembro!$E$20</f>
        <v>78.208333333333329</v>
      </c>
      <c r="R44" s="93">
        <f>[39]Dezembro!$E$21</f>
        <v>64.791666666666671</v>
      </c>
      <c r="S44" s="93">
        <f>[39]Dezembro!$E$22</f>
        <v>72.541666666666671</v>
      </c>
      <c r="T44" s="93">
        <f>[39]Dezembro!$E$23</f>
        <v>75.458333333333329</v>
      </c>
      <c r="U44" s="93">
        <f>[39]Dezembro!$E$24</f>
        <v>76.5</v>
      </c>
      <c r="V44" s="93">
        <f>[39]Dezembro!$E$25</f>
        <v>82.166666666666671</v>
      </c>
      <c r="W44" s="93">
        <f>[39]Dezembro!$E$26</f>
        <v>84.625</v>
      </c>
      <c r="X44" s="93">
        <f>[39]Dezembro!$E$27</f>
        <v>85</v>
      </c>
      <c r="Y44" s="93">
        <f>[39]Dezembro!$E$28</f>
        <v>80.5</v>
      </c>
      <c r="Z44" s="93">
        <f>[39]Dezembro!$E$29</f>
        <v>95.458333333333329</v>
      </c>
      <c r="AA44" s="93">
        <f>[39]Dezembro!$E$30</f>
        <v>90.208333333333329</v>
      </c>
      <c r="AB44" s="93">
        <f>[39]Dezembro!$E$31</f>
        <v>80.041666666666671</v>
      </c>
      <c r="AC44" s="93">
        <f>[39]Dezembro!$E$32</f>
        <v>72.458333333333329</v>
      </c>
      <c r="AD44" s="93">
        <f>[39]Dezembro!$E$33</f>
        <v>64.583333333333329</v>
      </c>
      <c r="AE44" s="93">
        <f>[39]Dezembro!$E$34</f>
        <v>66.125</v>
      </c>
      <c r="AF44" s="93">
        <f>[39]Dezembro!$E$35</f>
        <v>72.666666666666671</v>
      </c>
      <c r="AG44" s="100">
        <f t="shared" si="1"/>
        <v>78.926075268817215</v>
      </c>
      <c r="AI44" s="11" t="s">
        <v>33</v>
      </c>
      <c r="AK44" t="s">
        <v>33</v>
      </c>
    </row>
    <row r="45" spans="1:38" hidden="1" x14ac:dyDescent="0.2">
      <c r="A45" s="50" t="s">
        <v>144</v>
      </c>
      <c r="B45" s="93" t="str">
        <f>[40]Dezembro!$E$5</f>
        <v>*</v>
      </c>
      <c r="C45" s="93" t="str">
        <f>[40]Dezembro!$E$6</f>
        <v>*</v>
      </c>
      <c r="D45" s="93" t="str">
        <f>[40]Dezembro!$E$7</f>
        <v>*</v>
      </c>
      <c r="E45" s="93" t="str">
        <f>[40]Dezembro!$E$8</f>
        <v>*</v>
      </c>
      <c r="F45" s="93" t="str">
        <f>[40]Dezembro!$E$9</f>
        <v>*</v>
      </c>
      <c r="G45" s="93" t="str">
        <f>[40]Dezembro!$E$10</f>
        <v>*</v>
      </c>
      <c r="H45" s="93" t="str">
        <f>[40]Dezembro!$E$11</f>
        <v>*</v>
      </c>
      <c r="I45" s="93" t="str">
        <f>[40]Dezembro!$E$12</f>
        <v>*</v>
      </c>
      <c r="J45" s="93" t="str">
        <f>[40]Dezembro!$E$13</f>
        <v>*</v>
      </c>
      <c r="K45" s="93" t="str">
        <f>[40]Dezembro!$E$14</f>
        <v>*</v>
      </c>
      <c r="L45" s="93" t="str">
        <f>[40]Dezembro!$E$15</f>
        <v>*</v>
      </c>
      <c r="M45" s="93" t="str">
        <f>[40]Dezembro!$E$16</f>
        <v>*</v>
      </c>
      <c r="N45" s="93" t="str">
        <f>[40]Dezembro!$E$17</f>
        <v>*</v>
      </c>
      <c r="O45" s="93" t="str">
        <f>[40]Dezembro!$E$18</f>
        <v>*</v>
      </c>
      <c r="P45" s="93" t="str">
        <f>[40]Dezembro!$E$19</f>
        <v>*</v>
      </c>
      <c r="Q45" s="93" t="str">
        <f>[40]Dezembro!$E$20</f>
        <v>*</v>
      </c>
      <c r="R45" s="93" t="str">
        <f>[40]Dezembro!$E$21</f>
        <v>*</v>
      </c>
      <c r="S45" s="93" t="str">
        <f>[40]Dezembro!$E$22</f>
        <v>*</v>
      </c>
      <c r="T45" s="93" t="str">
        <f>[40]Dezembro!$E$23</f>
        <v>*</v>
      </c>
      <c r="U45" s="93" t="str">
        <f>[40]Dezembro!$E$24</f>
        <v>*</v>
      </c>
      <c r="V45" s="93" t="str">
        <f>[40]Dezembro!$E$25</f>
        <v>*</v>
      </c>
      <c r="W45" s="93" t="str">
        <f>[40]Dezembro!$E$26</f>
        <v>*</v>
      </c>
      <c r="X45" s="93" t="str">
        <f>[40]Dezembro!$E$27</f>
        <v>*</v>
      </c>
      <c r="Y45" s="93" t="str">
        <f>[40]Dezembro!$E$28</f>
        <v>*</v>
      </c>
      <c r="Z45" s="93" t="str">
        <f>[40]Dezembro!$E$29</f>
        <v>*</v>
      </c>
      <c r="AA45" s="93" t="str">
        <f>[40]Dezembro!$E$30</f>
        <v>*</v>
      </c>
      <c r="AB45" s="93" t="str">
        <f>[40]Dezembro!$E$31</f>
        <v>*</v>
      </c>
      <c r="AC45" s="93" t="str">
        <f>[40]Dezembro!$E$32</f>
        <v>*</v>
      </c>
      <c r="AD45" s="93" t="str">
        <f>[40]Dezembro!$E$33</f>
        <v>*</v>
      </c>
      <c r="AE45" s="93" t="str">
        <f>[40]Dezembro!$E$34</f>
        <v>*</v>
      </c>
      <c r="AF45" s="93" t="str">
        <f>[40]Dezembro!$E$35</f>
        <v>*</v>
      </c>
      <c r="AG45" s="100" t="s">
        <v>203</v>
      </c>
      <c r="AJ45" t="s">
        <v>33</v>
      </c>
      <c r="AK45" t="s">
        <v>33</v>
      </c>
    </row>
    <row r="46" spans="1:38" x14ac:dyDescent="0.2">
      <c r="A46" s="50" t="s">
        <v>18</v>
      </c>
      <c r="B46" s="93">
        <f>[41]Dezembro!$E$5</f>
        <v>77.041666666666671</v>
      </c>
      <c r="C46" s="93">
        <f>[41]Dezembro!$E$6</f>
        <v>75.791666666666671</v>
      </c>
      <c r="D46" s="93">
        <f>[41]Dezembro!$E$7</f>
        <v>92.75</v>
      </c>
      <c r="E46" s="93">
        <f>[41]Dezembro!$E$8</f>
        <v>90.541666666666671</v>
      </c>
      <c r="F46" s="93">
        <f>[41]Dezembro!$E$9</f>
        <v>85.416666666666671</v>
      </c>
      <c r="G46" s="93">
        <f>[41]Dezembro!$E$10</f>
        <v>82.375</v>
      </c>
      <c r="H46" s="93">
        <f>[41]Dezembro!$E$11</f>
        <v>84.916666666666671</v>
      </c>
      <c r="I46" s="93">
        <f>[41]Dezembro!$E$12</f>
        <v>95.5</v>
      </c>
      <c r="J46" s="93">
        <f>[41]Dezembro!$E$13</f>
        <v>92.5</v>
      </c>
      <c r="K46" s="93">
        <f>[41]Dezembro!$E$14</f>
        <v>90.5</v>
      </c>
      <c r="L46" s="93">
        <f>[41]Dezembro!$E$15</f>
        <v>79.291666666666671</v>
      </c>
      <c r="M46" s="93">
        <f>[41]Dezembro!$E$16</f>
        <v>75.458333333333329</v>
      </c>
      <c r="N46" s="93">
        <f>[41]Dezembro!$E$17</f>
        <v>92.083333333333329</v>
      </c>
      <c r="O46" s="93">
        <f>[41]Dezembro!$E$18</f>
        <v>87.583333333333329</v>
      </c>
      <c r="P46" s="93">
        <f>[41]Dezembro!$E$19</f>
        <v>70</v>
      </c>
      <c r="Q46" s="93">
        <f>[41]Dezembro!$E$20</f>
        <v>65.333333333333329</v>
      </c>
      <c r="R46" s="93">
        <f>[41]Dezembro!$E$21</f>
        <v>63.791666666666664</v>
      </c>
      <c r="S46" s="93">
        <f>[41]Dezembro!$E$22</f>
        <v>55.041666666666664</v>
      </c>
      <c r="T46" s="93">
        <f>[41]Dezembro!$E$23</f>
        <v>85.958333333333329</v>
      </c>
      <c r="U46" s="93">
        <f>[41]Dezembro!$E$24</f>
        <v>90.416666666666671</v>
      </c>
      <c r="V46" s="93">
        <f>[41]Dezembro!$E$25</f>
        <v>90.125</v>
      </c>
      <c r="W46" s="93">
        <f>[41]Dezembro!$E$26</f>
        <v>83.375</v>
      </c>
      <c r="X46" s="93">
        <f>[41]Dezembro!$E$27</f>
        <v>72.375</v>
      </c>
      <c r="Y46" s="93">
        <f>[41]Dezembro!$E$28</f>
        <v>73.833333333333329</v>
      </c>
      <c r="Z46" s="93">
        <f>[41]Dezembro!$E$29</f>
        <v>86.791666666666671</v>
      </c>
      <c r="AA46" s="93">
        <f>[41]Dezembro!$E$30</f>
        <v>62.833333333333336</v>
      </c>
      <c r="AB46" s="93">
        <f>[41]Dezembro!$E$31</f>
        <v>65.166666666666671</v>
      </c>
      <c r="AC46" s="93">
        <f>[41]Dezembro!$E$32</f>
        <v>58.458333333333336</v>
      </c>
      <c r="AD46" s="93">
        <f>[41]Dezembro!$E$33</f>
        <v>58.125</v>
      </c>
      <c r="AE46" s="93">
        <f>[41]Dezembro!$E$34</f>
        <v>60.583333333333336</v>
      </c>
      <c r="AF46" s="93">
        <f>[41]Dezembro!$E$35</f>
        <v>63.083333333333336</v>
      </c>
      <c r="AG46" s="100">
        <f t="shared" si="1"/>
        <v>77.646505376344095</v>
      </c>
      <c r="AH46" s="11" t="s">
        <v>33</v>
      </c>
      <c r="AJ46" t="s">
        <v>33</v>
      </c>
      <c r="AK46" t="s">
        <v>33</v>
      </c>
      <c r="AL46" t="s">
        <v>33</v>
      </c>
    </row>
    <row r="47" spans="1:38" x14ac:dyDescent="0.2">
      <c r="A47" s="50" t="s">
        <v>21</v>
      </c>
      <c r="B47" s="93">
        <f>[42]Dezembro!$E$5</f>
        <v>73</v>
      </c>
      <c r="C47" s="93">
        <f>[42]Dezembro!$E$6</f>
        <v>79.666666666666671</v>
      </c>
      <c r="D47" s="93">
        <f>[42]Dezembro!$E$7</f>
        <v>91.125</v>
      </c>
      <c r="E47" s="93">
        <f>[42]Dezembro!$E$8</f>
        <v>87</v>
      </c>
      <c r="F47" s="93">
        <f>[42]Dezembro!$E$9</f>
        <v>76.666666666666671</v>
      </c>
      <c r="G47" s="93">
        <f>[42]Dezembro!$E$10</f>
        <v>74.791666666666671</v>
      </c>
      <c r="H47" s="93">
        <f>[42]Dezembro!$E$11</f>
        <v>72.333333333333329</v>
      </c>
      <c r="I47" s="93">
        <f>[42]Dezembro!$E$12</f>
        <v>73.333333333333329</v>
      </c>
      <c r="J47" s="93">
        <f>[42]Dezembro!$E$13</f>
        <v>77.583333333333329</v>
      </c>
      <c r="K47" s="93">
        <f>[42]Dezembro!$E$14</f>
        <v>80.416666666666671</v>
      </c>
      <c r="L47" s="93">
        <f>[42]Dezembro!$E$15</f>
        <v>78.333333333333329</v>
      </c>
      <c r="M47" s="93">
        <f>[42]Dezembro!$E$16</f>
        <v>79.833333333333329</v>
      </c>
      <c r="N47" s="93">
        <f>[42]Dezembro!$E$17</f>
        <v>79.416666666666671</v>
      </c>
      <c r="O47" s="93">
        <f>[42]Dezembro!$E$18</f>
        <v>87.208333333333329</v>
      </c>
      <c r="P47" s="93">
        <f>[42]Dezembro!$E$19</f>
        <v>74.125</v>
      </c>
      <c r="Q47" s="93">
        <f>[42]Dezembro!$E$20</f>
        <v>63.916666666666664</v>
      </c>
      <c r="R47" s="93">
        <f>[42]Dezembro!$E$21</f>
        <v>62.695652173913047</v>
      </c>
      <c r="S47" s="93">
        <f>[42]Dezembro!$E$22</f>
        <v>51.555555555555557</v>
      </c>
      <c r="T47" s="93">
        <f>[42]Dezembro!$E$23</f>
        <v>65.666666666666671</v>
      </c>
      <c r="U47" s="93">
        <f>[42]Dezembro!$E$24</f>
        <v>77.666666666666671</v>
      </c>
      <c r="V47" s="93">
        <f>[42]Dezembro!$E$25</f>
        <v>80.083333333333329</v>
      </c>
      <c r="W47" s="93">
        <f>[42]Dezembro!$E$26</f>
        <v>79.916666666666671</v>
      </c>
      <c r="X47" s="93">
        <f>[42]Dezembro!$E$27</f>
        <v>71.208333333333329</v>
      </c>
      <c r="Y47" s="93">
        <f>[42]Dezembro!$E$28</f>
        <v>77.416666666666671</v>
      </c>
      <c r="Z47" s="93">
        <f>[42]Dezembro!$E$29</f>
        <v>85.291666666666671</v>
      </c>
      <c r="AA47" s="93">
        <f>[42]Dezembro!$E$30</f>
        <v>73.25</v>
      </c>
      <c r="AB47" s="93">
        <f>[42]Dezembro!$E$31</f>
        <v>64.75</v>
      </c>
      <c r="AC47" s="93">
        <f>[42]Dezembro!$E$32</f>
        <v>61.541666666666664</v>
      </c>
      <c r="AD47" s="93">
        <f>[42]Dezembro!$E$33</f>
        <v>46.166666666666664</v>
      </c>
      <c r="AE47" s="93">
        <f>[42]Dezembro!$E$34</f>
        <v>60</v>
      </c>
      <c r="AF47" s="93">
        <f>[42]Dezembro!$E$35</f>
        <v>44.53846153846154</v>
      </c>
      <c r="AG47" s="100">
        <f t="shared" si="1"/>
        <v>72.596709761331084</v>
      </c>
      <c r="AK47" t="s">
        <v>33</v>
      </c>
    </row>
    <row r="48" spans="1:38" x14ac:dyDescent="0.2">
      <c r="A48" s="50" t="s">
        <v>32</v>
      </c>
      <c r="B48" s="93">
        <f>[43]Dezembro!$E$5</f>
        <v>77.89473684210526</v>
      </c>
      <c r="C48" s="93">
        <f>[43]Dezembro!$E$6</f>
        <v>77.875</v>
      </c>
      <c r="D48" s="93">
        <f>[43]Dezembro!$E$7</f>
        <v>90.285714285714292</v>
      </c>
      <c r="E48" s="93">
        <f>[43]Dezembro!$E$8</f>
        <v>82.545454545454547</v>
      </c>
      <c r="F48" s="93">
        <f>[43]Dezembro!$E$9</f>
        <v>75.5</v>
      </c>
      <c r="G48" s="93">
        <f>[43]Dezembro!$E$10</f>
        <v>75.714285714285708</v>
      </c>
      <c r="H48" s="93">
        <f>[43]Dezembro!$E$11</f>
        <v>72.541666666666671</v>
      </c>
      <c r="I48" s="93">
        <f>[43]Dezembro!$E$12</f>
        <v>73.208333333333329</v>
      </c>
      <c r="J48" s="93">
        <f>[43]Dezembro!$E$13</f>
        <v>77.875</v>
      </c>
      <c r="K48" s="93">
        <f>[43]Dezembro!$E$14</f>
        <v>71.545454545454547</v>
      </c>
      <c r="L48" s="93">
        <f>[43]Dezembro!$E$15</f>
        <v>73.041666666666671</v>
      </c>
      <c r="M48" s="93">
        <f>[43]Dezembro!$E$16</f>
        <v>86.818181818181813</v>
      </c>
      <c r="N48" s="93">
        <f>[43]Dezembro!$E$17</f>
        <v>80.791666666666671</v>
      </c>
      <c r="O48" s="93">
        <f>[43]Dezembro!$E$18</f>
        <v>89.13636363636364</v>
      </c>
      <c r="P48" s="93">
        <f>[43]Dezembro!$E$19</f>
        <v>82.764705882352942</v>
      </c>
      <c r="Q48" s="93">
        <f>[43]Dezembro!$E$20</f>
        <v>74.95</v>
      </c>
      <c r="R48" s="93">
        <f>[43]Dezembro!$E$21</f>
        <v>76.391304347826093</v>
      </c>
      <c r="S48" s="93">
        <f>[43]Dezembro!$E$22</f>
        <v>75.541666666666671</v>
      </c>
      <c r="T48" s="93">
        <f>[43]Dezembro!$E$23</f>
        <v>76.833333333333329</v>
      </c>
      <c r="U48" s="93">
        <f>[43]Dezembro!$E$24</f>
        <v>77.791666666666671</v>
      </c>
      <c r="V48" s="93">
        <f>[43]Dezembro!$E$25</f>
        <v>87.6</v>
      </c>
      <c r="W48" s="93">
        <f>[43]Dezembro!$E$26</f>
        <v>84.75</v>
      </c>
      <c r="X48" s="93">
        <f>[43]Dezembro!$E$27</f>
        <v>83.588235294117652</v>
      </c>
      <c r="Y48" s="93">
        <f>[43]Dezembro!$E$28</f>
        <v>87.625</v>
      </c>
      <c r="Z48" s="93">
        <f>[42]Dezembro!$E$29</f>
        <v>85.291666666666671</v>
      </c>
      <c r="AA48" s="93">
        <f>[43]Dezembro!$E$30</f>
        <v>90.333333333333329</v>
      </c>
      <c r="AB48" s="93">
        <f>[43]Dezembro!$E$31</f>
        <v>69.416666666666671</v>
      </c>
      <c r="AC48" s="93">
        <f>[43]Dezembro!$E$32</f>
        <v>75.631578947368425</v>
      </c>
      <c r="AD48" s="93">
        <f>[43]Dezembro!$E$33</f>
        <v>73.041666666666671</v>
      </c>
      <c r="AE48" s="93">
        <f>[43]Dezembro!$E$34</f>
        <v>70.25</v>
      </c>
      <c r="AF48" s="93">
        <f>[43]Dezembro!$E$35</f>
        <v>80.083333333333329</v>
      </c>
      <c r="AG48" s="100">
        <f t="shared" si="1"/>
        <v>79.247022016964237</v>
      </c>
      <c r="AH48" s="11" t="s">
        <v>33</v>
      </c>
      <c r="AJ48" t="s">
        <v>33</v>
      </c>
      <c r="AK48" t="s">
        <v>33</v>
      </c>
    </row>
    <row r="49" spans="1:37" x14ac:dyDescent="0.2">
      <c r="A49" s="50" t="s">
        <v>19</v>
      </c>
      <c r="B49" s="93">
        <f>[44]Dezembro!$E$5</f>
        <v>66.375</v>
      </c>
      <c r="C49" s="93">
        <f>[44]Dezembro!$E$6</f>
        <v>73.083333333333329</v>
      </c>
      <c r="D49" s="93">
        <f>[44]Dezembro!$E$7</f>
        <v>80.125</v>
      </c>
      <c r="E49" s="93">
        <f>[44]Dezembro!$E$8</f>
        <v>80.666666666666671</v>
      </c>
      <c r="F49" s="93">
        <f>[44]Dezembro!$E$9</f>
        <v>76.208333333333329</v>
      </c>
      <c r="G49" s="93">
        <f>[44]Dezembro!$E$10</f>
        <v>75.083333333333329</v>
      </c>
      <c r="H49" s="93">
        <f>[44]Dezembro!$E$11</f>
        <v>58.333333333333336</v>
      </c>
      <c r="I49" s="93">
        <f>[44]Dezembro!$E$12</f>
        <v>76.958333333333329</v>
      </c>
      <c r="J49" s="93">
        <f>[44]Dezembro!$E$13</f>
        <v>81.458333333333329</v>
      </c>
      <c r="K49" s="93">
        <f>[44]Dezembro!$E$14</f>
        <v>75.25</v>
      </c>
      <c r="L49" s="93">
        <f>[44]Dezembro!$E$15</f>
        <v>68.416666666666671</v>
      </c>
      <c r="M49" s="93">
        <f>[44]Dezembro!$E$16</f>
        <v>62</v>
      </c>
      <c r="N49" s="93">
        <f>[44]Dezembro!$E$17</f>
        <v>71.291666666666671</v>
      </c>
      <c r="O49" s="93">
        <f>[44]Dezembro!$E$18</f>
        <v>83.291666666666671</v>
      </c>
      <c r="P49" s="93">
        <f>[44]Dezembro!$E$19</f>
        <v>75.958333333333329</v>
      </c>
      <c r="Q49" s="93">
        <f>[44]Dezembro!$E$20</f>
        <v>61.125</v>
      </c>
      <c r="R49" s="93">
        <f>[44]Dezembro!$E$21</f>
        <v>57.458333333333336</v>
      </c>
      <c r="S49" s="93">
        <f>[44]Dezembro!$E$22</f>
        <v>56</v>
      </c>
      <c r="T49" s="93">
        <f>[44]Dezembro!$E$23</f>
        <v>66.916666666666671</v>
      </c>
      <c r="U49" s="93">
        <f>[44]Dezembro!$E$24</f>
        <v>74.125</v>
      </c>
      <c r="V49" s="93">
        <f>[44]Dezembro!$E$25</f>
        <v>77.041666666666671</v>
      </c>
      <c r="W49" s="93">
        <f>[44]Dezembro!$E$26</f>
        <v>79.125</v>
      </c>
      <c r="X49" s="93">
        <f>[44]Dezembro!$E$27</f>
        <v>63.833333333333336</v>
      </c>
      <c r="Y49" s="93">
        <f>[44]Dezembro!$E$28</f>
        <v>62.416666666666664</v>
      </c>
      <c r="Z49" s="93">
        <f>[44]Dezembro!$E$29</f>
        <v>71.375</v>
      </c>
      <c r="AA49" s="93">
        <f>[44]Dezembro!$E$30</f>
        <v>82.916666666666671</v>
      </c>
      <c r="AB49" s="93">
        <f>[44]Dezembro!$E$31</f>
        <v>75.625</v>
      </c>
      <c r="AC49" s="93">
        <f>[44]Dezembro!$E$32</f>
        <v>64.708333333333329</v>
      </c>
      <c r="AD49" s="93">
        <f>[44]Dezembro!$E$33</f>
        <v>51.416666666666664</v>
      </c>
      <c r="AE49" s="93">
        <f>[44]Dezembro!$E$34</f>
        <v>60.5</v>
      </c>
      <c r="AF49" s="93">
        <f>[44]Dezembro!$E$35</f>
        <v>61.208333333333336</v>
      </c>
      <c r="AG49" s="100">
        <f t="shared" si="1"/>
        <v>70.009408602150529</v>
      </c>
      <c r="AI49" t="s">
        <v>33</v>
      </c>
      <c r="AJ49" t="s">
        <v>33</v>
      </c>
      <c r="AK49" t="s">
        <v>33</v>
      </c>
    </row>
    <row r="50" spans="1:37" s="5" customFormat="1" ht="17.100000000000001" customHeight="1" x14ac:dyDescent="0.2">
      <c r="A50" s="51" t="s">
        <v>204</v>
      </c>
      <c r="B50" s="94">
        <f t="shared" ref="B50:AE50" si="2">AVERAGE(B5:B49)</f>
        <v>71.436496599425666</v>
      </c>
      <c r="C50" s="94">
        <f t="shared" si="2"/>
        <v>77.150226757369609</v>
      </c>
      <c r="D50" s="94">
        <f t="shared" si="2"/>
        <v>86.636577641481182</v>
      </c>
      <c r="E50" s="94">
        <f t="shared" si="2"/>
        <v>84.83501821677288</v>
      </c>
      <c r="F50" s="94">
        <f t="shared" si="2"/>
        <v>78.564630334245777</v>
      </c>
      <c r="G50" s="94">
        <f t="shared" si="2"/>
        <v>74.676400833466047</v>
      </c>
      <c r="H50" s="94">
        <f t="shared" si="2"/>
        <v>73.131822130534943</v>
      </c>
      <c r="I50" s="94">
        <f t="shared" si="2"/>
        <v>78.374985219167854</v>
      </c>
      <c r="J50" s="94">
        <f t="shared" si="2"/>
        <v>79.379465547645921</v>
      </c>
      <c r="K50" s="94">
        <f t="shared" si="2"/>
        <v>79.549451670028191</v>
      </c>
      <c r="L50" s="94">
        <f t="shared" si="2"/>
        <v>73.386794826910347</v>
      </c>
      <c r="M50" s="94">
        <f t="shared" si="2"/>
        <v>74.477838030356622</v>
      </c>
      <c r="N50" s="94">
        <f t="shared" si="2"/>
        <v>77.837225630796667</v>
      </c>
      <c r="O50" s="94">
        <f t="shared" si="2"/>
        <v>83.754272186147176</v>
      </c>
      <c r="P50" s="94">
        <f t="shared" si="2"/>
        <v>72.393128195334072</v>
      </c>
      <c r="Q50" s="94">
        <f t="shared" si="2"/>
        <v>63.264345469541659</v>
      </c>
      <c r="R50" s="94">
        <f t="shared" si="2"/>
        <v>61.295896245022938</v>
      </c>
      <c r="S50" s="94">
        <f t="shared" si="2"/>
        <v>62.251292068365231</v>
      </c>
      <c r="T50" s="94">
        <f t="shared" si="2"/>
        <v>71.763473966035079</v>
      </c>
      <c r="U50" s="94">
        <f t="shared" si="2"/>
        <v>77.357499932022719</v>
      </c>
      <c r="V50" s="94">
        <f t="shared" si="2"/>
        <v>78.033882377784792</v>
      </c>
      <c r="W50" s="94">
        <f t="shared" si="2"/>
        <v>79.124858166928988</v>
      </c>
      <c r="X50" s="94">
        <f t="shared" si="2"/>
        <v>71.286073381194385</v>
      </c>
      <c r="Y50" s="94">
        <f t="shared" si="2"/>
        <v>73.414153196867929</v>
      </c>
      <c r="Z50" s="94">
        <f t="shared" si="2"/>
        <v>83.895624674238803</v>
      </c>
      <c r="AA50" s="94">
        <f t="shared" si="2"/>
        <v>69.086482614607604</v>
      </c>
      <c r="AB50" s="94">
        <f t="shared" si="2"/>
        <v>63.489248759370703</v>
      </c>
      <c r="AC50" s="94">
        <f t="shared" si="2"/>
        <v>60.327734678888625</v>
      </c>
      <c r="AD50" s="94">
        <f t="shared" si="2"/>
        <v>56.865114536075062</v>
      </c>
      <c r="AE50" s="94">
        <f t="shared" si="2"/>
        <v>58.433058456680655</v>
      </c>
      <c r="AF50" s="94">
        <f t="shared" ref="AF50" si="3">AVERAGE(AF5:AF49)</f>
        <v>60.487221538918256</v>
      </c>
      <c r="AG50" s="100">
        <f t="shared" si="1"/>
        <v>72.772912705878269</v>
      </c>
      <c r="AI50" s="5" t="s">
        <v>33</v>
      </c>
    </row>
    <row r="51" spans="1:37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70"/>
    </row>
    <row r="52" spans="1:37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24"/>
      <c r="U52" s="124"/>
      <c r="V52" s="124"/>
      <c r="W52" s="124"/>
      <c r="X52" s="124"/>
      <c r="Y52" s="96"/>
      <c r="Z52" s="96"/>
      <c r="AA52" s="96"/>
      <c r="AB52" s="96"/>
      <c r="AC52" s="96"/>
      <c r="AD52" s="96"/>
      <c r="AE52" s="96"/>
      <c r="AF52" s="96"/>
      <c r="AG52" s="70"/>
      <c r="AJ52" t="s">
        <v>33</v>
      </c>
      <c r="AK52" t="s">
        <v>33</v>
      </c>
    </row>
    <row r="53" spans="1:37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25"/>
      <c r="U53" s="125"/>
      <c r="V53" s="125"/>
      <c r="W53" s="125"/>
      <c r="X53" s="125"/>
      <c r="Y53" s="96"/>
      <c r="Z53" s="96"/>
      <c r="AA53" s="96"/>
      <c r="AB53" s="96"/>
      <c r="AC53" s="96"/>
      <c r="AD53" s="48"/>
      <c r="AE53" s="48"/>
      <c r="AF53" s="48"/>
      <c r="AG53" s="70"/>
    </row>
    <row r="54" spans="1:37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70"/>
    </row>
    <row r="55" spans="1:37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70"/>
    </row>
    <row r="56" spans="1:37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70"/>
    </row>
    <row r="57" spans="1:37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71"/>
      <c r="AI57" t="s">
        <v>33</v>
      </c>
    </row>
    <row r="59" spans="1:37" x14ac:dyDescent="0.2">
      <c r="AI59" t="s">
        <v>33</v>
      </c>
    </row>
    <row r="60" spans="1:37" x14ac:dyDescent="0.2">
      <c r="K60" s="2" t="s">
        <v>33</v>
      </c>
      <c r="AE60" s="2" t="s">
        <v>33</v>
      </c>
    </row>
    <row r="62" spans="1:37" x14ac:dyDescent="0.2">
      <c r="M62" s="2" t="s">
        <v>33</v>
      </c>
      <c r="T62" s="2" t="s">
        <v>33</v>
      </c>
    </row>
    <row r="63" spans="1:37" x14ac:dyDescent="0.2">
      <c r="AB63" s="2" t="s">
        <v>33</v>
      </c>
      <c r="AC63" s="2" t="s">
        <v>33</v>
      </c>
      <c r="AG63" s="7" t="s">
        <v>33</v>
      </c>
    </row>
    <row r="64" spans="1:37" x14ac:dyDescent="0.2">
      <c r="P64" s="2" t="s">
        <v>33</v>
      </c>
      <c r="R64" s="2" t="s">
        <v>33</v>
      </c>
    </row>
    <row r="66" spans="11:34" x14ac:dyDescent="0.2">
      <c r="AH66" t="s">
        <v>33</v>
      </c>
    </row>
    <row r="69" spans="11:34" x14ac:dyDescent="0.2">
      <c r="T69" s="2" t="s">
        <v>33</v>
      </c>
    </row>
    <row r="72" spans="11:34" x14ac:dyDescent="0.2">
      <c r="K72" s="2" t="s">
        <v>33</v>
      </c>
    </row>
  </sheetData>
  <mergeCells count="37">
    <mergeCell ref="AE3:AE4"/>
    <mergeCell ref="AG3:AG4"/>
    <mergeCell ref="T52:X52"/>
    <mergeCell ref="T53:X53"/>
    <mergeCell ref="Z3:Z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="90" zoomScaleNormal="90" workbookViewId="0">
      <selection activeCell="A19" sqref="A19:XFD19"/>
    </sheetView>
  </sheetViews>
  <sheetFormatPr defaultRowHeight="12.75" x14ac:dyDescent="0.2"/>
  <cols>
    <col min="1" max="1" width="23.425781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18" t="s">
        <v>215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</row>
    <row r="2" spans="1:36" s="4" customFormat="1" ht="20.100000000000001" customHeight="1" x14ac:dyDescent="0.2">
      <c r="A2" s="121" t="s">
        <v>20</v>
      </c>
      <c r="B2" s="116" t="s">
        <v>236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7"/>
    </row>
    <row r="3" spans="1:36" s="5" customFormat="1" ht="20.100000000000001" customHeight="1" x14ac:dyDescent="0.2">
      <c r="A3" s="121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[1]Dezembro!$F$5</f>
        <v>97</v>
      </c>
      <c r="C5" s="90">
        <f>[1]Dezembro!$F$6</f>
        <v>100</v>
      </c>
      <c r="D5" s="90">
        <f>[1]Dezembro!$F$7</f>
        <v>100</v>
      </c>
      <c r="E5" s="90">
        <f>[1]Dezembro!$F$8</f>
        <v>100</v>
      </c>
      <c r="F5" s="90">
        <f>[1]Dezembro!$F$9</f>
        <v>100</v>
      </c>
      <c r="G5" s="90">
        <f>[1]Dezembro!$F$10</f>
        <v>100</v>
      </c>
      <c r="H5" s="90">
        <f>[1]Dezembro!$F$11</f>
        <v>96</v>
      </c>
      <c r="I5" s="90">
        <f>[1]Dezembro!$F$12</f>
        <v>100</v>
      </c>
      <c r="J5" s="90">
        <f>[1]Dezembro!$F$13</f>
        <v>100</v>
      </c>
      <c r="K5" s="90">
        <f>[1]Dezembro!$F$14</f>
        <v>99</v>
      </c>
      <c r="L5" s="90">
        <f>[1]Dezembro!$F$15</f>
        <v>97</v>
      </c>
      <c r="M5" s="90">
        <f>[1]Dezembro!$F$16</f>
        <v>98</v>
      </c>
      <c r="N5" s="90">
        <f>[1]Dezembro!$F$17</f>
        <v>96</v>
      </c>
      <c r="O5" s="90">
        <f>[1]Dezembro!$F$18</f>
        <v>100</v>
      </c>
      <c r="P5" s="90">
        <f>[1]Dezembro!$F$19</f>
        <v>100</v>
      </c>
      <c r="Q5" s="90">
        <f>[1]Dezembro!$F$20</f>
        <v>100</v>
      </c>
      <c r="R5" s="90">
        <f>[1]Dezembro!$F$21</f>
        <v>100</v>
      </c>
      <c r="S5" s="90">
        <f>[1]Dezembro!$F$22</f>
        <v>99</v>
      </c>
      <c r="T5" s="90">
        <f>[1]Dezembro!$F$23</f>
        <v>98</v>
      </c>
      <c r="U5" s="90">
        <f>[1]Dezembro!$F$24</f>
        <v>99</v>
      </c>
      <c r="V5" s="90">
        <f>[1]Dezembro!$F$25</f>
        <v>100</v>
      </c>
      <c r="W5" s="90">
        <f>[1]Dezembro!$F$26</f>
        <v>100</v>
      </c>
      <c r="X5" s="90">
        <f>[1]Dezembro!$F$27</f>
        <v>99</v>
      </c>
      <c r="Y5" s="90">
        <f>[1]Dezembro!$F$28</f>
        <v>98</v>
      </c>
      <c r="Z5" s="90">
        <f>[1]Dezembro!$F$29</f>
        <v>100</v>
      </c>
      <c r="AA5" s="90">
        <f>[1]Dezembro!$F$30</f>
        <v>100</v>
      </c>
      <c r="AB5" s="90">
        <f>[1]Dezembro!$F$31</f>
        <v>100</v>
      </c>
      <c r="AC5" s="90">
        <f>[1]Dezembro!$F$32</f>
        <v>100</v>
      </c>
      <c r="AD5" s="90">
        <f>[1]Dezembro!$F$33</f>
        <v>97</v>
      </c>
      <c r="AE5" s="90">
        <f>[1]Dezembro!$F$34</f>
        <v>99</v>
      </c>
      <c r="AF5" s="90">
        <f>[1]Dezembro!$F$35</f>
        <v>100</v>
      </c>
      <c r="AG5" s="81">
        <f>MAX(B5:AF5)</f>
        <v>100</v>
      </c>
      <c r="AH5" s="92">
        <f t="shared" ref="AH5" si="1">AVERAGE(B5:AF5)</f>
        <v>99.096774193548384</v>
      </c>
    </row>
    <row r="6" spans="1:36" x14ac:dyDescent="0.2">
      <c r="A6" s="50" t="s">
        <v>0</v>
      </c>
      <c r="B6" s="93">
        <f>[2]Dezembro!$F$5</f>
        <v>100</v>
      </c>
      <c r="C6" s="93">
        <f>[2]Dezembro!$F$6</f>
        <v>100</v>
      </c>
      <c r="D6" s="93">
        <f>[2]Dezembro!$F$7</f>
        <v>100</v>
      </c>
      <c r="E6" s="93">
        <f>[2]Dezembro!$F$8</f>
        <v>100</v>
      </c>
      <c r="F6" s="93">
        <f>[2]Dezembro!$F$9</f>
        <v>100</v>
      </c>
      <c r="G6" s="93">
        <f>[2]Dezembro!$F$10</f>
        <v>100</v>
      </c>
      <c r="H6" s="93">
        <f>[2]Dezembro!$F$11</f>
        <v>90</v>
      </c>
      <c r="I6" s="93">
        <f>[2]Dezembro!$F$12</f>
        <v>100</v>
      </c>
      <c r="J6" s="93">
        <f>[2]Dezembro!$F$13</f>
        <v>100</v>
      </c>
      <c r="K6" s="93">
        <f>[2]Dezembro!$F$14</f>
        <v>100</v>
      </c>
      <c r="L6" s="93">
        <f>[2]Dezembro!$F$15</f>
        <v>92</v>
      </c>
      <c r="M6" s="93">
        <f>[2]Dezembro!$F$16</f>
        <v>100</v>
      </c>
      <c r="N6" s="93">
        <f>[2]Dezembro!$F$17</f>
        <v>100</v>
      </c>
      <c r="O6" s="93">
        <f>[2]Dezembro!$F$18</f>
        <v>100</v>
      </c>
      <c r="P6" s="93">
        <f>[2]Dezembro!$F$19</f>
        <v>100</v>
      </c>
      <c r="Q6" s="93">
        <f>[2]Dezembro!$F$20</f>
        <v>90</v>
      </c>
      <c r="R6" s="93">
        <f>[2]Dezembro!$F$21</f>
        <v>89</v>
      </c>
      <c r="S6" s="93">
        <f>[2]Dezembro!$F$22</f>
        <v>90</v>
      </c>
      <c r="T6" s="93">
        <f>[2]Dezembro!$F$23</f>
        <v>90</v>
      </c>
      <c r="U6" s="93">
        <f>[2]Dezembro!$F$24</f>
        <v>100</v>
      </c>
      <c r="V6" s="93">
        <f>[2]Dezembro!$F$25</f>
        <v>100</v>
      </c>
      <c r="W6" s="93">
        <f>[2]Dezembro!$F$26</f>
        <v>100</v>
      </c>
      <c r="X6" s="93">
        <f>[2]Dezembro!$F$27</f>
        <v>98</v>
      </c>
      <c r="Y6" s="93">
        <f>[2]Dezembro!$F$28</f>
        <v>91</v>
      </c>
      <c r="Z6" s="93">
        <f>[2]Dezembro!$F$29</f>
        <v>100</v>
      </c>
      <c r="AA6" s="93">
        <f>[2]Dezembro!$F$30</f>
        <v>89</v>
      </c>
      <c r="AB6" s="93">
        <f>[2]Dezembro!$F$31</f>
        <v>89</v>
      </c>
      <c r="AC6" s="93">
        <f>[2]Dezembro!$F$32</f>
        <v>88</v>
      </c>
      <c r="AD6" s="93">
        <f>[2]Dezembro!$F$33</f>
        <v>87</v>
      </c>
      <c r="AE6" s="93">
        <f>[2]Dezembro!$F$34</f>
        <v>87</v>
      </c>
      <c r="AF6" s="93">
        <f>[2]Dezembro!$F$35</f>
        <v>90</v>
      </c>
      <c r="AG6" s="81">
        <f t="shared" ref="AG6:AG49" si="2">MAX(B6:AF6)</f>
        <v>100</v>
      </c>
      <c r="AH6" s="92">
        <f t="shared" ref="AH6:AH50" si="3">AVERAGE(B6:AF6)</f>
        <v>95.483870967741936</v>
      </c>
    </row>
    <row r="7" spans="1:36" x14ac:dyDescent="0.2">
      <c r="A7" s="50" t="s">
        <v>86</v>
      </c>
      <c r="B7" s="93">
        <f>[3]Dezembro!$F$5</f>
        <v>96</v>
      </c>
      <c r="C7" s="93">
        <f>[3]Dezembro!$F$6</f>
        <v>98</v>
      </c>
      <c r="D7" s="93">
        <f>[3]Dezembro!$F$7</f>
        <v>99</v>
      </c>
      <c r="E7" s="93">
        <f>[3]Dezembro!$F$8</f>
        <v>99</v>
      </c>
      <c r="F7" s="93">
        <f>[3]Dezembro!$F$9</f>
        <v>98</v>
      </c>
      <c r="G7" s="93">
        <f>[3]Dezembro!$F$10</f>
        <v>98</v>
      </c>
      <c r="H7" s="93">
        <f>[3]Dezembro!$F$11</f>
        <v>96</v>
      </c>
      <c r="I7" s="93">
        <f>[3]Dezembro!$F$12</f>
        <v>99</v>
      </c>
      <c r="J7" s="93">
        <f>[3]Dezembro!$F$13</f>
        <v>99</v>
      </c>
      <c r="K7" s="93">
        <f>[3]Dezembro!$F$14</f>
        <v>99</v>
      </c>
      <c r="L7" s="93">
        <f>[3]Dezembro!$F$15</f>
        <v>92</v>
      </c>
      <c r="M7" s="93">
        <f>[3]Dezembro!$F$16</f>
        <v>87</v>
      </c>
      <c r="N7" s="93">
        <f>[3]Dezembro!$F$17</f>
        <v>98</v>
      </c>
      <c r="O7" s="93">
        <f>[3]Dezembro!$F$18</f>
        <v>99</v>
      </c>
      <c r="P7" s="93">
        <f>[3]Dezembro!$F$19</f>
        <v>93</v>
      </c>
      <c r="Q7" s="93">
        <f>[3]Dezembro!$F$20</f>
        <v>88</v>
      </c>
      <c r="R7" s="93">
        <f>[3]Dezembro!$F$21</f>
        <v>87</v>
      </c>
      <c r="S7" s="93">
        <f>[3]Dezembro!$F$22</f>
        <v>84</v>
      </c>
      <c r="T7" s="93">
        <f>[3]Dezembro!$F$23</f>
        <v>88</v>
      </c>
      <c r="U7" s="93">
        <f>[3]Dezembro!$F$24</f>
        <v>98</v>
      </c>
      <c r="V7" s="93">
        <f>[3]Dezembro!$F$25</f>
        <v>99</v>
      </c>
      <c r="W7" s="93">
        <f>[3]Dezembro!$F$26</f>
        <v>98</v>
      </c>
      <c r="X7" s="93">
        <f>[3]Dezembro!$F$27</f>
        <v>98</v>
      </c>
      <c r="Y7" s="93">
        <f>[3]Dezembro!$F$28</f>
        <v>98</v>
      </c>
      <c r="Z7" s="93">
        <f>[3]Dezembro!$F$29</f>
        <v>98</v>
      </c>
      <c r="AA7" s="93">
        <f>[3]Dezembro!$F$30</f>
        <v>87</v>
      </c>
      <c r="AB7" s="93">
        <f>[3]Dezembro!$F$31</f>
        <v>87</v>
      </c>
      <c r="AC7" s="93">
        <f>[3]Dezembro!$F$32</f>
        <v>88</v>
      </c>
      <c r="AD7" s="93">
        <f>[3]Dezembro!$F$33</f>
        <v>86</v>
      </c>
      <c r="AE7" s="93">
        <f>[3]Dezembro!$F$34</f>
        <v>85</v>
      </c>
      <c r="AF7" s="93">
        <f>[3]Dezembro!$F$35</f>
        <v>88</v>
      </c>
      <c r="AG7" s="81">
        <f t="shared" si="2"/>
        <v>99</v>
      </c>
      <c r="AH7" s="92">
        <f t="shared" si="3"/>
        <v>93.774193548387103</v>
      </c>
    </row>
    <row r="8" spans="1:36" x14ac:dyDescent="0.2">
      <c r="A8" s="50" t="s">
        <v>1</v>
      </c>
      <c r="B8" s="93">
        <f>[4]Dezembro!$F$5</f>
        <v>86</v>
      </c>
      <c r="C8" s="93">
        <f>[4]Dezembro!$F$6</f>
        <v>84</v>
      </c>
      <c r="D8" s="93">
        <f>[4]Dezembro!$F$7</f>
        <v>93</v>
      </c>
      <c r="E8" s="93">
        <f>[4]Dezembro!$F$8</f>
        <v>92</v>
      </c>
      <c r="F8" s="93">
        <f>[4]Dezembro!$F$9</f>
        <v>92</v>
      </c>
      <c r="G8" s="93">
        <f>[4]Dezembro!$F$10</f>
        <v>85</v>
      </c>
      <c r="H8" s="93">
        <f>[4]Dezembro!$F$11</f>
        <v>90</v>
      </c>
      <c r="I8" s="93">
        <f>[4]Dezembro!$F$12</f>
        <v>85</v>
      </c>
      <c r="J8" s="93">
        <f>[4]Dezembro!$F$13</f>
        <v>91</v>
      </c>
      <c r="K8" s="93">
        <f>[4]Dezembro!$F$14</f>
        <v>92</v>
      </c>
      <c r="L8" s="93">
        <f>[4]Dezembro!$F$15</f>
        <v>91</v>
      </c>
      <c r="M8" s="93">
        <f>[4]Dezembro!$F$16</f>
        <v>91</v>
      </c>
      <c r="N8" s="93">
        <f>[4]Dezembro!$F$17</f>
        <v>93</v>
      </c>
      <c r="O8" s="93">
        <f>[4]Dezembro!$F$18</f>
        <v>93</v>
      </c>
      <c r="P8" s="93">
        <f>[4]Dezembro!$F$19</f>
        <v>92</v>
      </c>
      <c r="Q8" s="93">
        <f>[4]Dezembro!$F$20</f>
        <v>90</v>
      </c>
      <c r="R8" s="93">
        <f>[4]Dezembro!$F$21</f>
        <v>90</v>
      </c>
      <c r="S8" s="93">
        <f>[4]Dezembro!$F$22</f>
        <v>87</v>
      </c>
      <c r="T8" s="93">
        <f>[4]Dezembro!$F$23</f>
        <v>88</v>
      </c>
      <c r="U8" s="93">
        <f>[4]Dezembro!$F$24</f>
        <v>92</v>
      </c>
      <c r="V8" s="93">
        <f>[4]Dezembro!$F$25</f>
        <v>92</v>
      </c>
      <c r="W8" s="93">
        <f>[4]Dezembro!$F$26</f>
        <v>90</v>
      </c>
      <c r="X8" s="93">
        <f>[4]Dezembro!$F$27</f>
        <v>93</v>
      </c>
      <c r="Y8" s="93">
        <f>[4]Dezembro!$F$28</f>
        <v>92</v>
      </c>
      <c r="Z8" s="93">
        <f>[4]Dezembro!$F$29</f>
        <v>93</v>
      </c>
      <c r="AA8" s="93">
        <f>[4]Dezembro!$F$30</f>
        <v>92</v>
      </c>
      <c r="AB8" s="93">
        <f>[4]Dezembro!$F$31</f>
        <v>89</v>
      </c>
      <c r="AC8" s="93">
        <f>[4]Dezembro!$F$32</f>
        <v>93</v>
      </c>
      <c r="AD8" s="93">
        <f>[4]Dezembro!$F$33</f>
        <v>91</v>
      </c>
      <c r="AE8" s="93">
        <f>[4]Dezembro!$F$34</f>
        <v>92</v>
      </c>
      <c r="AF8" s="93">
        <f>[4]Dezembro!$F$35</f>
        <v>92</v>
      </c>
      <c r="AG8" s="81">
        <f t="shared" si="2"/>
        <v>93</v>
      </c>
      <c r="AH8" s="92">
        <f t="shared" si="3"/>
        <v>90.516129032258064</v>
      </c>
    </row>
    <row r="9" spans="1:36" x14ac:dyDescent="0.2">
      <c r="A9" s="50" t="s">
        <v>149</v>
      </c>
      <c r="B9" s="93">
        <f>[5]Dezembro!$F$5</f>
        <v>97</v>
      </c>
      <c r="C9" s="93">
        <f>[5]Dezembro!$F$6</f>
        <v>98</v>
      </c>
      <c r="D9" s="93">
        <f>[5]Dezembro!$F$7</f>
        <v>99</v>
      </c>
      <c r="E9" s="93">
        <f>[5]Dezembro!$F$8</f>
        <v>99</v>
      </c>
      <c r="F9" s="93">
        <f>[5]Dezembro!$F$9</f>
        <v>99</v>
      </c>
      <c r="G9" s="93">
        <f>[5]Dezembro!$F$10</f>
        <v>99</v>
      </c>
      <c r="H9" s="93">
        <f>[5]Dezembro!$F$11</f>
        <v>97</v>
      </c>
      <c r="I9" s="93">
        <f>[5]Dezembro!$F$12</f>
        <v>100</v>
      </c>
      <c r="J9" s="93">
        <f>[5]Dezembro!$F$13</f>
        <v>99</v>
      </c>
      <c r="K9" s="93">
        <f>[5]Dezembro!$F$14</f>
        <v>100</v>
      </c>
      <c r="L9" s="93">
        <f>[5]Dezembro!$F$15</f>
        <v>99</v>
      </c>
      <c r="M9" s="93">
        <f>[5]Dezembro!$F$16</f>
        <v>98</v>
      </c>
      <c r="N9" s="93">
        <f>[5]Dezembro!$F$17</f>
        <v>99</v>
      </c>
      <c r="O9" s="93">
        <f>[5]Dezembro!$F$18</f>
        <v>100</v>
      </c>
      <c r="P9" s="93">
        <f>[5]Dezembro!$F$19</f>
        <v>98</v>
      </c>
      <c r="Q9" s="93">
        <f>[5]Dezembro!$F$20</f>
        <v>83</v>
      </c>
      <c r="R9" s="93">
        <f>[5]Dezembro!$F$21</f>
        <v>80</v>
      </c>
      <c r="S9" s="93">
        <f>[5]Dezembro!$F$22</f>
        <v>77</v>
      </c>
      <c r="T9" s="93">
        <f>[5]Dezembro!$F$23</f>
        <v>97</v>
      </c>
      <c r="U9" s="93">
        <f>[5]Dezembro!$F$24</f>
        <v>98</v>
      </c>
      <c r="V9" s="93">
        <f>[5]Dezembro!$F$25</f>
        <v>99</v>
      </c>
      <c r="W9" s="93">
        <f>[5]Dezembro!$F$26</f>
        <v>94</v>
      </c>
      <c r="X9" s="93">
        <f>[5]Dezembro!$F$27</f>
        <v>95</v>
      </c>
      <c r="Y9" s="93">
        <f>[5]Dezembro!$F$28</f>
        <v>97</v>
      </c>
      <c r="Z9" s="93">
        <f>[5]Dezembro!$F$29</f>
        <v>99</v>
      </c>
      <c r="AA9" s="93">
        <f>[5]Dezembro!$F$30</f>
        <v>78</v>
      </c>
      <c r="AB9" s="93">
        <f>[5]Dezembro!$F$31</f>
        <v>77</v>
      </c>
      <c r="AC9" s="93">
        <f>[5]Dezembro!$F$32</f>
        <v>73</v>
      </c>
      <c r="AD9" s="93">
        <f>[5]Dezembro!$F$33</f>
        <v>70</v>
      </c>
      <c r="AE9" s="93">
        <f>[5]Dezembro!$F$34</f>
        <v>67</v>
      </c>
      <c r="AF9" s="93">
        <f>[5]Dezembro!$F$35</f>
        <v>72</v>
      </c>
      <c r="AG9" s="81">
        <f t="shared" si="2"/>
        <v>100</v>
      </c>
      <c r="AH9" s="92">
        <f t="shared" si="3"/>
        <v>91.516129032258064</v>
      </c>
    </row>
    <row r="10" spans="1:36" x14ac:dyDescent="0.2">
      <c r="A10" s="50" t="s">
        <v>93</v>
      </c>
      <c r="B10" s="93">
        <f>[6]Dezembro!$F$5</f>
        <v>100</v>
      </c>
      <c r="C10" s="93">
        <f>[6]Dezembro!$F$6</f>
        <v>100</v>
      </c>
      <c r="D10" s="93">
        <f>[6]Dezembro!$F$7</f>
        <v>100</v>
      </c>
      <c r="E10" s="93">
        <f>[6]Dezembro!$F$8</f>
        <v>100</v>
      </c>
      <c r="F10" s="93">
        <f>[6]Dezembro!$F$9</f>
        <v>100</v>
      </c>
      <c r="G10" s="93">
        <f>[6]Dezembro!$F$10</f>
        <v>100</v>
      </c>
      <c r="H10" s="93">
        <f>[6]Dezembro!$F$11</f>
        <v>96</v>
      </c>
      <c r="I10" s="93">
        <f>[6]Dezembro!$F$12</f>
        <v>96</v>
      </c>
      <c r="J10" s="93">
        <f>[6]Dezembro!$F$13</f>
        <v>98</v>
      </c>
      <c r="K10" s="93">
        <f>[6]Dezembro!$F$14</f>
        <v>99</v>
      </c>
      <c r="L10" s="93">
        <f>[6]Dezembro!$F$15</f>
        <v>100</v>
      </c>
      <c r="M10" s="93">
        <f>[6]Dezembro!$F$16</f>
        <v>100</v>
      </c>
      <c r="N10" s="93">
        <f>[6]Dezembro!$F$17</f>
        <v>100</v>
      </c>
      <c r="O10" s="93">
        <f>[6]Dezembro!$F$18</f>
        <v>100</v>
      </c>
      <c r="P10" s="93">
        <f>[6]Dezembro!$F$19</f>
        <v>100</v>
      </c>
      <c r="Q10" s="93">
        <f>[6]Dezembro!$F$20</f>
        <v>100</v>
      </c>
      <c r="R10" s="93">
        <f>[6]Dezembro!$F$21</f>
        <v>99</v>
      </c>
      <c r="S10" s="93">
        <f>[6]Dezembro!$F$22</f>
        <v>97</v>
      </c>
      <c r="T10" s="93">
        <f>[6]Dezembro!$F$23</f>
        <v>98</v>
      </c>
      <c r="U10" s="93">
        <f>[6]Dezembro!$F$24</f>
        <v>96</v>
      </c>
      <c r="V10" s="93">
        <f>[6]Dezembro!$F$25</f>
        <v>100</v>
      </c>
      <c r="W10" s="93">
        <f>[6]Dezembro!$F$26</f>
        <v>100</v>
      </c>
      <c r="X10" s="93">
        <f>[6]Dezembro!$F$27</f>
        <v>100</v>
      </c>
      <c r="Y10" s="93">
        <f>[6]Dezembro!$F$28</f>
        <v>100</v>
      </c>
      <c r="Z10" s="93">
        <f>[6]Dezembro!$F$29</f>
        <v>100</v>
      </c>
      <c r="AA10" s="93">
        <f>[6]Dezembro!$F$30</f>
        <v>100</v>
      </c>
      <c r="AB10" s="93">
        <f>[6]Dezembro!$F$31</f>
        <v>100</v>
      </c>
      <c r="AC10" s="93">
        <f>[6]Dezembro!$F$32</f>
        <v>97</v>
      </c>
      <c r="AD10" s="93">
        <f>[6]Dezembro!$F$33</f>
        <v>95</v>
      </c>
      <c r="AE10" s="93">
        <f>[6]Dezembro!$F$34</f>
        <v>94</v>
      </c>
      <c r="AF10" s="93">
        <f>[6]Dezembro!$F$35</f>
        <v>99</v>
      </c>
      <c r="AG10" s="81">
        <f t="shared" si="2"/>
        <v>100</v>
      </c>
      <c r="AH10" s="92">
        <f t="shared" si="3"/>
        <v>98.838709677419359</v>
      </c>
    </row>
    <row r="11" spans="1:36" x14ac:dyDescent="0.2">
      <c r="A11" s="50" t="s">
        <v>50</v>
      </c>
      <c r="B11" s="93">
        <f>[7]Dezembro!$F$5</f>
        <v>100</v>
      </c>
      <c r="C11" s="93">
        <f>[7]Dezembro!$F$6</f>
        <v>100</v>
      </c>
      <c r="D11" s="93">
        <f>[7]Dezembro!$F$7</f>
        <v>100</v>
      </c>
      <c r="E11" s="93">
        <f>[7]Dezembro!$F$8</f>
        <v>98</v>
      </c>
      <c r="F11" s="93">
        <f>[7]Dezembro!$F$9</f>
        <v>99</v>
      </c>
      <c r="G11" s="93">
        <f>[7]Dezembro!$F$10</f>
        <v>100</v>
      </c>
      <c r="H11" s="93">
        <f>[7]Dezembro!$F$11</f>
        <v>100</v>
      </c>
      <c r="I11" s="93">
        <f>[7]Dezembro!$F$12</f>
        <v>100</v>
      </c>
      <c r="J11" s="93">
        <f>[7]Dezembro!$F$13</f>
        <v>100</v>
      </c>
      <c r="K11" s="93">
        <f>[7]Dezembro!$F$14</f>
        <v>100</v>
      </c>
      <c r="L11" s="93">
        <f>[7]Dezembro!$F$15</f>
        <v>100</v>
      </c>
      <c r="M11" s="93">
        <f>[7]Dezembro!$F$16</f>
        <v>79</v>
      </c>
      <c r="N11" s="93">
        <f>[7]Dezembro!$F$17</f>
        <v>91</v>
      </c>
      <c r="O11" s="93">
        <f>[7]Dezembro!$F$18</f>
        <v>100</v>
      </c>
      <c r="P11" s="93">
        <f>[7]Dezembro!$F$19</f>
        <v>87</v>
      </c>
      <c r="Q11" s="93">
        <f>[7]Dezembro!$F$20</f>
        <v>85</v>
      </c>
      <c r="R11" s="93">
        <f>[7]Dezembro!$F$21</f>
        <v>77</v>
      </c>
      <c r="S11" s="93">
        <f>[7]Dezembro!$F$22</f>
        <v>77</v>
      </c>
      <c r="T11" s="93">
        <f>[7]Dezembro!$F$23</f>
        <v>100</v>
      </c>
      <c r="U11" s="93">
        <f>[7]Dezembro!$F$24</f>
        <v>100</v>
      </c>
      <c r="V11" s="93">
        <f>[7]Dezembro!$F$25</f>
        <v>100</v>
      </c>
      <c r="W11" s="93">
        <f>[7]Dezembro!$F$26</f>
        <v>100</v>
      </c>
      <c r="X11" s="93">
        <f>[7]Dezembro!$F$27</f>
        <v>100</v>
      </c>
      <c r="Y11" s="93">
        <f>[7]Dezembro!$F$28</f>
        <v>83</v>
      </c>
      <c r="Z11" s="93">
        <f>[7]Dezembro!$F$29</f>
        <v>96</v>
      </c>
      <c r="AA11" s="93">
        <f>[7]Dezembro!$F$30</f>
        <v>100</v>
      </c>
      <c r="AB11" s="93">
        <f>[7]Dezembro!$F$31</f>
        <v>81</v>
      </c>
      <c r="AC11" s="93">
        <f>[7]Dezembro!$F$32</f>
        <v>82</v>
      </c>
      <c r="AD11" s="93">
        <f>[7]Dezembro!$F$33</f>
        <v>80</v>
      </c>
      <c r="AE11" s="93">
        <f>[7]Dezembro!$F$34</f>
        <v>91</v>
      </c>
      <c r="AF11" s="93">
        <f>[7]Dezembro!$F$35</f>
        <v>88</v>
      </c>
      <c r="AG11" s="81">
        <f t="shared" si="2"/>
        <v>100</v>
      </c>
      <c r="AH11" s="92">
        <f t="shared" si="3"/>
        <v>93.354838709677423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>
        <f t="shared" si="2"/>
        <v>0</v>
      </c>
      <c r="AH12" s="92" t="e">
        <f t="shared" si="3"/>
        <v>#DIV/0!</v>
      </c>
    </row>
    <row r="13" spans="1:36" x14ac:dyDescent="0.2">
      <c r="A13" s="50" t="s">
        <v>96</v>
      </c>
      <c r="B13" s="93">
        <f>[8]Dezembro!$F$5</f>
        <v>97</v>
      </c>
      <c r="C13" s="93">
        <f>[8]Dezembro!$F$6</f>
        <v>98</v>
      </c>
      <c r="D13" s="93">
        <f>[8]Dezembro!$F$7</f>
        <v>100</v>
      </c>
      <c r="E13" s="93">
        <f>[8]Dezembro!$F$8</f>
        <v>97</v>
      </c>
      <c r="F13" s="93">
        <f>[8]Dezembro!$F$9</f>
        <v>100</v>
      </c>
      <c r="G13" s="93">
        <f>[8]Dezembro!$F$10</f>
        <v>97</v>
      </c>
      <c r="H13" s="93">
        <f>[8]Dezembro!$F$11</f>
        <v>95</v>
      </c>
      <c r="I13" s="93">
        <f>[8]Dezembro!$F$12</f>
        <v>98</v>
      </c>
      <c r="J13" s="93">
        <f>[8]Dezembro!$F$13</f>
        <v>100</v>
      </c>
      <c r="K13" s="93">
        <f>[8]Dezembro!$F$14</f>
        <v>100</v>
      </c>
      <c r="L13" s="93">
        <f>[8]Dezembro!$F$15</f>
        <v>100</v>
      </c>
      <c r="M13" s="93">
        <f>[8]Dezembro!$F$16</f>
        <v>100</v>
      </c>
      <c r="N13" s="93">
        <f>[8]Dezembro!$F$17</f>
        <v>100</v>
      </c>
      <c r="O13" s="93">
        <f>[8]Dezembro!$F$18</f>
        <v>100</v>
      </c>
      <c r="P13" s="93">
        <f>[8]Dezembro!$F$19</f>
        <v>100</v>
      </c>
      <c r="Q13" s="93">
        <f>[8]Dezembro!$F$20</f>
        <v>90</v>
      </c>
      <c r="R13" s="93">
        <f>[8]Dezembro!$F$21</f>
        <v>91</v>
      </c>
      <c r="S13" s="93">
        <f>[8]Dezembro!$F$22</f>
        <v>97</v>
      </c>
      <c r="T13" s="93">
        <f>[8]Dezembro!$F$23</f>
        <v>98</v>
      </c>
      <c r="U13" s="93">
        <f>[8]Dezembro!$F$24</f>
        <v>97</v>
      </c>
      <c r="V13" s="93">
        <f>[8]Dezembro!$F$25</f>
        <v>100</v>
      </c>
      <c r="W13" s="93">
        <f>[8]Dezembro!$F$26</f>
        <v>100</v>
      </c>
      <c r="X13" s="93">
        <f>[8]Dezembro!$F$27</f>
        <v>98</v>
      </c>
      <c r="Y13" s="93">
        <f>[8]Dezembro!$F$28</f>
        <v>99</v>
      </c>
      <c r="Z13" s="93">
        <f>[8]Dezembro!$F$29</f>
        <v>100</v>
      </c>
      <c r="AA13" s="93">
        <f>[8]Dezembro!$F$30</f>
        <v>93</v>
      </c>
      <c r="AB13" s="93">
        <f>[8]Dezembro!$F$31</f>
        <v>89</v>
      </c>
      <c r="AC13" s="93">
        <f>[8]Dezembro!$F$32</f>
        <v>92</v>
      </c>
      <c r="AD13" s="93">
        <f>[8]Dezembro!$F$33</f>
        <v>85</v>
      </c>
      <c r="AE13" s="93">
        <f>[8]Dezembro!$F$34</f>
        <v>88</v>
      </c>
      <c r="AF13" s="93">
        <f>[8]Dezembro!$F$35</f>
        <v>95</v>
      </c>
      <c r="AG13" s="81">
        <f t="shared" si="2"/>
        <v>100</v>
      </c>
      <c r="AH13" s="92">
        <f t="shared" si="3"/>
        <v>96.58064516129032</v>
      </c>
    </row>
    <row r="14" spans="1:36" hidden="1" x14ac:dyDescent="0.2">
      <c r="A14" s="50" t="s">
        <v>100</v>
      </c>
      <c r="B14" s="93" t="str">
        <f>[9]Dezembro!$F$5</f>
        <v>*</v>
      </c>
      <c r="C14" s="93" t="str">
        <f>[9]Dezembro!$F$6</f>
        <v>*</v>
      </c>
      <c r="D14" s="93" t="str">
        <f>[9]Dezembro!$F$7</f>
        <v>*</v>
      </c>
      <c r="E14" s="93" t="str">
        <f>[9]Dezembro!$F$8</f>
        <v>*</v>
      </c>
      <c r="F14" s="93" t="str">
        <f>[9]Dezembro!$F$9</f>
        <v>*</v>
      </c>
      <c r="G14" s="93" t="str">
        <f>[9]Dezembro!$F$10</f>
        <v>*</v>
      </c>
      <c r="H14" s="93" t="str">
        <f>[9]Dezembro!$F$11</f>
        <v>*</v>
      </c>
      <c r="I14" s="93" t="str">
        <f>[9]Dezembro!$F$12</f>
        <v>*</v>
      </c>
      <c r="J14" s="93" t="str">
        <f>[9]Dezembro!$F$13</f>
        <v>*</v>
      </c>
      <c r="K14" s="93" t="str">
        <f>[9]Dezembro!$F$14</f>
        <v>*</v>
      </c>
      <c r="L14" s="93" t="str">
        <f>[9]Dezembro!$F$15</f>
        <v>*</v>
      </c>
      <c r="M14" s="93" t="str">
        <f>[9]Dezembro!$F$16</f>
        <v>*</v>
      </c>
      <c r="N14" s="93" t="str">
        <f>[9]Dezembro!$F$17</f>
        <v>*</v>
      </c>
      <c r="O14" s="93" t="str">
        <f>[9]Dezembro!$F$18</f>
        <v>*</v>
      </c>
      <c r="P14" s="93" t="str">
        <f>[9]Dezembro!$F$19</f>
        <v>*</v>
      </c>
      <c r="Q14" s="93" t="str">
        <f>[9]Dezembro!$F$20</f>
        <v>*</v>
      </c>
      <c r="R14" s="93" t="str">
        <f>[9]Dezembro!$F$21</f>
        <v>*</v>
      </c>
      <c r="S14" s="93" t="str">
        <f>[9]Dezembro!$F$22</f>
        <v>*</v>
      </c>
      <c r="T14" s="93" t="str">
        <f>[9]Dezembro!$F$23</f>
        <v>*</v>
      </c>
      <c r="U14" s="93" t="str">
        <f>[9]Dezembro!$F$24</f>
        <v>*</v>
      </c>
      <c r="V14" s="93" t="str">
        <f>[9]Dezembro!$F$25</f>
        <v>*</v>
      </c>
      <c r="W14" s="93" t="str">
        <f>[9]Dezembro!$F$26</f>
        <v>*</v>
      </c>
      <c r="X14" s="93" t="str">
        <f>[9]Dezembro!$F$27</f>
        <v>*</v>
      </c>
      <c r="Y14" s="93" t="str">
        <f>[9]Dezembro!$F$28</f>
        <v>*</v>
      </c>
      <c r="Z14" s="93" t="str">
        <f>[9]Dezembro!$F$29</f>
        <v>*</v>
      </c>
      <c r="AA14" s="93" t="str">
        <f>[9]Dezembro!$F$30</f>
        <v>*</v>
      </c>
      <c r="AB14" s="93" t="str">
        <f>[9]Dezembro!$F$31</f>
        <v>*</v>
      </c>
      <c r="AC14" s="93" t="str">
        <f>[9]Dezembro!$F$32</f>
        <v>*</v>
      </c>
      <c r="AD14" s="93" t="str">
        <f>[9]Dezembro!$F$33</f>
        <v>*</v>
      </c>
      <c r="AE14" s="93" t="str">
        <f>[9]Dezembro!$F$34</f>
        <v>*</v>
      </c>
      <c r="AF14" s="93" t="str">
        <f>[9]Dezembro!$F$35</f>
        <v>*</v>
      </c>
      <c r="AG14" s="81">
        <f t="shared" si="2"/>
        <v>0</v>
      </c>
      <c r="AH14" s="92" t="e">
        <f t="shared" si="3"/>
        <v>#DIV/0!</v>
      </c>
    </row>
    <row r="15" spans="1:36" x14ac:dyDescent="0.2">
      <c r="A15" s="50" t="s">
        <v>103</v>
      </c>
      <c r="B15" s="93">
        <f>[10]Dezembro!$F$5</f>
        <v>98</v>
      </c>
      <c r="C15" s="93">
        <f>[10]Dezembro!$F$6</f>
        <v>97</v>
      </c>
      <c r="D15" s="93">
        <f>[10]Dezembro!$F$7</f>
        <v>100</v>
      </c>
      <c r="E15" s="93">
        <f>[10]Dezembro!$F$8</f>
        <v>100</v>
      </c>
      <c r="F15" s="93">
        <f>[10]Dezembro!$F$9</f>
        <v>100</v>
      </c>
      <c r="G15" s="93">
        <f>[10]Dezembro!$F$10</f>
        <v>99</v>
      </c>
      <c r="H15" s="93">
        <f>[10]Dezembro!$F$11</f>
        <v>92</v>
      </c>
      <c r="I15" s="93">
        <f>[10]Dezembro!$F$12</f>
        <v>100</v>
      </c>
      <c r="J15" s="93">
        <f>[10]Dezembro!$F$13</f>
        <v>100</v>
      </c>
      <c r="K15" s="93">
        <f>[10]Dezembro!$F$14</f>
        <v>100</v>
      </c>
      <c r="L15" s="93">
        <f>[10]Dezembro!$F$15</f>
        <v>100</v>
      </c>
      <c r="M15" s="93">
        <f>[10]Dezembro!$F$16</f>
        <v>89</v>
      </c>
      <c r="N15" s="93">
        <f>[10]Dezembro!$F$17</f>
        <v>99</v>
      </c>
      <c r="O15" s="93">
        <f>[10]Dezembro!$F$18</f>
        <v>99</v>
      </c>
      <c r="P15" s="93">
        <f>[10]Dezembro!$F$19</f>
        <v>97</v>
      </c>
      <c r="Q15" s="93">
        <f>[10]Dezembro!$F$20</f>
        <v>91</v>
      </c>
      <c r="R15" s="93">
        <f>[10]Dezembro!$F$21</f>
        <v>96</v>
      </c>
      <c r="S15" s="93">
        <f>[10]Dezembro!$F$22</f>
        <v>84</v>
      </c>
      <c r="T15" s="93">
        <f>[10]Dezembro!$F$23</f>
        <v>85</v>
      </c>
      <c r="U15" s="93">
        <f>[10]Dezembro!$F$24</f>
        <v>100</v>
      </c>
      <c r="V15" s="93">
        <f>[10]Dezembro!$F$25</f>
        <v>100</v>
      </c>
      <c r="W15" s="93">
        <f>[10]Dezembro!$F$26</f>
        <v>99</v>
      </c>
      <c r="X15" s="93">
        <f>[10]Dezembro!$F$27</f>
        <v>100</v>
      </c>
      <c r="Y15" s="93">
        <f>[10]Dezembro!$F$28</f>
        <v>98</v>
      </c>
      <c r="Z15" s="93">
        <f>[10]Dezembro!$F$29</f>
        <v>99</v>
      </c>
      <c r="AA15" s="93">
        <f>[10]Dezembro!$F$30</f>
        <v>95</v>
      </c>
      <c r="AB15" s="93">
        <f>[10]Dezembro!$F$31</f>
        <v>96</v>
      </c>
      <c r="AC15" s="93">
        <f>[10]Dezembro!$F$32</f>
        <v>91</v>
      </c>
      <c r="AD15" s="93">
        <f>[10]Dezembro!$F$33</f>
        <v>88</v>
      </c>
      <c r="AE15" s="93">
        <f>[10]Dezembro!$F$34</f>
        <v>87</v>
      </c>
      <c r="AF15" s="93">
        <f>[10]Dezembro!$F$35</f>
        <v>73</v>
      </c>
      <c r="AG15" s="81">
        <f t="shared" si="2"/>
        <v>100</v>
      </c>
      <c r="AH15" s="92">
        <f t="shared" si="3"/>
        <v>95.225806451612897</v>
      </c>
      <c r="AJ15" t="s">
        <v>33</v>
      </c>
    </row>
    <row r="16" spans="1:36" x14ac:dyDescent="0.2">
      <c r="A16" s="50" t="s">
        <v>150</v>
      </c>
      <c r="B16" s="93">
        <f>[11]Dezembro!$F$5</f>
        <v>100</v>
      </c>
      <c r="C16" s="93">
        <f>[11]Dezembro!$F$6</f>
        <v>100</v>
      </c>
      <c r="D16" s="93">
        <f>[11]Dezembro!$F$7</f>
        <v>100</v>
      </c>
      <c r="E16" s="93">
        <f>[11]Dezembro!$F$8</f>
        <v>100</v>
      </c>
      <c r="F16" s="93">
        <f>[11]Dezembro!$F$9</f>
        <v>100</v>
      </c>
      <c r="G16" s="93">
        <f>[11]Dezembro!$F$10</f>
        <v>100</v>
      </c>
      <c r="H16" s="93">
        <f>[11]Dezembro!$F$11</f>
        <v>100</v>
      </c>
      <c r="I16" s="93">
        <f>[11]Dezembro!$F$12</f>
        <v>100</v>
      </c>
      <c r="J16" s="93">
        <f>[11]Dezembro!$F$13</f>
        <v>100</v>
      </c>
      <c r="K16" s="93">
        <f>[11]Dezembro!$F$14</f>
        <v>100</v>
      </c>
      <c r="L16" s="93">
        <f>[11]Dezembro!$F$15</f>
        <v>100</v>
      </c>
      <c r="M16" s="93">
        <f>[11]Dezembro!$F$16</f>
        <v>100</v>
      </c>
      <c r="N16" s="93">
        <f>[11]Dezembro!$F$17</f>
        <v>100</v>
      </c>
      <c r="O16" s="93" t="str">
        <f>[11]Dezembro!$F$18</f>
        <v>*</v>
      </c>
      <c r="P16" s="93" t="str">
        <f>[11]Dezembro!$F$19</f>
        <v>*</v>
      </c>
      <c r="Q16" s="93">
        <f>[11]Dezembro!$F$20</f>
        <v>100</v>
      </c>
      <c r="R16" s="93">
        <f>[11]Dezembro!$F$21</f>
        <v>100</v>
      </c>
      <c r="S16" s="93">
        <f>[11]Dezembro!$F$22</f>
        <v>100</v>
      </c>
      <c r="T16" s="93">
        <f>[11]Dezembro!$F$23</f>
        <v>100</v>
      </c>
      <c r="U16" s="93">
        <f>[11]Dezembro!$F$24</f>
        <v>100</v>
      </c>
      <c r="V16" s="93">
        <f>[11]Dezembro!$F$25</f>
        <v>100</v>
      </c>
      <c r="W16" s="93">
        <f>[11]Dezembro!$F$26</f>
        <v>100</v>
      </c>
      <c r="X16" s="93">
        <f>[11]Dezembro!$F$27</f>
        <v>100</v>
      </c>
      <c r="Y16" s="93">
        <f>[11]Dezembro!$F$28</f>
        <v>100</v>
      </c>
      <c r="Z16" s="93" t="str">
        <f>[11]Dezembro!$F$29</f>
        <v>*</v>
      </c>
      <c r="AA16" s="93">
        <f>[11]Dezembro!$F$30</f>
        <v>100</v>
      </c>
      <c r="AB16" s="93">
        <f>[11]Dezembro!$F$31</f>
        <v>100</v>
      </c>
      <c r="AC16" s="93">
        <f>[11]Dezembro!$F$32</f>
        <v>100</v>
      </c>
      <c r="AD16" s="93">
        <f>[11]Dezembro!$F$33</f>
        <v>100</v>
      </c>
      <c r="AE16" s="93">
        <f>[11]Dezembro!$F$34</f>
        <v>100</v>
      </c>
      <c r="AF16" s="93">
        <f>[11]Dezembro!$F$35</f>
        <v>100</v>
      </c>
      <c r="AG16" s="81">
        <f t="shared" si="2"/>
        <v>100</v>
      </c>
      <c r="AH16" s="92">
        <f t="shared" si="3"/>
        <v>100</v>
      </c>
    </row>
    <row r="17" spans="1:37" x14ac:dyDescent="0.2">
      <c r="A17" s="50" t="s">
        <v>2</v>
      </c>
      <c r="B17" s="93">
        <f>[12]Dezembro!$F$5</f>
        <v>90</v>
      </c>
      <c r="C17" s="93">
        <f>[12]Dezembro!$F$6</f>
        <v>91</v>
      </c>
      <c r="D17" s="93">
        <f>[12]Dezembro!$F$7</f>
        <v>92</v>
      </c>
      <c r="E17" s="93">
        <f>[12]Dezembro!$F$8</f>
        <v>94</v>
      </c>
      <c r="F17" s="93">
        <f>[12]Dezembro!$F$9</f>
        <v>93</v>
      </c>
      <c r="G17" s="93">
        <f>[12]Dezembro!$F$10</f>
        <v>88</v>
      </c>
      <c r="H17" s="93">
        <f>[12]Dezembro!$F$11</f>
        <v>85</v>
      </c>
      <c r="I17" s="93">
        <f>[12]Dezembro!$F$12</f>
        <v>79</v>
      </c>
      <c r="J17" s="93">
        <f>[12]Dezembro!$F$13</f>
        <v>84</v>
      </c>
      <c r="K17" s="93">
        <f>[12]Dezembro!$F$14</f>
        <v>88</v>
      </c>
      <c r="L17" s="93">
        <f>[12]Dezembro!$F$15</f>
        <v>87</v>
      </c>
      <c r="M17" s="93">
        <f>[12]Dezembro!$F$16</f>
        <v>91</v>
      </c>
      <c r="N17" s="93">
        <f>[12]Dezembro!$F$17</f>
        <v>92</v>
      </c>
      <c r="O17" s="93">
        <f>[12]Dezembro!$F$18</f>
        <v>92</v>
      </c>
      <c r="P17" s="93">
        <f>[12]Dezembro!$F$19</f>
        <v>93</v>
      </c>
      <c r="Q17" s="93">
        <f>[12]Dezembro!$F$20</f>
        <v>76</v>
      </c>
      <c r="R17" s="93">
        <f>[12]Dezembro!$F$21</f>
        <v>79</v>
      </c>
      <c r="S17" s="93">
        <f>[12]Dezembro!$F$22</f>
        <v>72</v>
      </c>
      <c r="T17" s="93">
        <f>[12]Dezembro!$F$23</f>
        <v>80</v>
      </c>
      <c r="U17" s="93">
        <f>[12]Dezembro!$F$24</f>
        <v>92</v>
      </c>
      <c r="V17" s="93">
        <f>[12]Dezembro!$F$25</f>
        <v>93</v>
      </c>
      <c r="W17" s="93">
        <f>[12]Dezembro!$F$26</f>
        <v>91</v>
      </c>
      <c r="X17" s="93">
        <f>[12]Dezembro!$F$27</f>
        <v>93</v>
      </c>
      <c r="Y17" s="93">
        <f>[12]Dezembro!$F$28</f>
        <v>89</v>
      </c>
      <c r="Z17" s="93">
        <f>[12]Dezembro!$F$29</f>
        <v>93</v>
      </c>
      <c r="AA17" s="93">
        <f>[12]Dezembro!$F$30</f>
        <v>93</v>
      </c>
      <c r="AB17" s="93">
        <f>[12]Dezembro!$F$31</f>
        <v>80</v>
      </c>
      <c r="AC17" s="93">
        <f>[12]Dezembro!$F$32</f>
        <v>77</v>
      </c>
      <c r="AD17" s="93">
        <f>[12]Dezembro!$F$33</f>
        <v>77</v>
      </c>
      <c r="AE17" s="93">
        <f>[12]Dezembro!$F$34</f>
        <v>70</v>
      </c>
      <c r="AF17" s="93">
        <f>[12]Dezembro!$F$35</f>
        <v>74</v>
      </c>
      <c r="AG17" s="81">
        <f t="shared" si="2"/>
        <v>94</v>
      </c>
      <c r="AH17" s="92">
        <f t="shared" si="3"/>
        <v>86.064516129032256</v>
      </c>
      <c r="AJ17" s="11" t="s">
        <v>33</v>
      </c>
    </row>
    <row r="18" spans="1:37" x14ac:dyDescent="0.2">
      <c r="A18" s="50" t="s">
        <v>3</v>
      </c>
      <c r="B18" s="93">
        <f>[13]Dezembro!$F5</f>
        <v>100</v>
      </c>
      <c r="C18" s="93">
        <f>[13]Dezembro!$F6</f>
        <v>100</v>
      </c>
      <c r="D18" s="93">
        <f>[13]Dezembro!$F7</f>
        <v>100</v>
      </c>
      <c r="E18" s="93">
        <f>[13]Dezembro!$F8</f>
        <v>87</v>
      </c>
      <c r="F18" s="93">
        <f>[13]Dezembro!$F9</f>
        <v>100</v>
      </c>
      <c r="G18" s="93">
        <f>[13]Dezembro!$F10</f>
        <v>98</v>
      </c>
      <c r="H18" s="93">
        <f>[13]Dezembro!$F11</f>
        <v>100</v>
      </c>
      <c r="I18" s="93">
        <f>[13]Dezembro!$F12</f>
        <v>100</v>
      </c>
      <c r="J18" s="93">
        <f>[13]Dezembro!$F13</f>
        <v>100</v>
      </c>
      <c r="K18" s="93">
        <f>[13]Dezembro!$F14</f>
        <v>100</v>
      </c>
      <c r="L18" s="93">
        <f>[13]Dezembro!$F15</f>
        <v>98</v>
      </c>
      <c r="M18" s="93">
        <f>[13]Dezembro!$F16</f>
        <v>100</v>
      </c>
      <c r="N18" s="93">
        <f>[13]Dezembro!$F17</f>
        <v>100</v>
      </c>
      <c r="O18" s="93">
        <f>[13]Dezembro!$F18</f>
        <v>100</v>
      </c>
      <c r="P18" s="93">
        <f>[13]Dezembro!$F19</f>
        <v>100</v>
      </c>
      <c r="Q18" s="93">
        <f>[13]Dezembro!$F20</f>
        <v>100</v>
      </c>
      <c r="R18" s="93">
        <f>[13]Dezembro!$F21</f>
        <v>100</v>
      </c>
      <c r="S18" s="93">
        <f>[13]Dezembro!$F22</f>
        <v>100</v>
      </c>
      <c r="T18" s="93">
        <f>[13]Dezembro!$F23</f>
        <v>100</v>
      </c>
      <c r="U18" s="93">
        <f>[13]Dezembro!$F24</f>
        <v>98</v>
      </c>
      <c r="V18" s="93">
        <f>[13]Dezembro!$F25</f>
        <v>100</v>
      </c>
      <c r="W18" s="93">
        <f>[13]Dezembro!$F26</f>
        <v>95</v>
      </c>
      <c r="X18" s="93">
        <f>[13]Dezembro!$F27</f>
        <v>100</v>
      </c>
      <c r="Y18" s="93">
        <f>[13]Dezembro!$F28</f>
        <v>100</v>
      </c>
      <c r="Z18" s="93">
        <f>[13]Dezembro!$F29</f>
        <v>100</v>
      </c>
      <c r="AA18" s="93">
        <f>[13]Dezembro!$F30</f>
        <v>100</v>
      </c>
      <c r="AB18" s="93">
        <f>[13]Dezembro!$F31</f>
        <v>100</v>
      </c>
      <c r="AC18" s="93">
        <f>[13]Dezembro!$F32</f>
        <v>100</v>
      </c>
      <c r="AD18" s="93">
        <f>[13]Dezembro!$F33</f>
        <v>89</v>
      </c>
      <c r="AE18" s="93">
        <f>[13]Dezembro!$F34</f>
        <v>100</v>
      </c>
      <c r="AF18" s="93">
        <f>[13]Dezembro!$F35</f>
        <v>76</v>
      </c>
      <c r="AG18" s="81">
        <f t="shared" si="2"/>
        <v>100</v>
      </c>
      <c r="AH18" s="92">
        <f t="shared" si="3"/>
        <v>98.096774193548384</v>
      </c>
      <c r="AI18" s="11" t="s">
        <v>33</v>
      </c>
      <c r="AJ18" s="11" t="s">
        <v>33</v>
      </c>
    </row>
    <row r="19" spans="1:37" hidden="1" x14ac:dyDescent="0.2">
      <c r="A19" s="50" t="s">
        <v>4</v>
      </c>
      <c r="B19" s="93">
        <f>[14]Dezembro!$F$5</f>
        <v>0</v>
      </c>
      <c r="C19" s="93">
        <f>[14]Dezembro!$F$6</f>
        <v>0</v>
      </c>
      <c r="D19" s="93">
        <f>[14]Dezembro!$F$7</f>
        <v>0</v>
      </c>
      <c r="E19" s="93">
        <f>[14]Dezembro!$F$8</f>
        <v>0</v>
      </c>
      <c r="F19" s="93">
        <f>[14]Dezembro!$F$9</f>
        <v>0</v>
      </c>
      <c r="G19" s="93">
        <f>[14]Dezembro!$F$10</f>
        <v>0</v>
      </c>
      <c r="H19" s="93">
        <f>[14]Dezembro!$F$11</f>
        <v>0</v>
      </c>
      <c r="I19" s="93">
        <f>[14]Dezembro!$F$12</f>
        <v>0</v>
      </c>
      <c r="J19" s="93">
        <f>[14]Dezembro!$F$13</f>
        <v>0</v>
      </c>
      <c r="K19" s="93">
        <f>[14]Dezembro!$F$14</f>
        <v>0</v>
      </c>
      <c r="L19" s="93">
        <f>[14]Dezembro!$F$15</f>
        <v>0</v>
      </c>
      <c r="M19" s="93">
        <f>[14]Dezembro!$F$16</f>
        <v>0</v>
      </c>
      <c r="N19" s="93">
        <f>[14]Dezembro!$F$17</f>
        <v>0</v>
      </c>
      <c r="O19" s="93">
        <f>[14]Dezembro!$F$18</f>
        <v>0</v>
      </c>
      <c r="P19" s="93">
        <f>[14]Dezembro!$F$19</f>
        <v>0</v>
      </c>
      <c r="Q19" s="93">
        <f>[14]Dezembro!$F$20</f>
        <v>0</v>
      </c>
      <c r="R19" s="93">
        <f>[14]Dezembro!$F$21</f>
        <v>0</v>
      </c>
      <c r="S19" s="93">
        <f>[14]Dezembro!$F$22</f>
        <v>0</v>
      </c>
      <c r="T19" s="93">
        <f>[14]Dezembro!$F$23</f>
        <v>0</v>
      </c>
      <c r="U19" s="93">
        <f>[14]Dezembro!$F$24</f>
        <v>0</v>
      </c>
      <c r="V19" s="93">
        <f>[14]Dezembro!$F$25</f>
        <v>0</v>
      </c>
      <c r="W19" s="93">
        <f>[14]Dezembro!$F$26</f>
        <v>0</v>
      </c>
      <c r="X19" s="93">
        <f>[14]Dezembro!$F$27</f>
        <v>0</v>
      </c>
      <c r="Y19" s="93">
        <f>[14]Dezembro!$F$28</f>
        <v>0</v>
      </c>
      <c r="Z19" s="93">
        <f>[14]Dezembro!$F$29</f>
        <v>0</v>
      </c>
      <c r="AA19" s="93">
        <f>[14]Dezembro!$F$30</f>
        <v>0</v>
      </c>
      <c r="AB19" s="93">
        <f>[14]Dezembro!$F$31</f>
        <v>0</v>
      </c>
      <c r="AC19" s="93">
        <f>[14]Dezembro!$F$32</f>
        <v>0</v>
      </c>
      <c r="AD19" s="93">
        <f>[14]Dezembro!$F$33</f>
        <v>0</v>
      </c>
      <c r="AE19" s="93">
        <f>[14]Dezembro!$F$34</f>
        <v>0</v>
      </c>
      <c r="AF19" s="93">
        <f>[14]Dezembro!$F$35</f>
        <v>0</v>
      </c>
      <c r="AG19" s="81">
        <f t="shared" si="2"/>
        <v>0</v>
      </c>
      <c r="AH19" s="92">
        <f t="shared" si="3"/>
        <v>0</v>
      </c>
      <c r="AJ19" t="s">
        <v>33</v>
      </c>
    </row>
    <row r="20" spans="1:37" x14ac:dyDescent="0.2">
      <c r="A20" s="50" t="s">
        <v>5</v>
      </c>
      <c r="B20" s="93">
        <f>[15]Dezembro!$F$5</f>
        <v>91</v>
      </c>
      <c r="C20" s="93">
        <f>[15]Dezembro!$F$6</f>
        <v>88</v>
      </c>
      <c r="D20" s="93">
        <f>[15]Dezembro!$F$7</f>
        <v>89</v>
      </c>
      <c r="E20" s="93">
        <f>[15]Dezembro!$F$8</f>
        <v>89</v>
      </c>
      <c r="F20" s="93">
        <f>[15]Dezembro!$F$9</f>
        <v>88</v>
      </c>
      <c r="G20" s="93">
        <f>[15]Dezembro!$F$10</f>
        <v>86</v>
      </c>
      <c r="H20" s="93">
        <f>[15]Dezembro!$F$11</f>
        <v>84</v>
      </c>
      <c r="I20" s="93">
        <f>[15]Dezembro!$F$12</f>
        <v>83</v>
      </c>
      <c r="J20" s="93">
        <f>[15]Dezembro!$F$13</f>
        <v>88</v>
      </c>
      <c r="K20" s="93">
        <f>[15]Dezembro!$F$14</f>
        <v>88</v>
      </c>
      <c r="L20" s="93">
        <f>[15]Dezembro!$F$15</f>
        <v>88</v>
      </c>
      <c r="M20" s="93">
        <f>[15]Dezembro!$F$16</f>
        <v>86</v>
      </c>
      <c r="N20" s="93">
        <f>[15]Dezembro!$F$17</f>
        <v>85</v>
      </c>
      <c r="O20" s="93">
        <f>[15]Dezembro!$F$18</f>
        <v>88</v>
      </c>
      <c r="P20" s="93">
        <f>[15]Dezembro!$F$19</f>
        <v>89</v>
      </c>
      <c r="Q20" s="93">
        <f>[15]Dezembro!$F$20</f>
        <v>77</v>
      </c>
      <c r="R20" s="93">
        <f>[15]Dezembro!$F$21</f>
        <v>82</v>
      </c>
      <c r="S20" s="93">
        <f>[15]Dezembro!$F$22</f>
        <v>84</v>
      </c>
      <c r="T20" s="93">
        <f>[15]Dezembro!$F$23</f>
        <v>79</v>
      </c>
      <c r="U20" s="93">
        <f>[15]Dezembro!$F$24</f>
        <v>77</v>
      </c>
      <c r="V20" s="93">
        <f>[15]Dezembro!$F$25</f>
        <v>86</v>
      </c>
      <c r="W20" s="93">
        <f>[15]Dezembro!$F$26</f>
        <v>87</v>
      </c>
      <c r="X20" s="93">
        <f>[15]Dezembro!$F$27</f>
        <v>89</v>
      </c>
      <c r="Y20" s="93">
        <f>[15]Dezembro!$F$28</f>
        <v>86</v>
      </c>
      <c r="Z20" s="93">
        <f>[15]Dezembro!$F$29</f>
        <v>90</v>
      </c>
      <c r="AA20" s="93">
        <f>[15]Dezembro!$F$30</f>
        <v>76</v>
      </c>
      <c r="AB20" s="93">
        <f>[15]Dezembro!$F$31</f>
        <v>85</v>
      </c>
      <c r="AC20" s="93">
        <f>[15]Dezembro!$F$32</f>
        <v>89</v>
      </c>
      <c r="AD20" s="93">
        <f>[15]Dezembro!$F$33</f>
        <v>86</v>
      </c>
      <c r="AE20" s="93">
        <f>[15]Dezembro!$F$34</f>
        <v>84</v>
      </c>
      <c r="AF20" s="93">
        <f>[15]Dezembro!$F$35</f>
        <v>77</v>
      </c>
      <c r="AG20" s="81">
        <f t="shared" si="2"/>
        <v>91</v>
      </c>
      <c r="AH20" s="92">
        <f t="shared" si="3"/>
        <v>85.290322580645167</v>
      </c>
      <c r="AI20" s="11" t="s">
        <v>33</v>
      </c>
      <c r="AJ20" t="s">
        <v>33</v>
      </c>
    </row>
    <row r="21" spans="1:37" x14ac:dyDescent="0.2">
      <c r="A21" s="50" t="s">
        <v>31</v>
      </c>
      <c r="B21" s="93">
        <f>[16]Dezembro!$F$5</f>
        <v>100</v>
      </c>
      <c r="C21" s="93">
        <f>[16]Dezembro!$F$6</f>
        <v>93</v>
      </c>
      <c r="D21" s="93">
        <f>[16]Dezembro!$F$7</f>
        <v>100</v>
      </c>
      <c r="E21" s="93">
        <f>[16]Dezembro!$F$8</f>
        <v>100</v>
      </c>
      <c r="F21" s="93">
        <f>[16]Dezembro!$F$9</f>
        <v>100</v>
      </c>
      <c r="G21" s="93">
        <f>[16]Dezembro!$F$10</f>
        <v>100</v>
      </c>
      <c r="H21" s="93">
        <f>[16]Dezembro!$F$11</f>
        <v>88</v>
      </c>
      <c r="I21" s="93">
        <f>[16]Dezembro!$F$12</f>
        <v>92</v>
      </c>
      <c r="J21" s="93" t="str">
        <f>[16]Dezembro!$F$13</f>
        <v>*</v>
      </c>
      <c r="K21" s="93" t="str">
        <f>[16]Dezembro!$F$14</f>
        <v>*</v>
      </c>
      <c r="L21" s="93" t="str">
        <f>[16]Dezembro!$F$15</f>
        <v>*</v>
      </c>
      <c r="M21" s="93" t="str">
        <f>[16]Dezembro!$F$16</f>
        <v>*</v>
      </c>
      <c r="N21" s="93" t="str">
        <f>[16]Dezembro!$F$17</f>
        <v>*</v>
      </c>
      <c r="O21" s="93" t="str">
        <f>[16]Dezembro!$F$18</f>
        <v>*</v>
      </c>
      <c r="P21" s="93" t="str">
        <f>[16]Dezembro!$F$19</f>
        <v>*</v>
      </c>
      <c r="Q21" s="93" t="str">
        <f>[16]Dezembro!$F$20</f>
        <v>*</v>
      </c>
      <c r="R21" s="93" t="str">
        <f>[16]Dezembro!$F$21</f>
        <v>*</v>
      </c>
      <c r="S21" s="93" t="str">
        <f>[16]Dezembro!$F$22</f>
        <v>*</v>
      </c>
      <c r="T21" s="93" t="str">
        <f>[16]Dezembro!$F$23</f>
        <v>*</v>
      </c>
      <c r="U21" s="93" t="str">
        <f>[16]Dezembro!$F$24</f>
        <v>*</v>
      </c>
      <c r="V21" s="93" t="str">
        <f>[16]Dezembro!$F$25</f>
        <v>*</v>
      </c>
      <c r="W21" s="93" t="str">
        <f>[16]Dezembro!$F$26</f>
        <v>*</v>
      </c>
      <c r="X21" s="93" t="str">
        <f>[16]Dezembro!$F$27</f>
        <v>*</v>
      </c>
      <c r="Y21" s="93" t="str">
        <f>[16]Dezembro!$F$28</f>
        <v>*</v>
      </c>
      <c r="Z21" s="93" t="str">
        <f>[16]Dezembro!$F$29</f>
        <v>*</v>
      </c>
      <c r="AA21" s="93" t="str">
        <f>[16]Dezembro!$F$30</f>
        <v>*</v>
      </c>
      <c r="AB21" s="93" t="str">
        <f>[16]Dezembro!$F$31</f>
        <v>*</v>
      </c>
      <c r="AC21" s="93" t="str">
        <f>[16]Dezembro!$F$32</f>
        <v>*</v>
      </c>
      <c r="AD21" s="93" t="str">
        <f>[16]Dezembro!$F$33</f>
        <v>*</v>
      </c>
      <c r="AE21" s="93" t="str">
        <f>[16]Dezembro!$F$34</f>
        <v>*</v>
      </c>
      <c r="AF21" s="93" t="str">
        <f>[16]Dezembro!$F$35</f>
        <v>*</v>
      </c>
      <c r="AG21" s="81">
        <f t="shared" si="2"/>
        <v>100</v>
      </c>
      <c r="AH21" s="92">
        <f t="shared" si="3"/>
        <v>96.625</v>
      </c>
    </row>
    <row r="22" spans="1:37" x14ac:dyDescent="0.2">
      <c r="A22" s="50" t="s">
        <v>6</v>
      </c>
      <c r="B22" s="93">
        <f>[17]Dezembro!$F$5</f>
        <v>97</v>
      </c>
      <c r="C22" s="93">
        <f>[17]Dezembro!$F$6</f>
        <v>93</v>
      </c>
      <c r="D22" s="93">
        <f>[17]Dezembro!$F$7</f>
        <v>95</v>
      </c>
      <c r="E22" s="93">
        <f>[17]Dezembro!$F$8</f>
        <v>96</v>
      </c>
      <c r="F22" s="93">
        <f>[17]Dezembro!$F$9</f>
        <v>97</v>
      </c>
      <c r="G22" s="93">
        <f>[17]Dezembro!$F$10</f>
        <v>97</v>
      </c>
      <c r="H22" s="93">
        <f>[17]Dezembro!$F$11</f>
        <v>97</v>
      </c>
      <c r="I22" s="93">
        <f>[17]Dezembro!$F$12</f>
        <v>96</v>
      </c>
      <c r="J22" s="93">
        <f>[17]Dezembro!$F$13</f>
        <v>97</v>
      </c>
      <c r="K22" s="93">
        <f>[17]Dezembro!$F$14</f>
        <v>96</v>
      </c>
      <c r="L22" s="93">
        <f>[17]Dezembro!$F$15</f>
        <v>96</v>
      </c>
      <c r="M22" s="93">
        <f>[17]Dezembro!$F$16</f>
        <v>93</v>
      </c>
      <c r="N22" s="93">
        <f>[17]Dezembro!$F$17</f>
        <v>96</v>
      </c>
      <c r="O22" s="93">
        <f>[17]Dezembro!$F$18</f>
        <v>97</v>
      </c>
      <c r="P22" s="93">
        <f>[17]Dezembro!$F$19</f>
        <v>97</v>
      </c>
      <c r="Q22" s="93">
        <f>[17]Dezembro!$F$20</f>
        <v>97</v>
      </c>
      <c r="R22" s="93">
        <f>[17]Dezembro!$F$21</f>
        <v>97</v>
      </c>
      <c r="S22" s="93">
        <f>[17]Dezembro!$F$22</f>
        <v>97</v>
      </c>
      <c r="T22" s="93">
        <f>[17]Dezembro!$F$23</f>
        <v>96</v>
      </c>
      <c r="U22" s="93">
        <f>[17]Dezembro!$F$24</f>
        <v>93</v>
      </c>
      <c r="V22" s="93">
        <f>[17]Dezembro!$F$25</f>
        <v>95</v>
      </c>
      <c r="W22" s="93">
        <f>[17]Dezembro!$F$26</f>
        <v>97</v>
      </c>
      <c r="X22" s="93">
        <f>[17]Dezembro!$F$27</f>
        <v>97</v>
      </c>
      <c r="Y22" s="93">
        <f>[17]Dezembro!$F$28</f>
        <v>97</v>
      </c>
      <c r="Z22" s="93">
        <f>[17]Dezembro!$F$29</f>
        <v>97</v>
      </c>
      <c r="AA22" s="93">
        <f>[17]Dezembro!$F$30</f>
        <v>97</v>
      </c>
      <c r="AB22" s="93">
        <f>[17]Dezembro!$F$31</f>
        <v>94</v>
      </c>
      <c r="AC22" s="93">
        <f>[17]Dezembro!$F$32</f>
        <v>97</v>
      </c>
      <c r="AD22" s="93">
        <f>[17]Dezembro!$F$33</f>
        <v>95</v>
      </c>
      <c r="AE22" s="93">
        <f>[17]Dezembro!$F$34</f>
        <v>95</v>
      </c>
      <c r="AF22" s="93">
        <f>[17]Dezembro!$F$35</f>
        <v>95</v>
      </c>
      <c r="AG22" s="81">
        <f t="shared" si="2"/>
        <v>97</v>
      </c>
      <c r="AH22" s="92">
        <f t="shared" si="3"/>
        <v>96</v>
      </c>
    </row>
    <row r="23" spans="1:37" x14ac:dyDescent="0.2">
      <c r="A23" s="50" t="s">
        <v>7</v>
      </c>
      <c r="B23" s="93">
        <f>[18]Dezembro!$F$5</f>
        <v>98</v>
      </c>
      <c r="C23" s="93">
        <f>[18]Dezembro!$F$6</f>
        <v>99</v>
      </c>
      <c r="D23" s="93">
        <f>[18]Dezembro!$F$7</f>
        <v>100</v>
      </c>
      <c r="E23" s="93">
        <f>[18]Dezembro!$F$8</f>
        <v>99</v>
      </c>
      <c r="F23" s="93">
        <f>[18]Dezembro!$F$9</f>
        <v>99</v>
      </c>
      <c r="G23" s="93">
        <f>[18]Dezembro!$F$10</f>
        <v>99</v>
      </c>
      <c r="H23" s="93">
        <f>[18]Dezembro!$F$11</f>
        <v>96</v>
      </c>
      <c r="I23" s="93">
        <f>[18]Dezembro!$F$12</f>
        <v>99</v>
      </c>
      <c r="J23" s="93">
        <f>[18]Dezembro!$F$13</f>
        <v>100</v>
      </c>
      <c r="K23" s="93">
        <f>[18]Dezembro!$F$14</f>
        <v>99</v>
      </c>
      <c r="L23" s="93">
        <f>[18]Dezembro!$F$15</f>
        <v>91</v>
      </c>
      <c r="M23" s="93">
        <f>[18]Dezembro!$F$16</f>
        <v>91</v>
      </c>
      <c r="N23" s="93">
        <f>[18]Dezembro!$F$17</f>
        <v>99</v>
      </c>
      <c r="O23" s="93">
        <f>[18]Dezembro!$F$18</f>
        <v>100</v>
      </c>
      <c r="P23" s="93">
        <f>[18]Dezembro!$F$19</f>
        <v>97</v>
      </c>
      <c r="Q23" s="93">
        <f>[18]Dezembro!$F$20</f>
        <v>88</v>
      </c>
      <c r="R23" s="93">
        <f>[18]Dezembro!$F$21</f>
        <v>93</v>
      </c>
      <c r="S23" s="93">
        <f>[18]Dezembro!$F$22</f>
        <v>77</v>
      </c>
      <c r="T23" s="93">
        <f>[18]Dezembro!$F$23</f>
        <v>80</v>
      </c>
      <c r="U23" s="93">
        <f>[18]Dezembro!$F$24</f>
        <v>93</v>
      </c>
      <c r="V23" s="93">
        <f>[18]Dezembro!$F$25</f>
        <v>100</v>
      </c>
      <c r="W23" s="93">
        <f>[18]Dezembro!$F$26</f>
        <v>94</v>
      </c>
      <c r="X23" s="93">
        <f>[18]Dezembro!$F$27</f>
        <v>100</v>
      </c>
      <c r="Y23" s="93">
        <f>[18]Dezembro!$F$28</f>
        <v>88</v>
      </c>
      <c r="Z23" s="93">
        <f>[18]Dezembro!$F$29</f>
        <v>99</v>
      </c>
      <c r="AA23" s="93">
        <f>[18]Dezembro!$F$30</f>
        <v>87</v>
      </c>
      <c r="AB23" s="93">
        <f>[18]Dezembro!$F$31</f>
        <v>81</v>
      </c>
      <c r="AC23" s="93">
        <f>[18]Dezembro!$F$32</f>
        <v>84</v>
      </c>
      <c r="AD23" s="93">
        <f>[18]Dezembro!$F$33</f>
        <v>87</v>
      </c>
      <c r="AE23" s="93">
        <f>[18]Dezembro!$F$34</f>
        <v>81</v>
      </c>
      <c r="AF23" s="93">
        <f>[18]Dezembro!$F$35</f>
        <v>78</v>
      </c>
      <c r="AG23" s="81">
        <f t="shared" si="2"/>
        <v>100</v>
      </c>
      <c r="AH23" s="92">
        <f t="shared" si="3"/>
        <v>92.774193548387103</v>
      </c>
      <c r="AJ23" t="s">
        <v>33</v>
      </c>
    </row>
    <row r="24" spans="1:37" x14ac:dyDescent="0.2">
      <c r="A24" s="50" t="s">
        <v>151</v>
      </c>
      <c r="B24" s="93">
        <f>[19]Dezembro!$F$5</f>
        <v>100</v>
      </c>
      <c r="C24" s="93">
        <f>[19]Dezembro!$F$6</f>
        <v>98</v>
      </c>
      <c r="D24" s="93">
        <f>[19]Dezembro!$F$7</f>
        <v>100</v>
      </c>
      <c r="E24" s="93">
        <f>[19]Dezembro!$F$8</f>
        <v>100</v>
      </c>
      <c r="F24" s="93">
        <f>[19]Dezembro!$F$9</f>
        <v>100</v>
      </c>
      <c r="G24" s="93">
        <f>[19]Dezembro!$F$10</f>
        <v>100</v>
      </c>
      <c r="H24" s="93">
        <f>[19]Dezembro!$F$11</f>
        <v>100</v>
      </c>
      <c r="I24" s="93">
        <f>[19]Dezembro!$F$12</f>
        <v>100</v>
      </c>
      <c r="J24" s="93">
        <f>[19]Dezembro!$F$13</f>
        <v>100</v>
      </c>
      <c r="K24" s="93">
        <f>[19]Dezembro!$F$14</f>
        <v>100</v>
      </c>
      <c r="L24" s="93">
        <f>[19]Dezembro!$F$15</f>
        <v>96</v>
      </c>
      <c r="M24" s="93">
        <f>[19]Dezembro!$F$16</f>
        <v>93</v>
      </c>
      <c r="N24" s="93">
        <f>[19]Dezembro!$F$17</f>
        <v>99</v>
      </c>
      <c r="O24" s="93">
        <f>[19]Dezembro!$F$18</f>
        <v>100</v>
      </c>
      <c r="P24" s="93">
        <f>[19]Dezembro!$F$19</f>
        <v>100</v>
      </c>
      <c r="Q24" s="93">
        <f>[19]Dezembro!$F$20</f>
        <v>96</v>
      </c>
      <c r="R24" s="93">
        <f>[19]Dezembro!$F$21</f>
        <v>96</v>
      </c>
      <c r="S24" s="93">
        <f>[19]Dezembro!$F$22</f>
        <v>98</v>
      </c>
      <c r="T24" s="93">
        <f>[19]Dezembro!$F$23</f>
        <v>90</v>
      </c>
      <c r="U24" s="93">
        <f>[19]Dezembro!$F$24</f>
        <v>100</v>
      </c>
      <c r="V24" s="93">
        <f>[19]Dezembro!$F$25</f>
        <v>100</v>
      </c>
      <c r="W24" s="93">
        <f>[19]Dezembro!$F$26</f>
        <v>100</v>
      </c>
      <c r="X24" s="93">
        <f>[19]Dezembro!$F$27</f>
        <v>100</v>
      </c>
      <c r="Y24" s="93">
        <f>[19]Dezembro!$F$28</f>
        <v>96</v>
      </c>
      <c r="Z24" s="93">
        <f>[19]Dezembro!$F$29</f>
        <v>100</v>
      </c>
      <c r="AA24" s="93">
        <f>[19]Dezembro!$F$30</f>
        <v>84</v>
      </c>
      <c r="AB24" s="93">
        <f>[19]Dezembro!$F$31</f>
        <v>88</v>
      </c>
      <c r="AC24" s="93">
        <f>[19]Dezembro!$F$32</f>
        <v>97</v>
      </c>
      <c r="AD24" s="93">
        <f>[19]Dezembro!$F$33</f>
        <v>96</v>
      </c>
      <c r="AE24" s="93">
        <f>[19]Dezembro!$F$34</f>
        <v>89</v>
      </c>
      <c r="AF24" s="93">
        <f>[19]Dezembro!$F$35</f>
        <v>91</v>
      </c>
      <c r="AG24" s="81">
        <f t="shared" si="2"/>
        <v>100</v>
      </c>
      <c r="AH24" s="92">
        <f t="shared" si="3"/>
        <v>97</v>
      </c>
    </row>
    <row r="25" spans="1:37" x14ac:dyDescent="0.2">
      <c r="A25" s="50" t="s">
        <v>152</v>
      </c>
      <c r="B25" s="93">
        <f>[20]Dezembro!$F5</f>
        <v>95</v>
      </c>
      <c r="C25" s="93">
        <f>[20]Dezembro!$F6</f>
        <v>91</v>
      </c>
      <c r="D25" s="93">
        <f>[20]Dezembro!$F7</f>
        <v>97</v>
      </c>
      <c r="E25" s="93">
        <f>[20]Dezembro!$F8</f>
        <v>96</v>
      </c>
      <c r="F25" s="93">
        <f>[20]Dezembro!$F9</f>
        <v>95</v>
      </c>
      <c r="G25" s="93">
        <f>[20]Dezembro!$F10</f>
        <v>93</v>
      </c>
      <c r="H25" s="93">
        <f>[20]Dezembro!$F11</f>
        <v>97</v>
      </c>
      <c r="I25" s="93">
        <f>[20]Dezembro!$F12</f>
        <v>97</v>
      </c>
      <c r="J25" s="93">
        <f>[20]Dezembro!$F13</f>
        <v>97</v>
      </c>
      <c r="K25" s="93">
        <f>[20]Dezembro!$F14</f>
        <v>97</v>
      </c>
      <c r="L25" s="93">
        <f>[20]Dezembro!$F15</f>
        <v>97</v>
      </c>
      <c r="M25" s="93">
        <f>[20]Dezembro!$F16</f>
        <v>92</v>
      </c>
      <c r="N25" s="93">
        <f>[20]Dezembro!$F17</f>
        <v>96</v>
      </c>
      <c r="O25" s="93">
        <f>[20]Dezembro!$F18</f>
        <v>95</v>
      </c>
      <c r="P25" s="93">
        <f>[20]Dezembro!$F19</f>
        <v>96</v>
      </c>
      <c r="Q25" s="93">
        <f>[20]Dezembro!$F20</f>
        <v>95</v>
      </c>
      <c r="R25" s="93">
        <f>[20]Dezembro!$F21</f>
        <v>96</v>
      </c>
      <c r="S25" s="93">
        <f>[20]Dezembro!$F22</f>
        <v>93</v>
      </c>
      <c r="T25" s="93">
        <f>[20]Dezembro!$F23</f>
        <v>97</v>
      </c>
      <c r="U25" s="93">
        <f>[20]Dezembro!$F24</f>
        <v>95</v>
      </c>
      <c r="V25" s="93">
        <f>[20]Dezembro!$F25</f>
        <v>96</v>
      </c>
      <c r="W25" s="93">
        <f>[20]Dezembro!$F26</f>
        <v>97</v>
      </c>
      <c r="X25" s="93">
        <f>[20]Dezembro!$F27</f>
        <v>97</v>
      </c>
      <c r="Y25" s="93">
        <f>[20]Dezembro!$F28</f>
        <v>94</v>
      </c>
      <c r="Z25" s="93">
        <f>[20]Dezembro!$F29</f>
        <v>95</v>
      </c>
      <c r="AA25" s="93">
        <f>[20]Dezembro!$F30</f>
        <v>93</v>
      </c>
      <c r="AB25" s="93">
        <f>[20]Dezembro!$F31</f>
        <v>96</v>
      </c>
      <c r="AC25" s="93">
        <f>[20]Dezembro!$F32</f>
        <v>96</v>
      </c>
      <c r="AD25" s="93">
        <f>[20]Dezembro!$F33</f>
        <v>94</v>
      </c>
      <c r="AE25" s="93">
        <f>[20]Dezembro!$F34</f>
        <v>95</v>
      </c>
      <c r="AF25" s="93">
        <f>[20]Dezembro!$F35</f>
        <v>93</v>
      </c>
      <c r="AG25" s="81">
        <f t="shared" si="2"/>
        <v>97</v>
      </c>
      <c r="AH25" s="92">
        <f t="shared" si="3"/>
        <v>95.258064516129039</v>
      </c>
      <c r="AI25" s="11" t="s">
        <v>33</v>
      </c>
    </row>
    <row r="26" spans="1:37" x14ac:dyDescent="0.2">
      <c r="A26" s="50" t="s">
        <v>153</v>
      </c>
      <c r="B26" s="93">
        <f>[21]Dezembro!$F$5</f>
        <v>100</v>
      </c>
      <c r="C26" s="93">
        <f>[21]Dezembro!$F$6</f>
        <v>100</v>
      </c>
      <c r="D26" s="93">
        <f>[21]Dezembro!$F$7</f>
        <v>100</v>
      </c>
      <c r="E26" s="93">
        <f>[21]Dezembro!$F$8</f>
        <v>100</v>
      </c>
      <c r="F26" s="93">
        <f>[21]Dezembro!$F$9</f>
        <v>100</v>
      </c>
      <c r="G26" s="93">
        <f>[21]Dezembro!$F$10</f>
        <v>100</v>
      </c>
      <c r="H26" s="93">
        <f>[21]Dezembro!$F$11</f>
        <v>100</v>
      </c>
      <c r="I26" s="93">
        <f>[21]Dezembro!$F$12</f>
        <v>100</v>
      </c>
      <c r="J26" s="93">
        <f>[21]Dezembro!$F$13</f>
        <v>100</v>
      </c>
      <c r="K26" s="93">
        <f>[21]Dezembro!$F$14</f>
        <v>100</v>
      </c>
      <c r="L26" s="93">
        <f>[21]Dezembro!$F$15</f>
        <v>100</v>
      </c>
      <c r="M26" s="93">
        <f>[21]Dezembro!$F$16</f>
        <v>100</v>
      </c>
      <c r="N26" s="93">
        <f>[21]Dezembro!$F$17</f>
        <v>100</v>
      </c>
      <c r="O26" s="93">
        <f>[21]Dezembro!$F$18</f>
        <v>100</v>
      </c>
      <c r="P26" s="93">
        <f>[21]Dezembro!$F$19</f>
        <v>100</v>
      </c>
      <c r="Q26" s="93">
        <f>[21]Dezembro!$F$20</f>
        <v>100</v>
      </c>
      <c r="R26" s="93">
        <f>[21]Dezembro!$F$21</f>
        <v>100</v>
      </c>
      <c r="S26" s="93">
        <f>[21]Dezembro!$F$22</f>
        <v>98</v>
      </c>
      <c r="T26" s="93">
        <f>[21]Dezembro!$F$23</f>
        <v>100</v>
      </c>
      <c r="U26" s="93">
        <f>[21]Dezembro!$F$24</f>
        <v>100</v>
      </c>
      <c r="V26" s="93">
        <f>[21]Dezembro!$F$25</f>
        <v>100</v>
      </c>
      <c r="W26" s="93">
        <f>[21]Dezembro!$F$26</f>
        <v>100</v>
      </c>
      <c r="X26" s="93">
        <f>[21]Dezembro!$F$27</f>
        <v>100</v>
      </c>
      <c r="Y26" s="93">
        <f>[21]Dezembro!$F$28</f>
        <v>100</v>
      </c>
      <c r="Z26" s="93">
        <f>[21]Dezembro!$F$29</f>
        <v>100</v>
      </c>
      <c r="AA26" s="93">
        <f>[21]Dezembro!$F$30</f>
        <v>88</v>
      </c>
      <c r="AB26" s="93">
        <f>[21]Dezembro!$F$31</f>
        <v>100</v>
      </c>
      <c r="AC26" s="93">
        <f>[21]Dezembro!$F$32</f>
        <v>100</v>
      </c>
      <c r="AD26" s="93">
        <f>[21]Dezembro!$F$33</f>
        <v>84</v>
      </c>
      <c r="AE26" s="93">
        <f>[21]Dezembro!$F$34</f>
        <v>86</v>
      </c>
      <c r="AF26" s="93">
        <f>[21]Dezembro!$F$35</f>
        <v>100</v>
      </c>
      <c r="AG26" s="81">
        <f t="shared" si="2"/>
        <v>100</v>
      </c>
      <c r="AH26" s="92">
        <f t="shared" si="3"/>
        <v>98.58064516129032</v>
      </c>
      <c r="AJ26" t="s">
        <v>33</v>
      </c>
    </row>
    <row r="27" spans="1:37" x14ac:dyDescent="0.2">
      <c r="A27" s="50" t="s">
        <v>8</v>
      </c>
      <c r="B27" s="93">
        <f>[22]Dezembro!$F$5</f>
        <v>100</v>
      </c>
      <c r="C27" s="93">
        <f>[22]Dezembro!$F$6</f>
        <v>100</v>
      </c>
      <c r="D27" s="93">
        <f>[22]Dezembro!$F$7</f>
        <v>100</v>
      </c>
      <c r="E27" s="93">
        <f>[22]Dezembro!$F$8</f>
        <v>100</v>
      </c>
      <c r="F27" s="93">
        <f>[22]Dezembro!$F$9</f>
        <v>100</v>
      </c>
      <c r="G27" s="93">
        <f>[22]Dezembro!$F$10</f>
        <v>100</v>
      </c>
      <c r="H27" s="93">
        <f>[22]Dezembro!$F$11</f>
        <v>100</v>
      </c>
      <c r="I27" s="93">
        <f>[22]Dezembro!$F$12</f>
        <v>100</v>
      </c>
      <c r="J27" s="93">
        <f>[22]Dezembro!$F$13</f>
        <v>100</v>
      </c>
      <c r="K27" s="93">
        <f>[22]Dezembro!$F$14</f>
        <v>96</v>
      </c>
      <c r="L27" s="93">
        <f>[22]Dezembro!$F$15</f>
        <v>100</v>
      </c>
      <c r="M27" s="93">
        <f>[22]Dezembro!$F$16</f>
        <v>100</v>
      </c>
      <c r="N27" s="93">
        <f>[22]Dezembro!$F$17</f>
        <v>100</v>
      </c>
      <c r="O27" s="93">
        <f>[22]Dezembro!$F$18</f>
        <v>100</v>
      </c>
      <c r="P27" s="93">
        <f>[22]Dezembro!$F$19</f>
        <v>100</v>
      </c>
      <c r="Q27" s="93">
        <f>[22]Dezembro!$F$20</f>
        <v>86</v>
      </c>
      <c r="R27" s="93">
        <f>[22]Dezembro!$F$21</f>
        <v>93</v>
      </c>
      <c r="S27" s="93">
        <f>[22]Dezembro!$F$22</f>
        <v>99</v>
      </c>
      <c r="T27" s="93">
        <f>[22]Dezembro!$F$23</f>
        <v>100</v>
      </c>
      <c r="U27" s="93">
        <f>[22]Dezembro!$F$24</f>
        <v>100</v>
      </c>
      <c r="V27" s="93">
        <f>[22]Dezembro!$F$25</f>
        <v>92</v>
      </c>
      <c r="W27" s="93">
        <f>[22]Dezembro!$F$26</f>
        <v>100</v>
      </c>
      <c r="X27" s="93">
        <f>[22]Dezembro!$F$27</f>
        <v>92</v>
      </c>
      <c r="Y27" s="93">
        <f>[22]Dezembro!$F$28</f>
        <v>100</v>
      </c>
      <c r="Z27" s="93">
        <f>[22]Dezembro!$F$29</f>
        <v>100</v>
      </c>
      <c r="AA27" s="93">
        <f>[22]Dezembro!$F$30</f>
        <v>83</v>
      </c>
      <c r="AB27" s="93">
        <f>[22]Dezembro!$F$31</f>
        <v>95</v>
      </c>
      <c r="AC27" s="93">
        <f>[22]Dezembro!$F$32</f>
        <v>87</v>
      </c>
      <c r="AD27" s="93">
        <f>[22]Dezembro!$F$33</f>
        <v>84</v>
      </c>
      <c r="AE27" s="93">
        <f>[22]Dezembro!$F$34</f>
        <v>98</v>
      </c>
      <c r="AF27" s="93">
        <f>[22]Dezembro!$F$35</f>
        <v>88</v>
      </c>
      <c r="AG27" s="81">
        <f t="shared" si="2"/>
        <v>100</v>
      </c>
      <c r="AH27" s="92">
        <f t="shared" si="3"/>
        <v>96.548387096774192</v>
      </c>
      <c r="AJ27" t="s">
        <v>33</v>
      </c>
    </row>
    <row r="28" spans="1:37" x14ac:dyDescent="0.2">
      <c r="A28" s="50" t="s">
        <v>9</v>
      </c>
      <c r="B28" s="93">
        <f>[23]Dezembro!$F5</f>
        <v>89</v>
      </c>
      <c r="C28" s="93">
        <f>[23]Dezembro!$F6</f>
        <v>92</v>
      </c>
      <c r="D28" s="93">
        <f>[23]Dezembro!$F7</f>
        <v>95</v>
      </c>
      <c r="E28" s="93">
        <f>[23]Dezembro!$F8</f>
        <v>96</v>
      </c>
      <c r="F28" s="93">
        <f>[23]Dezembro!$F9</f>
        <v>96</v>
      </c>
      <c r="G28" s="93">
        <f>[23]Dezembro!$F10</f>
        <v>91</v>
      </c>
      <c r="H28" s="93">
        <f>[23]Dezembro!$F11</f>
        <v>91</v>
      </c>
      <c r="I28" s="93">
        <f>[23]Dezembro!$F12</f>
        <v>96</v>
      </c>
      <c r="J28" s="93">
        <f>[23]Dezembro!$F13</f>
        <v>96</v>
      </c>
      <c r="K28" s="93">
        <f>[23]Dezembro!$F14</f>
        <v>96</v>
      </c>
      <c r="L28" s="93">
        <f>[23]Dezembro!$F15</f>
        <v>87</v>
      </c>
      <c r="M28" s="93">
        <f>[23]Dezembro!$F16</f>
        <v>80</v>
      </c>
      <c r="N28" s="93">
        <f>[23]Dezembro!$F17</f>
        <v>90</v>
      </c>
      <c r="O28" s="93">
        <f>[23]Dezembro!$F18</f>
        <v>96</v>
      </c>
      <c r="P28" s="93">
        <f>[23]Dezembro!$F19</f>
        <v>88</v>
      </c>
      <c r="Q28" s="93">
        <f>[23]Dezembro!$F20</f>
        <v>77</v>
      </c>
      <c r="R28" s="93">
        <f>[23]Dezembro!$F21</f>
        <v>70</v>
      </c>
      <c r="S28" s="93">
        <f>[23]Dezembro!$F22</f>
        <v>73</v>
      </c>
      <c r="T28" s="93">
        <f>[23]Dezembro!$F23</f>
        <v>80</v>
      </c>
      <c r="U28" s="93">
        <f>[23]Dezembro!$F24</f>
        <v>91</v>
      </c>
      <c r="V28" s="93">
        <f>[23]Dezembro!$F25</f>
        <v>96</v>
      </c>
      <c r="W28" s="93">
        <f>[23]Dezembro!$F26</f>
        <v>93</v>
      </c>
      <c r="X28" s="93">
        <f>[23]Dezembro!$F27</f>
        <v>86</v>
      </c>
      <c r="Y28" s="93">
        <f>[23]Dezembro!$F28</f>
        <v>94</v>
      </c>
      <c r="Z28" s="93">
        <f>[23]Dezembro!$F29</f>
        <v>94</v>
      </c>
      <c r="AA28" s="93">
        <f>[23]Dezembro!$F30</f>
        <v>83</v>
      </c>
      <c r="AB28" s="93">
        <f>[23]Dezembro!$F31</f>
        <v>67</v>
      </c>
      <c r="AC28" s="93">
        <f>[23]Dezembro!$F32</f>
        <v>70</v>
      </c>
      <c r="AD28" s="93">
        <f>[23]Dezembro!$F33</f>
        <v>65</v>
      </c>
      <c r="AE28" s="93">
        <f>[23]Dezembro!$F34</f>
        <v>71</v>
      </c>
      <c r="AF28" s="93">
        <f>[23]Dezembro!$F35</f>
        <v>87</v>
      </c>
      <c r="AG28" s="81">
        <f t="shared" si="2"/>
        <v>96</v>
      </c>
      <c r="AH28" s="92">
        <f t="shared" si="3"/>
        <v>86.322580645161295</v>
      </c>
      <c r="AJ28" t="s">
        <v>33</v>
      </c>
    </row>
    <row r="29" spans="1:37" x14ac:dyDescent="0.2">
      <c r="A29" s="50" t="s">
        <v>30</v>
      </c>
      <c r="B29" s="93">
        <f>[24]Dezembro!$F$5</f>
        <v>83</v>
      </c>
      <c r="C29" s="93">
        <f>[24]Dezembro!$F$6</f>
        <v>94</v>
      </c>
      <c r="D29" s="93">
        <f>[24]Dezembro!$F$7</f>
        <v>97</v>
      </c>
      <c r="E29" s="93">
        <f>[24]Dezembro!$F$8</f>
        <v>93</v>
      </c>
      <c r="F29" s="93">
        <f>[24]Dezembro!$F$9</f>
        <v>88</v>
      </c>
      <c r="G29" s="93">
        <f>[24]Dezembro!$F$10</f>
        <v>93</v>
      </c>
      <c r="H29" s="93">
        <f>[24]Dezembro!$F$11</f>
        <v>95</v>
      </c>
      <c r="I29" s="93">
        <f>[24]Dezembro!$F$12</f>
        <v>79</v>
      </c>
      <c r="J29" s="93">
        <f>[24]Dezembro!$F$13</f>
        <v>83</v>
      </c>
      <c r="K29" s="93">
        <f>[24]Dezembro!$F$14</f>
        <v>88</v>
      </c>
      <c r="L29" s="93">
        <f>[24]Dezembro!$F$15</f>
        <v>96</v>
      </c>
      <c r="M29" s="93">
        <f>[24]Dezembro!$F$16</f>
        <v>100</v>
      </c>
      <c r="N29" s="93">
        <f>[24]Dezembro!$F$17</f>
        <v>92</v>
      </c>
      <c r="O29" s="93">
        <f>[24]Dezembro!$F$18</f>
        <v>88</v>
      </c>
      <c r="P29" s="93">
        <f>[24]Dezembro!$F$19</f>
        <v>87</v>
      </c>
      <c r="Q29" s="93">
        <f>[24]Dezembro!$F$20</f>
        <v>86</v>
      </c>
      <c r="R29" s="93">
        <f>[24]Dezembro!$F$21</f>
        <v>83</v>
      </c>
      <c r="S29" s="93">
        <f>[24]Dezembro!$F$22</f>
        <v>89</v>
      </c>
      <c r="T29" s="93">
        <f>[24]Dezembro!$F$23</f>
        <v>88</v>
      </c>
      <c r="U29" s="93">
        <f>[24]Dezembro!$F$24</f>
        <v>87</v>
      </c>
      <c r="V29" s="93">
        <f>[24]Dezembro!$F$25</f>
        <v>97</v>
      </c>
      <c r="W29" s="93" t="str">
        <f>[24]Dezembro!$F$26</f>
        <v>*</v>
      </c>
      <c r="X29" s="93">
        <f>[24]Dezembro!$F$27</f>
        <v>100</v>
      </c>
      <c r="Y29" s="93">
        <f>[24]Dezembro!$F$28</f>
        <v>86</v>
      </c>
      <c r="Z29" s="93">
        <f>[24]Dezembro!$F$29</f>
        <v>86</v>
      </c>
      <c r="AA29" s="93">
        <f>[24]Dezembro!$F$30</f>
        <v>81</v>
      </c>
      <c r="AB29" s="93">
        <f>[24]Dezembro!$F$31</f>
        <v>91</v>
      </c>
      <c r="AC29" s="93">
        <f>[24]Dezembro!$F$32</f>
        <v>93</v>
      </c>
      <c r="AD29" s="93">
        <f>[24]Dezembro!$F$33</f>
        <v>95</v>
      </c>
      <c r="AE29" s="93">
        <f>[24]Dezembro!$F$34</f>
        <v>84</v>
      </c>
      <c r="AF29" s="93">
        <f>[24]Dezembro!$F$35</f>
        <v>95</v>
      </c>
      <c r="AG29" s="81">
        <f t="shared" si="2"/>
        <v>100</v>
      </c>
      <c r="AH29" s="92">
        <f t="shared" si="3"/>
        <v>89.9</v>
      </c>
      <c r="AJ29" t="s">
        <v>33</v>
      </c>
    </row>
    <row r="30" spans="1:37" x14ac:dyDescent="0.2">
      <c r="A30" s="50" t="s">
        <v>10</v>
      </c>
      <c r="B30" s="93">
        <f>[25]Dezembro!$F$5</f>
        <v>97</v>
      </c>
      <c r="C30" s="93">
        <f>[25]Dezembro!$F$6</f>
        <v>97</v>
      </c>
      <c r="D30" s="93">
        <f>[25]Dezembro!$F$7</f>
        <v>100</v>
      </c>
      <c r="E30" s="93">
        <f>[25]Dezembro!$F$8</f>
        <v>100</v>
      </c>
      <c r="F30" s="93">
        <f>[25]Dezembro!$F$9</f>
        <v>95</v>
      </c>
      <c r="G30" s="93">
        <f>[25]Dezembro!$F$10</f>
        <v>99</v>
      </c>
      <c r="H30" s="93">
        <f>[25]Dezembro!$F$11</f>
        <v>93</v>
      </c>
      <c r="I30" s="93">
        <f>[25]Dezembro!$F$12</f>
        <v>100</v>
      </c>
      <c r="J30" s="93">
        <f>[25]Dezembro!$F$13</f>
        <v>99</v>
      </c>
      <c r="K30" s="93">
        <f>[25]Dezembro!$F$14</f>
        <v>100</v>
      </c>
      <c r="L30" s="93">
        <f>[25]Dezembro!$F$15</f>
        <v>95</v>
      </c>
      <c r="M30" s="93">
        <f>[25]Dezembro!$F$16</f>
        <v>94</v>
      </c>
      <c r="N30" s="93">
        <f>[25]Dezembro!$F$17</f>
        <v>94</v>
      </c>
      <c r="O30" s="93">
        <f>[25]Dezembro!$F$18</f>
        <v>99</v>
      </c>
      <c r="P30" s="93">
        <f>[25]Dezembro!$F$19</f>
        <v>100</v>
      </c>
      <c r="Q30" s="93">
        <f>[25]Dezembro!$F$20</f>
        <v>94</v>
      </c>
      <c r="R30" s="93">
        <f>[25]Dezembro!$F$21</f>
        <v>93</v>
      </c>
      <c r="S30" s="93">
        <f>[25]Dezembro!$F$22</f>
        <v>87</v>
      </c>
      <c r="T30" s="93">
        <f>[25]Dezembro!$F$23</f>
        <v>85</v>
      </c>
      <c r="U30" s="93">
        <f>[25]Dezembro!$F$24</f>
        <v>99</v>
      </c>
      <c r="V30" s="93">
        <f>[25]Dezembro!$F$25</f>
        <v>100</v>
      </c>
      <c r="W30" s="93">
        <f>[25]Dezembro!$F$26</f>
        <v>99</v>
      </c>
      <c r="X30" s="93">
        <f>[25]Dezembro!$F$27</f>
        <v>95</v>
      </c>
      <c r="Y30" s="93">
        <f>[25]Dezembro!$F$28</f>
        <v>90</v>
      </c>
      <c r="Z30" s="93">
        <f>[25]Dezembro!$F$29</f>
        <v>100</v>
      </c>
      <c r="AA30" s="93">
        <f>[25]Dezembro!$F$30</f>
        <v>83</v>
      </c>
      <c r="AB30" s="93">
        <f>[25]Dezembro!$F$31</f>
        <v>95</v>
      </c>
      <c r="AC30" s="93">
        <f>[25]Dezembro!$F$32</f>
        <v>89</v>
      </c>
      <c r="AD30" s="93">
        <f>[25]Dezembro!$F$33</f>
        <v>92</v>
      </c>
      <c r="AE30" s="93">
        <f>[25]Dezembro!$F$34</f>
        <v>88</v>
      </c>
      <c r="AF30" s="93">
        <f>[25]Dezembro!$F$35</f>
        <v>83</v>
      </c>
      <c r="AG30" s="81">
        <f t="shared" si="2"/>
        <v>100</v>
      </c>
      <c r="AH30" s="92">
        <f t="shared" si="3"/>
        <v>94.645161290322577</v>
      </c>
      <c r="AJ30" t="s">
        <v>33</v>
      </c>
    </row>
    <row r="31" spans="1:37" x14ac:dyDescent="0.2">
      <c r="A31" s="50" t="s">
        <v>154</v>
      </c>
      <c r="B31" s="93">
        <f>[26]Dezembro!$F5</f>
        <v>98</v>
      </c>
      <c r="C31" s="93">
        <f>[26]Dezembro!$F6</f>
        <v>98</v>
      </c>
      <c r="D31" s="93">
        <f>[26]Dezembro!$F7</f>
        <v>98</v>
      </c>
      <c r="E31" s="93">
        <f>[26]Dezembro!$F8</f>
        <v>98</v>
      </c>
      <c r="F31" s="93">
        <f>[26]Dezembro!$F9</f>
        <v>99</v>
      </c>
      <c r="G31" s="93">
        <f>[26]Dezembro!$F10</f>
        <v>98</v>
      </c>
      <c r="H31" s="93">
        <f>[26]Dezembro!$F11</f>
        <v>97</v>
      </c>
      <c r="I31" s="93">
        <f>[26]Dezembro!$F12</f>
        <v>99</v>
      </c>
      <c r="J31" s="93">
        <f>[26]Dezembro!$F13</f>
        <v>99</v>
      </c>
      <c r="K31" s="93">
        <f>[26]Dezembro!$F14</f>
        <v>99</v>
      </c>
      <c r="L31" s="93">
        <f>[26]Dezembro!$F15</f>
        <v>94</v>
      </c>
      <c r="M31" s="93">
        <f>[26]Dezembro!$F16</f>
        <v>94</v>
      </c>
      <c r="N31" s="93">
        <f>[26]Dezembro!$F17</f>
        <v>98</v>
      </c>
      <c r="O31" s="93">
        <f>[26]Dezembro!$F18</f>
        <v>98</v>
      </c>
      <c r="P31" s="93">
        <f>[26]Dezembro!$F19</f>
        <v>93</v>
      </c>
      <c r="Q31" s="93">
        <f>[26]Dezembro!$F20</f>
        <v>82</v>
      </c>
      <c r="R31" s="93">
        <f>[26]Dezembro!$F21</f>
        <v>92</v>
      </c>
      <c r="S31" s="93">
        <f>[26]Dezembro!$F22</f>
        <v>90</v>
      </c>
      <c r="T31" s="93">
        <f>[26]Dezembro!$F23</f>
        <v>93</v>
      </c>
      <c r="U31" s="93">
        <f>[26]Dezembro!$F24</f>
        <v>98</v>
      </c>
      <c r="V31" s="93">
        <f>[26]Dezembro!$F25</f>
        <v>99</v>
      </c>
      <c r="W31" s="93">
        <f>[26]Dezembro!$F26</f>
        <v>95</v>
      </c>
      <c r="X31" s="93">
        <f>[26]Dezembro!$F27</f>
        <v>94</v>
      </c>
      <c r="Y31" s="93">
        <f>[26]Dezembro!$F28</f>
        <v>94</v>
      </c>
      <c r="Z31" s="93">
        <f>[26]Dezembro!$F29</f>
        <v>97</v>
      </c>
      <c r="AA31" s="93">
        <f>[26]Dezembro!$F30</f>
        <v>84</v>
      </c>
      <c r="AB31" s="93">
        <f>[26]Dezembro!$F31</f>
        <v>88</v>
      </c>
      <c r="AC31" s="93">
        <f>[26]Dezembro!$F32</f>
        <v>84</v>
      </c>
      <c r="AD31" s="93">
        <f>[26]Dezembro!$F33</f>
        <v>85</v>
      </c>
      <c r="AE31" s="93">
        <f>[26]Dezembro!$F34</f>
        <v>88</v>
      </c>
      <c r="AF31" s="93">
        <f>[26]Dezembro!$F35</f>
        <v>86</v>
      </c>
      <c r="AG31" s="81">
        <f t="shared" si="2"/>
        <v>99</v>
      </c>
      <c r="AH31" s="92">
        <f t="shared" si="3"/>
        <v>93.838709677419359</v>
      </c>
      <c r="AI31" s="11" t="s">
        <v>33</v>
      </c>
    </row>
    <row r="32" spans="1:37" x14ac:dyDescent="0.2">
      <c r="A32" s="50" t="s">
        <v>11</v>
      </c>
      <c r="B32" s="93">
        <f>[27]Dezembro!$F$5</f>
        <v>93</v>
      </c>
      <c r="C32" s="93">
        <f>[27]Dezembro!$F$6</f>
        <v>96</v>
      </c>
      <c r="D32" s="93">
        <f>[27]Dezembro!$F$7</f>
        <v>96</v>
      </c>
      <c r="E32" s="93">
        <f>[27]Dezembro!$F$8</f>
        <v>95</v>
      </c>
      <c r="F32" s="93">
        <f>[27]Dezembro!$F$9</f>
        <v>96</v>
      </c>
      <c r="G32" s="93">
        <f>[27]Dezembro!$F$10</f>
        <v>94</v>
      </c>
      <c r="H32" s="93">
        <f>[27]Dezembro!$F$11</f>
        <v>93</v>
      </c>
      <c r="I32" s="93">
        <f>[27]Dezembro!$F$12</f>
        <v>93</v>
      </c>
      <c r="J32" s="93">
        <f>[27]Dezembro!$F$13</f>
        <v>95</v>
      </c>
      <c r="K32" s="93">
        <f>[27]Dezembro!$F$14</f>
        <v>96</v>
      </c>
      <c r="L32" s="93">
        <f>[27]Dezembro!$F$15</f>
        <v>93</v>
      </c>
      <c r="M32" s="93">
        <f>[27]Dezembro!$F$16</f>
        <v>90</v>
      </c>
      <c r="N32" s="93">
        <f>[27]Dezembro!$F$17</f>
        <v>95</v>
      </c>
      <c r="O32" s="93">
        <f>[27]Dezembro!$F$18</f>
        <v>95</v>
      </c>
      <c r="P32" s="93">
        <f>[27]Dezembro!$F$19</f>
        <v>95</v>
      </c>
      <c r="Q32" s="93">
        <f>[27]Dezembro!$F$20</f>
        <v>91</v>
      </c>
      <c r="R32" s="93">
        <f>[27]Dezembro!$F$21</f>
        <v>92</v>
      </c>
      <c r="S32" s="93">
        <f>[27]Dezembro!$F$22</f>
        <v>93</v>
      </c>
      <c r="T32" s="93">
        <f>[27]Dezembro!$F$23</f>
        <v>93</v>
      </c>
      <c r="U32" s="93">
        <f>[27]Dezembro!$F$24</f>
        <v>93</v>
      </c>
      <c r="V32" s="93">
        <f>[27]Dezembro!$F$25</f>
        <v>94</v>
      </c>
      <c r="W32" s="93">
        <f>[27]Dezembro!$F$26</f>
        <v>96</v>
      </c>
      <c r="X32" s="93">
        <f>[27]Dezembro!$F$27</f>
        <v>94</v>
      </c>
      <c r="Y32" s="93">
        <f>[27]Dezembro!$F$28</f>
        <v>94</v>
      </c>
      <c r="Z32" s="93">
        <f>[27]Dezembro!$F$29</f>
        <v>95</v>
      </c>
      <c r="AA32" s="93">
        <f>[27]Dezembro!$F$30</f>
        <v>85</v>
      </c>
      <c r="AB32" s="93">
        <f>[27]Dezembro!$F$31</f>
        <v>92</v>
      </c>
      <c r="AC32" s="93">
        <f>[27]Dezembro!$F$32</f>
        <v>91</v>
      </c>
      <c r="AD32" s="93">
        <f>[27]Dezembro!$F$33</f>
        <v>88</v>
      </c>
      <c r="AE32" s="93">
        <f>[27]Dezembro!$F$34</f>
        <v>90</v>
      </c>
      <c r="AF32" s="93">
        <f>[27]Dezembro!$F$35</f>
        <v>92</v>
      </c>
      <c r="AG32" s="81">
        <f t="shared" si="2"/>
        <v>96</v>
      </c>
      <c r="AH32" s="92">
        <f t="shared" si="3"/>
        <v>93.161290322580641</v>
      </c>
      <c r="AJ32" t="s">
        <v>33</v>
      </c>
      <c r="AK32" t="s">
        <v>33</v>
      </c>
    </row>
    <row r="33" spans="1:36" s="5" customFormat="1" x14ac:dyDescent="0.2">
      <c r="A33" s="50" t="s">
        <v>12</v>
      </c>
      <c r="B33" s="93">
        <f>[28]Dezembro!$F$5</f>
        <v>89</v>
      </c>
      <c r="C33" s="93">
        <f>[28]Dezembro!$F$6</f>
        <v>86</v>
      </c>
      <c r="D33" s="93">
        <f>[28]Dezembro!$F$7</f>
        <v>93</v>
      </c>
      <c r="E33" s="93">
        <f>[28]Dezembro!$F$8</f>
        <v>90</v>
      </c>
      <c r="F33" s="93">
        <f>[28]Dezembro!$F$9</f>
        <v>90</v>
      </c>
      <c r="G33" s="93">
        <f>[28]Dezembro!$F$10</f>
        <v>89</v>
      </c>
      <c r="H33" s="93">
        <f>[28]Dezembro!$F$11</f>
        <v>92</v>
      </c>
      <c r="I33" s="93">
        <f>[28]Dezembro!$F$12</f>
        <v>91</v>
      </c>
      <c r="J33" s="93">
        <f>[28]Dezembro!$F$13</f>
        <v>91</v>
      </c>
      <c r="K33" s="93">
        <f>[28]Dezembro!$F$14</f>
        <v>92</v>
      </c>
      <c r="L33" s="93">
        <f>[28]Dezembro!$F$15</f>
        <v>90</v>
      </c>
      <c r="M33" s="93">
        <f>[28]Dezembro!$F$16</f>
        <v>93</v>
      </c>
      <c r="N33" s="93">
        <f>[28]Dezembro!$F$17</f>
        <v>91</v>
      </c>
      <c r="O33" s="93">
        <f>[28]Dezembro!$F$18</f>
        <v>93</v>
      </c>
      <c r="P33" s="93">
        <f>[28]Dezembro!$F$19</f>
        <v>92</v>
      </c>
      <c r="Q33" s="93">
        <f>[28]Dezembro!$F$20</f>
        <v>85</v>
      </c>
      <c r="R33" s="93">
        <f>[28]Dezembro!$F$21</f>
        <v>79</v>
      </c>
      <c r="S33" s="93">
        <f>[28]Dezembro!$F$22</f>
        <v>90</v>
      </c>
      <c r="T33" s="93">
        <f>[28]Dezembro!$F$23</f>
        <v>90</v>
      </c>
      <c r="U33" s="93">
        <f>[28]Dezembro!$F$24</f>
        <v>91</v>
      </c>
      <c r="V33" s="93">
        <f>[28]Dezembro!$F$25</f>
        <v>91</v>
      </c>
      <c r="W33" s="93">
        <f>[28]Dezembro!$F$26</f>
        <v>90</v>
      </c>
      <c r="X33" s="93">
        <f>[28]Dezembro!$F$27</f>
        <v>90</v>
      </c>
      <c r="Y33" s="93">
        <f>[28]Dezembro!$F$28</f>
        <v>90</v>
      </c>
      <c r="Z33" s="93">
        <f>[28]Dezembro!$F$29</f>
        <v>92</v>
      </c>
      <c r="AA33" s="93">
        <f>[28]Dezembro!$F$30</f>
        <v>75</v>
      </c>
      <c r="AB33" s="93">
        <f>[28]Dezembro!$F$31</f>
        <v>86</v>
      </c>
      <c r="AC33" s="93">
        <f>[28]Dezembro!$F$32</f>
        <v>88</v>
      </c>
      <c r="AD33" s="93">
        <f>[28]Dezembro!$F$33</f>
        <v>89</v>
      </c>
      <c r="AE33" s="93">
        <f>[28]Dezembro!$F$34</f>
        <v>86</v>
      </c>
      <c r="AF33" s="93">
        <f>[28]Dezembro!$F$35</f>
        <v>91</v>
      </c>
      <c r="AG33" s="81">
        <f t="shared" si="2"/>
        <v>93</v>
      </c>
      <c r="AH33" s="92">
        <f t="shared" si="3"/>
        <v>89.193548387096769</v>
      </c>
    </row>
    <row r="34" spans="1:36" x14ac:dyDescent="0.2">
      <c r="A34" s="50" t="s">
        <v>232</v>
      </c>
      <c r="B34" s="93">
        <f>[29]Dezembro!$F$5</f>
        <v>98</v>
      </c>
      <c r="C34" s="93">
        <f>[29]Dezembro!$F$6</f>
        <v>91</v>
      </c>
      <c r="D34" s="93">
        <f>[29]Dezembro!$F$7</f>
        <v>98</v>
      </c>
      <c r="E34" s="93">
        <f>[29]Dezembro!$F$8</f>
        <v>92</v>
      </c>
      <c r="F34" s="93">
        <f>[29]Dezembro!$F$9</f>
        <v>93</v>
      </c>
      <c r="G34" s="93">
        <f>[29]Dezembro!$F$10</f>
        <v>91</v>
      </c>
      <c r="H34" s="93">
        <f>[29]Dezembro!$F$11</f>
        <v>91</v>
      </c>
      <c r="I34" s="93">
        <f>[29]Dezembro!$F$12</f>
        <v>89</v>
      </c>
      <c r="J34" s="93">
        <f>[29]Dezembro!$F$13</f>
        <v>98</v>
      </c>
      <c r="K34" s="93">
        <f>[29]Dezembro!$F$14</f>
        <v>93</v>
      </c>
      <c r="L34" s="93">
        <f>[29]Dezembro!$F$15</f>
        <v>98</v>
      </c>
      <c r="M34" s="93">
        <f>[29]Dezembro!$F$16</f>
        <v>98</v>
      </c>
      <c r="N34" s="93">
        <f>[29]Dezembro!$F$17</f>
        <v>93</v>
      </c>
      <c r="O34" s="93">
        <f>[29]Dezembro!$F$18</f>
        <v>98</v>
      </c>
      <c r="P34" s="93">
        <f>[29]Dezembro!$F$19</f>
        <v>96</v>
      </c>
      <c r="Q34" s="93">
        <f>[29]Dezembro!$F$20</f>
        <v>93</v>
      </c>
      <c r="R34" s="93">
        <f>[29]Dezembro!$F$21</f>
        <v>94</v>
      </c>
      <c r="S34" s="93">
        <f>[29]Dezembro!$F$22</f>
        <v>93</v>
      </c>
      <c r="T34" s="93">
        <f>[29]Dezembro!$F$23</f>
        <v>85</v>
      </c>
      <c r="U34" s="93">
        <f>[29]Dezembro!$F$24</f>
        <v>87</v>
      </c>
      <c r="V34" s="93">
        <f>[29]Dezembro!$F$25</f>
        <v>90</v>
      </c>
      <c r="W34" s="93">
        <f>[29]Dezembro!$F$26</f>
        <v>92</v>
      </c>
      <c r="X34" s="93">
        <f>[29]Dezembro!$F$27</f>
        <v>92</v>
      </c>
      <c r="Y34" s="93">
        <f>[29]Dezembro!$F$28</f>
        <v>93</v>
      </c>
      <c r="Z34" s="93">
        <f>[29]Dezembro!$F$29</f>
        <v>98</v>
      </c>
      <c r="AA34" s="93">
        <f>[29]Dezembro!$F$30</f>
        <v>92</v>
      </c>
      <c r="AB34" s="93">
        <f>[29]Dezembro!$F$31</f>
        <v>89</v>
      </c>
      <c r="AC34" s="93">
        <f>[29]Dezembro!$F$32</f>
        <v>93</v>
      </c>
      <c r="AD34" s="93">
        <f>[29]Dezembro!$F$33</f>
        <v>92</v>
      </c>
      <c r="AE34" s="93">
        <f>[29]Dezembro!$F$34</f>
        <v>93</v>
      </c>
      <c r="AF34" s="93">
        <f>[29]Dezembro!$F$35</f>
        <v>92</v>
      </c>
      <c r="AG34" s="81">
        <f t="shared" si="2"/>
        <v>98</v>
      </c>
      <c r="AH34" s="92">
        <f t="shared" si="3"/>
        <v>93.064516129032256</v>
      </c>
      <c r="AJ34" t="s">
        <v>33</v>
      </c>
    </row>
    <row r="35" spans="1:36" x14ac:dyDescent="0.2">
      <c r="A35" s="50" t="s">
        <v>231</v>
      </c>
      <c r="B35" s="93">
        <f>[30]Dezembro!$F$5</f>
        <v>96</v>
      </c>
      <c r="C35" s="93">
        <f>[30]Dezembro!$F$6</f>
        <v>97</v>
      </c>
      <c r="D35" s="93">
        <f>[30]Dezembro!$F$7</f>
        <v>97</v>
      </c>
      <c r="E35" s="93">
        <f>[30]Dezembro!$F$8</f>
        <v>97</v>
      </c>
      <c r="F35" s="93">
        <f>[30]Dezembro!$F$9</f>
        <v>98</v>
      </c>
      <c r="G35" s="93">
        <f>[30]Dezembro!$F$10</f>
        <v>95</v>
      </c>
      <c r="H35" s="93">
        <f>[30]Dezembro!$F$11</f>
        <v>94</v>
      </c>
      <c r="I35" s="93">
        <f>[30]Dezembro!$F$12</f>
        <v>97</v>
      </c>
      <c r="J35" s="93">
        <f>[30]Dezembro!$F$13</f>
        <v>98</v>
      </c>
      <c r="K35" s="93">
        <f>[30]Dezembro!$F$14</f>
        <v>97</v>
      </c>
      <c r="L35" s="93">
        <f>[30]Dezembro!$F$15</f>
        <v>97</v>
      </c>
      <c r="M35" s="93">
        <f>[30]Dezembro!$F$16</f>
        <v>91</v>
      </c>
      <c r="N35" s="93">
        <f>[30]Dezembro!$F$17</f>
        <v>97</v>
      </c>
      <c r="O35" s="93">
        <f>[30]Dezembro!$F$18</f>
        <v>97</v>
      </c>
      <c r="P35" s="93">
        <f>[30]Dezembro!$F$19</f>
        <v>98</v>
      </c>
      <c r="Q35" s="93">
        <f>[30]Dezembro!$F$20</f>
        <v>97</v>
      </c>
      <c r="R35" s="93">
        <f>[30]Dezembro!$F$21</f>
        <v>97</v>
      </c>
      <c r="S35" s="93">
        <f>[30]Dezembro!$F$22</f>
        <v>92</v>
      </c>
      <c r="T35" s="93">
        <f>[30]Dezembro!$F$23</f>
        <v>93</v>
      </c>
      <c r="U35" s="93">
        <f>[30]Dezembro!$F$24</f>
        <v>95</v>
      </c>
      <c r="V35" s="93">
        <f>[30]Dezembro!$F$25</f>
        <v>96</v>
      </c>
      <c r="W35" s="93">
        <f>[30]Dezembro!$F$26</f>
        <v>96</v>
      </c>
      <c r="X35" s="93">
        <f>[30]Dezembro!$F$27</f>
        <v>97</v>
      </c>
      <c r="Y35" s="93">
        <f>[30]Dezembro!$F$28</f>
        <v>92</v>
      </c>
      <c r="Z35" s="93">
        <f>[30]Dezembro!$F$29</f>
        <v>98</v>
      </c>
      <c r="AA35" s="93">
        <f>[30]Dezembro!$F$30</f>
        <v>98</v>
      </c>
      <c r="AB35" s="93">
        <f>[30]Dezembro!$F$31</f>
        <v>98</v>
      </c>
      <c r="AC35" s="93">
        <f>[30]Dezembro!$F$32</f>
        <v>98</v>
      </c>
      <c r="AD35" s="93">
        <f>[30]Dezembro!$F$33</f>
        <v>97</v>
      </c>
      <c r="AE35" s="93">
        <f>[30]Dezembro!$F$34</f>
        <v>96</v>
      </c>
      <c r="AF35" s="93">
        <f>[30]Dezembro!$F$35</f>
        <v>90</v>
      </c>
      <c r="AG35" s="81">
        <f t="shared" si="2"/>
        <v>98</v>
      </c>
      <c r="AH35" s="92">
        <f t="shared" si="3"/>
        <v>96</v>
      </c>
      <c r="AJ35" t="s">
        <v>33</v>
      </c>
    </row>
    <row r="36" spans="1:36" x14ac:dyDescent="0.2">
      <c r="A36" s="50" t="s">
        <v>126</v>
      </c>
      <c r="B36" s="93">
        <f>[31]Dezembro!$F$5</f>
        <v>98</v>
      </c>
      <c r="C36" s="93">
        <f>[31]Dezembro!$F$6</f>
        <v>100</v>
      </c>
      <c r="D36" s="93">
        <f>[31]Dezembro!$F$7</f>
        <v>100</v>
      </c>
      <c r="E36" s="93">
        <f>[31]Dezembro!$F$8</f>
        <v>100</v>
      </c>
      <c r="F36" s="93">
        <f>[31]Dezembro!$F$9</f>
        <v>100</v>
      </c>
      <c r="G36" s="93">
        <f>[31]Dezembro!$F$10</f>
        <v>100</v>
      </c>
      <c r="H36" s="93">
        <f>[31]Dezembro!$F$11</f>
        <v>100</v>
      </c>
      <c r="I36" s="93">
        <f>[31]Dezembro!$F$12</f>
        <v>100</v>
      </c>
      <c r="J36" s="93">
        <f>[31]Dezembro!$F$13</f>
        <v>100</v>
      </c>
      <c r="K36" s="93">
        <f>[31]Dezembro!$F$14</f>
        <v>100</v>
      </c>
      <c r="L36" s="93">
        <f>[31]Dezembro!$F$15</f>
        <v>100</v>
      </c>
      <c r="M36" s="93">
        <f>[31]Dezembro!$F$16</f>
        <v>90</v>
      </c>
      <c r="N36" s="93">
        <f>[31]Dezembro!$F$17</f>
        <v>100</v>
      </c>
      <c r="O36" s="93">
        <f>[31]Dezembro!$F$18</f>
        <v>100</v>
      </c>
      <c r="P36" s="93">
        <f>[31]Dezembro!$F$19</f>
        <v>100</v>
      </c>
      <c r="Q36" s="93">
        <f>[31]Dezembro!$F$20</f>
        <v>100</v>
      </c>
      <c r="R36" s="93">
        <f>[31]Dezembro!$F$21</f>
        <v>100</v>
      </c>
      <c r="S36" s="93">
        <f>[31]Dezembro!$F$22</f>
        <v>94</v>
      </c>
      <c r="T36" s="93">
        <f>[31]Dezembro!$F$23</f>
        <v>100</v>
      </c>
      <c r="U36" s="93">
        <f>[31]Dezembro!$F$24</f>
        <v>100</v>
      </c>
      <c r="V36" s="93">
        <f>[31]Dezembro!$F$25</f>
        <v>100</v>
      </c>
      <c r="W36" s="93">
        <f>[31]Dezembro!$F$26</f>
        <v>100</v>
      </c>
      <c r="X36" s="93">
        <f>[31]Dezembro!$F$27</f>
        <v>100</v>
      </c>
      <c r="Y36" s="93">
        <f>[31]Dezembro!$F$28</f>
        <v>100</v>
      </c>
      <c r="Z36" s="93">
        <f>[31]Dezembro!$F$29</f>
        <v>100</v>
      </c>
      <c r="AA36" s="93">
        <f>[31]Dezembro!$F$30</f>
        <v>100</v>
      </c>
      <c r="AB36" s="93">
        <f>[31]Dezembro!$F$31</f>
        <v>100</v>
      </c>
      <c r="AC36" s="93">
        <f>[31]Dezembro!$F$32</f>
        <v>100</v>
      </c>
      <c r="AD36" s="93">
        <f>[31]Dezembro!$F$33</f>
        <v>95</v>
      </c>
      <c r="AE36" s="93">
        <f>[31]Dezembro!$F$34</f>
        <v>88</v>
      </c>
      <c r="AF36" s="93">
        <f>[31]Dezembro!$F$35</f>
        <v>94</v>
      </c>
      <c r="AG36" s="81">
        <f t="shared" si="2"/>
        <v>100</v>
      </c>
      <c r="AH36" s="92">
        <f t="shared" si="3"/>
        <v>98.677419354838705</v>
      </c>
    </row>
    <row r="37" spans="1:36" x14ac:dyDescent="0.2">
      <c r="A37" s="50" t="s">
        <v>13</v>
      </c>
      <c r="B37" s="93">
        <f>[32]Dezembro!$F$5</f>
        <v>87</v>
      </c>
      <c r="C37" s="93">
        <f>[32]Dezembro!$F$6</f>
        <v>91</v>
      </c>
      <c r="D37" s="93">
        <f>[32]Dezembro!$F$7</f>
        <v>92</v>
      </c>
      <c r="E37" s="93">
        <f>[32]Dezembro!$F$8</f>
        <v>93</v>
      </c>
      <c r="F37" s="93">
        <f>[32]Dezembro!$F$9</f>
        <v>94</v>
      </c>
      <c r="G37" s="93">
        <f>[32]Dezembro!$F$10</f>
        <v>91</v>
      </c>
      <c r="H37" s="93">
        <f>[32]Dezembro!$F$11</f>
        <v>87</v>
      </c>
      <c r="I37" s="93">
        <f>[32]Dezembro!$F$12</f>
        <v>86</v>
      </c>
      <c r="J37" s="93">
        <f>[32]Dezembro!$F$13</f>
        <v>90</v>
      </c>
      <c r="K37" s="93">
        <f>[32]Dezembro!$F$14</f>
        <v>90</v>
      </c>
      <c r="L37" s="93">
        <f>[32]Dezembro!$F$15</f>
        <v>90</v>
      </c>
      <c r="M37" s="93">
        <f>[32]Dezembro!$F$16</f>
        <v>89</v>
      </c>
      <c r="N37" s="93">
        <f>[32]Dezembro!$F$17</f>
        <v>89</v>
      </c>
      <c r="O37" s="93">
        <f>[32]Dezembro!$F$18</f>
        <v>93</v>
      </c>
      <c r="P37" s="93">
        <f>[32]Dezembro!$F$19</f>
        <v>91</v>
      </c>
      <c r="Q37" s="93">
        <f>[32]Dezembro!$F$20</f>
        <v>85</v>
      </c>
      <c r="R37" s="93">
        <f>[32]Dezembro!$F$21</f>
        <v>90</v>
      </c>
      <c r="S37" s="93">
        <f>[32]Dezembro!$F$22</f>
        <v>87</v>
      </c>
      <c r="T37" s="93">
        <f>[32]Dezembro!$F$23</f>
        <v>85</v>
      </c>
      <c r="U37" s="93">
        <f>[32]Dezembro!$F$24</f>
        <v>87</v>
      </c>
      <c r="V37" s="93">
        <f>[32]Dezembro!$F$25</f>
        <v>89</v>
      </c>
      <c r="W37" s="93">
        <f>[32]Dezembro!$F$26</f>
        <v>90</v>
      </c>
      <c r="X37" s="93">
        <f>[32]Dezembro!$F$27</f>
        <v>91</v>
      </c>
      <c r="Y37" s="93">
        <f>[32]Dezembro!$F$28</f>
        <v>89</v>
      </c>
      <c r="Z37" s="93">
        <f>[32]Dezembro!$F$29</f>
        <v>92</v>
      </c>
      <c r="AA37" s="93">
        <f>[32]Dezembro!$F$30</f>
        <v>91</v>
      </c>
      <c r="AB37" s="93">
        <f>[32]Dezembro!$F$31</f>
        <v>94</v>
      </c>
      <c r="AC37" s="93">
        <f>[32]Dezembro!$F$32</f>
        <v>93</v>
      </c>
      <c r="AD37" s="93">
        <f>[32]Dezembro!$F$33</f>
        <v>92</v>
      </c>
      <c r="AE37" s="93">
        <f>[32]Dezembro!$F$34</f>
        <v>88</v>
      </c>
      <c r="AF37" s="93">
        <f>[32]Dezembro!$F$35</f>
        <v>88</v>
      </c>
      <c r="AG37" s="81">
        <f t="shared" si="2"/>
        <v>94</v>
      </c>
      <c r="AH37" s="92">
        <f t="shared" si="3"/>
        <v>89.806451612903231</v>
      </c>
    </row>
    <row r="38" spans="1:36" x14ac:dyDescent="0.2">
      <c r="A38" s="50" t="s">
        <v>155</v>
      </c>
      <c r="B38" s="93">
        <f>[33]Dezembro!$F5</f>
        <v>100</v>
      </c>
      <c r="C38" s="93">
        <f>[33]Dezembro!$F6</f>
        <v>100</v>
      </c>
      <c r="D38" s="93">
        <f>[33]Dezembro!$F7</f>
        <v>100</v>
      </c>
      <c r="E38" s="93">
        <f>[33]Dezembro!$F8</f>
        <v>100</v>
      </c>
      <c r="F38" s="93">
        <f>[33]Dezembro!$F9</f>
        <v>100</v>
      </c>
      <c r="G38" s="93">
        <f>[33]Dezembro!$F10</f>
        <v>100</v>
      </c>
      <c r="H38" s="93">
        <f>[33]Dezembro!$F11</f>
        <v>100</v>
      </c>
      <c r="I38" s="93">
        <f>[33]Dezembro!$F12</f>
        <v>100</v>
      </c>
      <c r="J38" s="93">
        <f>[33]Dezembro!$F13</f>
        <v>100</v>
      </c>
      <c r="K38" s="93">
        <f>[33]Dezembro!$F14</f>
        <v>100</v>
      </c>
      <c r="L38" s="93">
        <f>[33]Dezembro!$F15</f>
        <v>100</v>
      </c>
      <c r="M38" s="93">
        <f>[33]Dezembro!$F16</f>
        <v>100</v>
      </c>
      <c r="N38" s="93">
        <f>[33]Dezembro!$F17</f>
        <v>100</v>
      </c>
      <c r="O38" s="93">
        <f>[33]Dezembro!$F18</f>
        <v>100</v>
      </c>
      <c r="P38" s="93">
        <f>[33]Dezembro!$F19</f>
        <v>100</v>
      </c>
      <c r="Q38" s="93">
        <f>[33]Dezembro!$F20</f>
        <v>100</v>
      </c>
      <c r="R38" s="93">
        <f>[33]Dezembro!$F21</f>
        <v>100</v>
      </c>
      <c r="S38" s="93">
        <f>[33]Dezembro!$F22</f>
        <v>100</v>
      </c>
      <c r="T38" s="93">
        <f>[33]Dezembro!$F23</f>
        <v>100</v>
      </c>
      <c r="U38" s="93">
        <f>[33]Dezembro!$F24</f>
        <v>100</v>
      </c>
      <c r="V38" s="93">
        <f>[33]Dezembro!$F25</f>
        <v>100</v>
      </c>
      <c r="W38" s="93">
        <f>[33]Dezembro!$F26</f>
        <v>100</v>
      </c>
      <c r="X38" s="93">
        <f>[33]Dezembro!$F27</f>
        <v>100</v>
      </c>
      <c r="Y38" s="93">
        <f>[33]Dezembro!$F28</f>
        <v>100</v>
      </c>
      <c r="Z38" s="93">
        <f>[33]Dezembro!$F29</f>
        <v>100</v>
      </c>
      <c r="AA38" s="93">
        <f>[33]Dezembro!$F30</f>
        <v>100</v>
      </c>
      <c r="AB38" s="93">
        <f>[33]Dezembro!$F31</f>
        <v>100</v>
      </c>
      <c r="AC38" s="93">
        <f>[33]Dezembro!$F32</f>
        <v>100</v>
      </c>
      <c r="AD38" s="93">
        <f>[33]Dezembro!$F33</f>
        <v>100</v>
      </c>
      <c r="AE38" s="93">
        <f>[33]Dezembro!$F34</f>
        <v>100</v>
      </c>
      <c r="AF38" s="93">
        <f>[33]Dezembro!$F35</f>
        <v>100</v>
      </c>
      <c r="AG38" s="81">
        <f t="shared" si="2"/>
        <v>100</v>
      </c>
      <c r="AH38" s="92">
        <f t="shared" si="3"/>
        <v>100</v>
      </c>
    </row>
    <row r="39" spans="1:36" x14ac:dyDescent="0.2">
      <c r="A39" s="50" t="s">
        <v>14</v>
      </c>
      <c r="B39" s="93">
        <f>[34]Dezembro!$F$5</f>
        <v>91</v>
      </c>
      <c r="C39" s="93">
        <f>[34]Dezembro!$F$6</f>
        <v>92</v>
      </c>
      <c r="D39" s="93">
        <f>[34]Dezembro!$F$7</f>
        <v>95</v>
      </c>
      <c r="E39" s="93">
        <f>[34]Dezembro!$F$8</f>
        <v>94</v>
      </c>
      <c r="F39" s="93">
        <f>[34]Dezembro!$F$9</f>
        <v>94</v>
      </c>
      <c r="G39" s="93">
        <f>[34]Dezembro!$F$10</f>
        <v>90</v>
      </c>
      <c r="H39" s="93">
        <f>[34]Dezembro!$F$11</f>
        <v>80</v>
      </c>
      <c r="I39" s="93">
        <f>[34]Dezembro!$F$12</f>
        <v>94</v>
      </c>
      <c r="J39" s="93">
        <f>[34]Dezembro!$F$13</f>
        <v>94</v>
      </c>
      <c r="K39" s="93">
        <f>[34]Dezembro!$F$14</f>
        <v>94</v>
      </c>
      <c r="L39" s="93">
        <f>[34]Dezembro!$F$15</f>
        <v>93</v>
      </c>
      <c r="M39" s="93">
        <f>[34]Dezembro!$F$16</f>
        <v>93</v>
      </c>
      <c r="N39" s="93">
        <f>[34]Dezembro!$F$17</f>
        <v>94</v>
      </c>
      <c r="O39" s="93">
        <f>[34]Dezembro!$F$18</f>
        <v>95</v>
      </c>
      <c r="P39" s="93">
        <f>[34]Dezembro!$F$19</f>
        <v>88</v>
      </c>
      <c r="Q39" s="93">
        <f>[34]Dezembro!$F$20</f>
        <v>73</v>
      </c>
      <c r="R39" s="93">
        <f>[34]Dezembro!$F$21</f>
        <v>76</v>
      </c>
      <c r="S39" s="93">
        <f>[34]Dezembro!$F$22</f>
        <v>78</v>
      </c>
      <c r="T39" s="93">
        <f>[34]Dezembro!$F$23</f>
        <v>85</v>
      </c>
      <c r="U39" s="93">
        <f>[34]Dezembro!$F$24</f>
        <v>88</v>
      </c>
      <c r="V39" s="93">
        <f>[34]Dezembro!$F$25</f>
        <v>92</v>
      </c>
      <c r="W39" s="93">
        <f>[34]Dezembro!$F$26</f>
        <v>87</v>
      </c>
      <c r="X39" s="93">
        <f>[34]Dezembro!$F$27</f>
        <v>82</v>
      </c>
      <c r="Y39" s="93">
        <f>[34]Dezembro!$F$28</f>
        <v>87</v>
      </c>
      <c r="Z39" s="93">
        <f>[34]Dezembro!$F$29</f>
        <v>94</v>
      </c>
      <c r="AA39" s="93">
        <f>[34]Dezembro!$F$30</f>
        <v>79</v>
      </c>
      <c r="AB39" s="93">
        <f>[34]Dezembro!$F$31</f>
        <v>65</v>
      </c>
      <c r="AC39" s="93">
        <f>[34]Dezembro!$F$32</f>
        <v>68</v>
      </c>
      <c r="AD39" s="93">
        <f>[34]Dezembro!$F$33</f>
        <v>63</v>
      </c>
      <c r="AE39" s="93">
        <f>[34]Dezembro!$F$34</f>
        <v>70</v>
      </c>
      <c r="AF39" s="93">
        <f>[34]Dezembro!$F$35</f>
        <v>60</v>
      </c>
      <c r="AG39" s="81">
        <f t="shared" si="2"/>
        <v>95</v>
      </c>
      <c r="AH39" s="92">
        <f t="shared" si="3"/>
        <v>84.774193548387103</v>
      </c>
      <c r="AI39" s="11" t="s">
        <v>33</v>
      </c>
      <c r="AJ39" t="s">
        <v>33</v>
      </c>
    </row>
    <row r="40" spans="1:36" x14ac:dyDescent="0.2">
      <c r="A40" s="50" t="s">
        <v>15</v>
      </c>
      <c r="B40" s="93">
        <f>[35]Dezembro!$F$5</f>
        <v>82</v>
      </c>
      <c r="C40" s="93">
        <f>[35]Dezembro!$F$6</f>
        <v>83</v>
      </c>
      <c r="D40" s="93">
        <f>[35]Dezembro!$F$7</f>
        <v>93</v>
      </c>
      <c r="E40" s="93">
        <f>[35]Dezembro!$F$8</f>
        <v>92</v>
      </c>
      <c r="F40" s="93">
        <f>[35]Dezembro!$F$9</f>
        <v>89</v>
      </c>
      <c r="G40" s="93">
        <f>[35]Dezembro!$F$10</f>
        <v>81</v>
      </c>
      <c r="H40" s="93">
        <f>[35]Dezembro!$F$11</f>
        <v>80</v>
      </c>
      <c r="I40" s="93">
        <f>[35]Dezembro!$F$12</f>
        <v>88</v>
      </c>
      <c r="J40" s="93">
        <f>[35]Dezembro!$F$13</f>
        <v>91</v>
      </c>
      <c r="K40" s="93">
        <f>[35]Dezembro!$F$14</f>
        <v>91</v>
      </c>
      <c r="L40" s="93">
        <f>[35]Dezembro!$F$15</f>
        <v>91</v>
      </c>
      <c r="M40" s="93">
        <f>[35]Dezembro!$F$16</f>
        <v>85</v>
      </c>
      <c r="N40" s="93">
        <f>[35]Dezembro!$F$17</f>
        <v>95</v>
      </c>
      <c r="O40" s="93">
        <f>[35]Dezembro!$F$18</f>
        <v>94</v>
      </c>
      <c r="P40" s="93">
        <f>[35]Dezembro!$F$19</f>
        <v>89</v>
      </c>
      <c r="Q40" s="93">
        <f>[35]Dezembro!$F$20</f>
        <v>86</v>
      </c>
      <c r="R40" s="93">
        <f>[35]Dezembro!$F$21</f>
        <v>80</v>
      </c>
      <c r="S40" s="93">
        <f>[35]Dezembro!$F$22</f>
        <v>78</v>
      </c>
      <c r="T40" s="93">
        <f>[35]Dezembro!$F$23</f>
        <v>92</v>
      </c>
      <c r="U40" s="93">
        <f>[35]Dezembro!$F$24</f>
        <v>95</v>
      </c>
      <c r="V40" s="93">
        <f>[35]Dezembro!$F$25</f>
        <v>88</v>
      </c>
      <c r="W40" s="93">
        <f>[35]Dezembro!$F$26</f>
        <v>89</v>
      </c>
      <c r="X40" s="93">
        <f>[35]Dezembro!$F$27</f>
        <v>91</v>
      </c>
      <c r="Y40" s="93">
        <f>[35]Dezembro!$F$28</f>
        <v>88</v>
      </c>
      <c r="Z40" s="93">
        <f>[35]Dezembro!$F$29</f>
        <v>91</v>
      </c>
      <c r="AA40" s="93">
        <f>[35]Dezembro!$F$30</f>
        <v>84</v>
      </c>
      <c r="AB40" s="93">
        <f>[35]Dezembro!$F$31</f>
        <v>89</v>
      </c>
      <c r="AC40" s="93">
        <f>[35]Dezembro!$F$32</f>
        <v>81</v>
      </c>
      <c r="AD40" s="93">
        <f>[35]Dezembro!$F$33</f>
        <v>81</v>
      </c>
      <c r="AE40" s="93">
        <f>[35]Dezembro!$F$34</f>
        <v>87</v>
      </c>
      <c r="AF40" s="93">
        <f>[35]Dezembro!$F$35</f>
        <v>74</v>
      </c>
      <c r="AG40" s="81">
        <f t="shared" si="2"/>
        <v>95</v>
      </c>
      <c r="AH40" s="92">
        <f t="shared" si="3"/>
        <v>87.032258064516128</v>
      </c>
    </row>
    <row r="41" spans="1:36" x14ac:dyDescent="0.2">
      <c r="A41" s="50" t="s">
        <v>156</v>
      </c>
      <c r="B41" s="93">
        <f>[36]Dezembro!$F$5</f>
        <v>95</v>
      </c>
      <c r="C41" s="93">
        <f>[36]Dezembro!$F$6</f>
        <v>99</v>
      </c>
      <c r="D41" s="93">
        <f>[36]Dezembro!$F$7</f>
        <v>100</v>
      </c>
      <c r="E41" s="93">
        <f>[36]Dezembro!$F$8</f>
        <v>98</v>
      </c>
      <c r="F41" s="93">
        <f>[36]Dezembro!$F$9</f>
        <v>100</v>
      </c>
      <c r="G41" s="93">
        <f>[36]Dezembro!$F$10</f>
        <v>98</v>
      </c>
      <c r="H41" s="93">
        <f>[36]Dezembro!$F$11</f>
        <v>91</v>
      </c>
      <c r="I41" s="93">
        <f>[36]Dezembro!$F$12</f>
        <v>97</v>
      </c>
      <c r="J41" s="93">
        <f>[36]Dezembro!$F$13</f>
        <v>100</v>
      </c>
      <c r="K41" s="93">
        <f>[36]Dezembro!$F$14</f>
        <v>99</v>
      </c>
      <c r="L41" s="93">
        <f>[36]Dezembro!$F$15</f>
        <v>97</v>
      </c>
      <c r="M41" s="93">
        <f>[36]Dezembro!$F$16</f>
        <v>99</v>
      </c>
      <c r="N41" s="93">
        <f>[36]Dezembro!$F$17</f>
        <v>100</v>
      </c>
      <c r="O41" s="93">
        <f>[36]Dezembro!$F$18</f>
        <v>100</v>
      </c>
      <c r="P41" s="93">
        <f>[36]Dezembro!$F$19</f>
        <v>98</v>
      </c>
      <c r="Q41" s="93">
        <f>[36]Dezembro!$F$20</f>
        <v>100</v>
      </c>
      <c r="R41" s="93">
        <f>[36]Dezembro!$F$21</f>
        <v>99</v>
      </c>
      <c r="S41" s="93">
        <f>[36]Dezembro!$F$22</f>
        <v>95</v>
      </c>
      <c r="T41" s="93">
        <f>[36]Dezembro!$F$23</f>
        <v>98</v>
      </c>
      <c r="U41" s="93">
        <f>[36]Dezembro!$F$24</f>
        <v>98</v>
      </c>
      <c r="V41" s="93">
        <f>[36]Dezembro!$F$25</f>
        <v>100</v>
      </c>
      <c r="W41" s="93">
        <f>[36]Dezembro!$F$26</f>
        <v>99</v>
      </c>
      <c r="X41" s="93">
        <f>[36]Dezembro!$F$27</f>
        <v>100</v>
      </c>
      <c r="Y41" s="93">
        <f>[36]Dezembro!$F$28</f>
        <v>99</v>
      </c>
      <c r="Z41" s="93">
        <f>[36]Dezembro!$F$29</f>
        <v>100</v>
      </c>
      <c r="AA41" s="93">
        <f>[36]Dezembro!$F$30</f>
        <v>99</v>
      </c>
      <c r="AB41" s="93">
        <f>[36]Dezembro!$F$31</f>
        <v>83</v>
      </c>
      <c r="AC41" s="93">
        <f>[36]Dezembro!$F$32</f>
        <v>93</v>
      </c>
      <c r="AD41" s="93">
        <f>[36]Dezembro!$F$33</f>
        <v>94</v>
      </c>
      <c r="AE41" s="93">
        <f>[36]Dezembro!$F$34</f>
        <v>93</v>
      </c>
      <c r="AF41" s="93">
        <f>[36]Dezembro!$F$35</f>
        <v>96</v>
      </c>
      <c r="AG41" s="81">
        <f t="shared" si="2"/>
        <v>100</v>
      </c>
      <c r="AH41" s="92">
        <f t="shared" si="3"/>
        <v>97.322580645161295</v>
      </c>
    </row>
    <row r="42" spans="1:36" x14ac:dyDescent="0.2">
      <c r="A42" s="50" t="s">
        <v>16</v>
      </c>
      <c r="B42" s="93">
        <f>[37]Dezembro!$F$5</f>
        <v>97</v>
      </c>
      <c r="C42" s="93">
        <f>[37]Dezembro!$F$6</f>
        <v>99</v>
      </c>
      <c r="D42" s="93">
        <f>[37]Dezembro!$F$7</f>
        <v>99</v>
      </c>
      <c r="E42" s="93">
        <f>[37]Dezembro!$F$8</f>
        <v>98</v>
      </c>
      <c r="F42" s="93">
        <f>[37]Dezembro!$F$9</f>
        <v>99</v>
      </c>
      <c r="G42" s="93">
        <f>[37]Dezembro!$F$10</f>
        <v>94</v>
      </c>
      <c r="H42" s="93">
        <f>[37]Dezembro!$F$11</f>
        <v>96</v>
      </c>
      <c r="I42" s="93">
        <f>[37]Dezembro!$F$12</f>
        <v>98</v>
      </c>
      <c r="J42" s="93">
        <f>[37]Dezembro!$F$13</f>
        <v>99</v>
      </c>
      <c r="K42" s="93">
        <f>[37]Dezembro!$F$14</f>
        <v>98</v>
      </c>
      <c r="L42" s="93">
        <f>[37]Dezembro!$F$15</f>
        <v>98</v>
      </c>
      <c r="M42" s="93">
        <f>[37]Dezembro!$F$16</f>
        <v>99</v>
      </c>
      <c r="N42" s="93">
        <f>[37]Dezembro!$F$17</f>
        <v>99</v>
      </c>
      <c r="O42" s="93">
        <f>[37]Dezembro!$F$18</f>
        <v>99</v>
      </c>
      <c r="P42" s="93">
        <f>[37]Dezembro!$F$19</f>
        <v>99</v>
      </c>
      <c r="Q42" s="93">
        <f>[37]Dezembro!$F$20</f>
        <v>98</v>
      </c>
      <c r="R42" s="93">
        <f>[37]Dezembro!$F$21</f>
        <v>99</v>
      </c>
      <c r="S42" s="93">
        <f>[37]Dezembro!$F$22</f>
        <v>99</v>
      </c>
      <c r="T42" s="93">
        <f>[37]Dezembro!$F$23</f>
        <v>94</v>
      </c>
      <c r="U42" s="93">
        <f>[37]Dezembro!$F$24</f>
        <v>96</v>
      </c>
      <c r="V42" s="93">
        <f>[37]Dezembro!$F$25</f>
        <v>99</v>
      </c>
      <c r="W42" s="93">
        <f>[37]Dezembro!$F$26</f>
        <v>97</v>
      </c>
      <c r="X42" s="93">
        <f>[37]Dezembro!$F$27</f>
        <v>99</v>
      </c>
      <c r="Y42" s="93">
        <f>[37]Dezembro!$F$28</f>
        <v>96</v>
      </c>
      <c r="Z42" s="93">
        <f>[37]Dezembro!$F$29</f>
        <v>98</v>
      </c>
      <c r="AA42" s="93">
        <f>[37]Dezembro!$F$30</f>
        <v>95</v>
      </c>
      <c r="AB42" s="93">
        <f>[37]Dezembro!$F$31</f>
        <v>99</v>
      </c>
      <c r="AC42" s="93">
        <f>[37]Dezembro!$F$32</f>
        <v>99</v>
      </c>
      <c r="AD42" s="93">
        <f>[37]Dezembro!$F$33</f>
        <v>97</v>
      </c>
      <c r="AE42" s="93">
        <f>[37]Dezembro!$F$34</f>
        <v>98</v>
      </c>
      <c r="AF42" s="93">
        <f>[37]Dezembro!$F$35</f>
        <v>96</v>
      </c>
      <c r="AG42" s="81">
        <f t="shared" si="2"/>
        <v>99</v>
      </c>
      <c r="AH42" s="92">
        <f t="shared" si="3"/>
        <v>97.741935483870961</v>
      </c>
    </row>
    <row r="43" spans="1:36" x14ac:dyDescent="0.2">
      <c r="A43" s="50" t="s">
        <v>139</v>
      </c>
      <c r="B43" s="93">
        <f>[38]Dezembro!$F$5</f>
        <v>100</v>
      </c>
      <c r="C43" s="93">
        <f>[38]Dezembro!$F$6</f>
        <v>100</v>
      </c>
      <c r="D43" s="93">
        <f>[38]Dezembro!$F$7</f>
        <v>100</v>
      </c>
      <c r="E43" s="93">
        <f>[38]Dezembro!$F$8</f>
        <v>100</v>
      </c>
      <c r="F43" s="93">
        <f>[38]Dezembro!$F$9</f>
        <v>100</v>
      </c>
      <c r="G43" s="93">
        <f>[38]Dezembro!$F$10</f>
        <v>100</v>
      </c>
      <c r="H43" s="93">
        <f>[38]Dezembro!$F$11</f>
        <v>100</v>
      </c>
      <c r="I43" s="93">
        <f>[38]Dezembro!$F$12</f>
        <v>100</v>
      </c>
      <c r="J43" s="93">
        <f>[38]Dezembro!$F$13</f>
        <v>100</v>
      </c>
      <c r="K43" s="93">
        <f>[38]Dezembro!$F$14</f>
        <v>100</v>
      </c>
      <c r="L43" s="93">
        <f>[38]Dezembro!$F$15</f>
        <v>100</v>
      </c>
      <c r="M43" s="93">
        <f>[38]Dezembro!$F$16</f>
        <v>96</v>
      </c>
      <c r="N43" s="93">
        <f>[38]Dezembro!$F$17</f>
        <v>100</v>
      </c>
      <c r="O43" s="93">
        <f>[38]Dezembro!$F$18</f>
        <v>100</v>
      </c>
      <c r="P43" s="93">
        <f>[38]Dezembro!$F$19</f>
        <v>100</v>
      </c>
      <c r="Q43" s="93">
        <f>[38]Dezembro!$F$20</f>
        <v>100</v>
      </c>
      <c r="R43" s="93">
        <f>[38]Dezembro!$F$21</f>
        <v>100</v>
      </c>
      <c r="S43" s="93">
        <f>[38]Dezembro!$F$22</f>
        <v>100</v>
      </c>
      <c r="T43" s="93">
        <f>[38]Dezembro!$F$23</f>
        <v>100</v>
      </c>
      <c r="U43" s="93">
        <f>[38]Dezembro!$F$24</f>
        <v>100</v>
      </c>
      <c r="V43" s="93">
        <f>[38]Dezembro!$F$25</f>
        <v>100</v>
      </c>
      <c r="W43" s="93">
        <f>[38]Dezembro!$F$26</f>
        <v>100</v>
      </c>
      <c r="X43" s="93">
        <f>[38]Dezembro!$F$27</f>
        <v>100</v>
      </c>
      <c r="Y43" s="93">
        <f>[38]Dezembro!$F$28</f>
        <v>100</v>
      </c>
      <c r="Z43" s="93">
        <f>[38]Dezembro!$F$29</f>
        <v>100</v>
      </c>
      <c r="AA43" s="93">
        <f>[38]Dezembro!$F$30</f>
        <v>100</v>
      </c>
      <c r="AB43" s="93">
        <f>[38]Dezembro!$F$31</f>
        <v>100</v>
      </c>
      <c r="AC43" s="93">
        <f>[38]Dezembro!$F$32</f>
        <v>100</v>
      </c>
      <c r="AD43" s="93">
        <f>[38]Dezembro!$F$33</f>
        <v>100</v>
      </c>
      <c r="AE43" s="93">
        <f>[38]Dezembro!$F$34</f>
        <v>100</v>
      </c>
      <c r="AF43" s="93">
        <f>[38]Dezembro!$F$35</f>
        <v>100</v>
      </c>
      <c r="AG43" s="81">
        <f t="shared" si="2"/>
        <v>100</v>
      </c>
      <c r="AH43" s="92">
        <f t="shared" si="3"/>
        <v>99.870967741935488</v>
      </c>
    </row>
    <row r="44" spans="1:36" x14ac:dyDescent="0.2">
      <c r="A44" s="50" t="s">
        <v>17</v>
      </c>
      <c r="B44" s="93">
        <f>[39]Dezembro!$F$5</f>
        <v>95</v>
      </c>
      <c r="C44" s="93">
        <f>[39]Dezembro!$F$6</f>
        <v>93</v>
      </c>
      <c r="D44" s="93">
        <f>[39]Dezembro!$F$7</f>
        <v>96</v>
      </c>
      <c r="E44" s="93">
        <f>[39]Dezembro!$F$8</f>
        <v>97</v>
      </c>
      <c r="F44" s="93">
        <f>[39]Dezembro!$F$9</f>
        <v>97</v>
      </c>
      <c r="G44" s="93">
        <f>[39]Dezembro!$F$10</f>
        <v>97</v>
      </c>
      <c r="H44" s="93">
        <f>[39]Dezembro!$F$11</f>
        <v>92</v>
      </c>
      <c r="I44" s="93">
        <f>[39]Dezembro!$F$12</f>
        <v>90</v>
      </c>
      <c r="J44" s="93">
        <f>[39]Dezembro!$F$13</f>
        <v>93</v>
      </c>
      <c r="K44" s="93">
        <f>[39]Dezembro!$F$14</f>
        <v>92</v>
      </c>
      <c r="L44" s="93">
        <f>[39]Dezembro!$F$15</f>
        <v>95</v>
      </c>
      <c r="M44" s="93">
        <f>[39]Dezembro!$F$16</f>
        <v>93</v>
      </c>
      <c r="N44" s="93">
        <f>[39]Dezembro!$F$17</f>
        <v>90</v>
      </c>
      <c r="O44" s="93">
        <f>[39]Dezembro!$F$18</f>
        <v>98</v>
      </c>
      <c r="P44" s="93">
        <f>[39]Dezembro!$F$19</f>
        <v>96</v>
      </c>
      <c r="Q44" s="93">
        <f>[39]Dezembro!$F$20</f>
        <v>99</v>
      </c>
      <c r="R44" s="93">
        <f>[39]Dezembro!$F$21</f>
        <v>86</v>
      </c>
      <c r="S44" s="93">
        <f>[39]Dezembro!$F$22</f>
        <v>93</v>
      </c>
      <c r="T44" s="93">
        <f>[39]Dezembro!$F$23</f>
        <v>90</v>
      </c>
      <c r="U44" s="93">
        <f>[39]Dezembro!$F$24</f>
        <v>93</v>
      </c>
      <c r="V44" s="93">
        <f>[39]Dezembro!$F$25</f>
        <v>91</v>
      </c>
      <c r="W44" s="93">
        <f>[39]Dezembro!$F$26</f>
        <v>96</v>
      </c>
      <c r="X44" s="93">
        <f>[39]Dezembro!$F$27</f>
        <v>98</v>
      </c>
      <c r="Y44" s="93">
        <f>[39]Dezembro!$F$28</f>
        <v>95</v>
      </c>
      <c r="Z44" s="93">
        <f>[39]Dezembro!$F$29</f>
        <v>98</v>
      </c>
      <c r="AA44" s="93">
        <f>[39]Dezembro!$F$30</f>
        <v>97</v>
      </c>
      <c r="AB44" s="93">
        <f>[39]Dezembro!$F$31</f>
        <v>94</v>
      </c>
      <c r="AC44" s="93">
        <f>[39]Dezembro!$F$32</f>
        <v>95</v>
      </c>
      <c r="AD44" s="93">
        <f>[39]Dezembro!$F$33</f>
        <v>92</v>
      </c>
      <c r="AE44" s="93">
        <f>[39]Dezembro!$F$34</f>
        <v>90</v>
      </c>
      <c r="AF44" s="93">
        <f>[39]Dezembro!$F$35</f>
        <v>95</v>
      </c>
      <c r="AG44" s="81">
        <f t="shared" si="2"/>
        <v>99</v>
      </c>
      <c r="AH44" s="92">
        <f t="shared" si="3"/>
        <v>94.064516129032256</v>
      </c>
      <c r="AJ44" t="s">
        <v>33</v>
      </c>
    </row>
    <row r="45" spans="1:36" hidden="1" x14ac:dyDescent="0.2">
      <c r="A45" s="50" t="s">
        <v>144</v>
      </c>
      <c r="B45" s="93" t="str">
        <f>[40]Dezembro!$F$5</f>
        <v>*</v>
      </c>
      <c r="C45" s="93" t="str">
        <f>[40]Dezembro!$F$6</f>
        <v>*</v>
      </c>
      <c r="D45" s="93" t="str">
        <f>[40]Dezembro!$F$7</f>
        <v>*</v>
      </c>
      <c r="E45" s="93" t="str">
        <f>[40]Dezembro!$F$8</f>
        <v>*</v>
      </c>
      <c r="F45" s="93" t="str">
        <f>[40]Dezembro!$F$9</f>
        <v>*</v>
      </c>
      <c r="G45" s="93" t="str">
        <f>[40]Dezembro!$F$10</f>
        <v>*</v>
      </c>
      <c r="H45" s="93" t="str">
        <f>[40]Dezembro!$F$11</f>
        <v>*</v>
      </c>
      <c r="I45" s="93" t="str">
        <f>[40]Dezembro!$F$12</f>
        <v>*</v>
      </c>
      <c r="J45" s="93" t="str">
        <f>[40]Dezembro!$F$13</f>
        <v>*</v>
      </c>
      <c r="K45" s="93" t="str">
        <f>[40]Dezembro!$F$14</f>
        <v>*</v>
      </c>
      <c r="L45" s="93" t="str">
        <f>[40]Dezembro!$F$15</f>
        <v>*</v>
      </c>
      <c r="M45" s="93" t="str">
        <f>[40]Dezembro!$F$16</f>
        <v>*</v>
      </c>
      <c r="N45" s="93" t="str">
        <f>[40]Dezembro!$F$17</f>
        <v>*</v>
      </c>
      <c r="O45" s="93" t="str">
        <f>[40]Dezembro!$F$18</f>
        <v>*</v>
      </c>
      <c r="P45" s="93" t="str">
        <f>[40]Dezembro!$F$19</f>
        <v>*</v>
      </c>
      <c r="Q45" s="93" t="str">
        <f>[40]Dezembro!$F$20</f>
        <v>*</v>
      </c>
      <c r="R45" s="93" t="str">
        <f>[40]Dezembro!$F$21</f>
        <v>*</v>
      </c>
      <c r="S45" s="93" t="str">
        <f>[40]Dezembro!$F$22</f>
        <v>*</v>
      </c>
      <c r="T45" s="93" t="str">
        <f>[40]Dezembro!$F$23</f>
        <v>*</v>
      </c>
      <c r="U45" s="93" t="str">
        <f>[40]Dezembro!$F$24</f>
        <v>*</v>
      </c>
      <c r="V45" s="93" t="str">
        <f>[40]Dezembro!$F$25</f>
        <v>*</v>
      </c>
      <c r="W45" s="93" t="str">
        <f>[40]Dezembro!$F$26</f>
        <v>*</v>
      </c>
      <c r="X45" s="93" t="str">
        <f>[40]Dezembro!$F$27</f>
        <v>*</v>
      </c>
      <c r="Y45" s="93" t="str">
        <f>[40]Dezembro!$F$28</f>
        <v>*</v>
      </c>
      <c r="Z45" s="93" t="str">
        <f>[40]Dezembro!$F$29</f>
        <v>*</v>
      </c>
      <c r="AA45" s="93" t="str">
        <f>[40]Dezembro!$F$30</f>
        <v>*</v>
      </c>
      <c r="AB45" s="93" t="str">
        <f>[40]Dezembro!$F$31</f>
        <v>*</v>
      </c>
      <c r="AC45" s="93" t="str">
        <f>[40]Dezembro!$F$32</f>
        <v>*</v>
      </c>
      <c r="AD45" s="93" t="str">
        <f>[40]Dezembro!$F$33</f>
        <v>*</v>
      </c>
      <c r="AE45" s="93" t="str">
        <f>[40]Dezembro!$F$34</f>
        <v>*</v>
      </c>
      <c r="AF45" s="93" t="str">
        <f>[40]Dezembro!$F$35</f>
        <v>*</v>
      </c>
      <c r="AG45" s="81" t="s">
        <v>203</v>
      </c>
      <c r="AH45" s="92" t="s">
        <v>203</v>
      </c>
      <c r="AJ45" t="s">
        <v>33</v>
      </c>
    </row>
    <row r="46" spans="1:36" x14ac:dyDescent="0.2">
      <c r="A46" s="50" t="s">
        <v>18</v>
      </c>
      <c r="B46" s="93">
        <f>[41]Dezembro!$F$5</f>
        <v>99</v>
      </c>
      <c r="C46" s="93">
        <f>[41]Dezembro!$F$6</f>
        <v>93</v>
      </c>
      <c r="D46" s="93">
        <f>[41]Dezembro!$F$7</f>
        <v>99</v>
      </c>
      <c r="E46" s="93">
        <f>[41]Dezembro!$F$8</f>
        <v>99</v>
      </c>
      <c r="F46" s="93">
        <f>[41]Dezembro!$F$9</f>
        <v>98</v>
      </c>
      <c r="G46" s="93">
        <f>[41]Dezembro!$F$10</f>
        <v>98</v>
      </c>
      <c r="H46" s="93">
        <f>[41]Dezembro!$F$11</f>
        <v>100</v>
      </c>
      <c r="I46" s="93">
        <f>[41]Dezembro!$F$12</f>
        <v>100</v>
      </c>
      <c r="J46" s="93">
        <f>[41]Dezembro!$F$13</f>
        <v>100</v>
      </c>
      <c r="K46" s="93">
        <f>[41]Dezembro!$F$14</f>
        <v>99</v>
      </c>
      <c r="L46" s="93">
        <f>[41]Dezembro!$F$15</f>
        <v>98</v>
      </c>
      <c r="M46" s="93">
        <f>[41]Dezembro!$F$16</f>
        <v>93</v>
      </c>
      <c r="N46" s="93">
        <f>[41]Dezembro!$F$17</f>
        <v>100</v>
      </c>
      <c r="O46" s="93">
        <f>[41]Dezembro!$F$18</f>
        <v>100</v>
      </c>
      <c r="P46" s="93">
        <f>[41]Dezembro!$F$19</f>
        <v>94</v>
      </c>
      <c r="Q46" s="93">
        <f>[41]Dezembro!$F$20</f>
        <v>95</v>
      </c>
      <c r="R46" s="93">
        <f>[41]Dezembro!$F$21</f>
        <v>94</v>
      </c>
      <c r="S46" s="93">
        <f>[41]Dezembro!$F$22</f>
        <v>84</v>
      </c>
      <c r="T46" s="93">
        <f>[41]Dezembro!$F$23</f>
        <v>100</v>
      </c>
      <c r="U46" s="93">
        <f>[41]Dezembro!$F$24</f>
        <v>100</v>
      </c>
      <c r="V46" s="93">
        <f>[41]Dezembro!$F$25</f>
        <v>100</v>
      </c>
      <c r="W46" s="93">
        <f>[41]Dezembro!$F$26</f>
        <v>100</v>
      </c>
      <c r="X46" s="93">
        <f>[41]Dezembro!$F$27</f>
        <v>94</v>
      </c>
      <c r="Y46" s="93">
        <f>[41]Dezembro!$F$28</f>
        <v>93</v>
      </c>
      <c r="Z46" s="93">
        <f>[41]Dezembro!$F$29</f>
        <v>100</v>
      </c>
      <c r="AA46" s="93">
        <f>[41]Dezembro!$F$30</f>
        <v>82</v>
      </c>
      <c r="AB46" s="93">
        <f>[41]Dezembro!$F$31</f>
        <v>89</v>
      </c>
      <c r="AC46" s="93">
        <f>[41]Dezembro!$F$32</f>
        <v>82</v>
      </c>
      <c r="AD46" s="93">
        <f>[41]Dezembro!$F$33</f>
        <v>80</v>
      </c>
      <c r="AE46" s="93">
        <f>[41]Dezembro!$F$34</f>
        <v>88</v>
      </c>
      <c r="AF46" s="93">
        <f>[41]Dezembro!$F$35</f>
        <v>87</v>
      </c>
      <c r="AG46" s="81">
        <f t="shared" si="2"/>
        <v>100</v>
      </c>
      <c r="AH46" s="92">
        <f t="shared" si="3"/>
        <v>94.774193548387103</v>
      </c>
      <c r="AI46" s="11" t="s">
        <v>33</v>
      </c>
      <c r="AJ46" t="s">
        <v>33</v>
      </c>
    </row>
    <row r="47" spans="1:36" x14ac:dyDescent="0.2">
      <c r="A47" s="50" t="s">
        <v>21</v>
      </c>
      <c r="B47" s="93">
        <f>[42]Dezembro!$F$5</f>
        <v>86</v>
      </c>
      <c r="C47" s="93">
        <f>[42]Dezembro!$F$6</f>
        <v>90</v>
      </c>
      <c r="D47" s="93">
        <f>[42]Dezembro!$F$7</f>
        <v>94</v>
      </c>
      <c r="E47" s="93">
        <f>[42]Dezembro!$F$8</f>
        <v>94</v>
      </c>
      <c r="F47" s="93">
        <f>[42]Dezembro!$F$9</f>
        <v>94</v>
      </c>
      <c r="G47" s="93">
        <f>[42]Dezembro!$F$10</f>
        <v>88</v>
      </c>
      <c r="H47" s="93">
        <f>[42]Dezembro!$F$11</f>
        <v>89</v>
      </c>
      <c r="I47" s="93">
        <f>[42]Dezembro!$F$12</f>
        <v>90</v>
      </c>
      <c r="J47" s="93">
        <f>[42]Dezembro!$F$13</f>
        <v>93</v>
      </c>
      <c r="K47" s="93">
        <f>[42]Dezembro!$F$14</f>
        <v>93</v>
      </c>
      <c r="L47" s="93">
        <f>[42]Dezembro!$F$15</f>
        <v>93</v>
      </c>
      <c r="M47" s="93">
        <f>[42]Dezembro!$F$16</f>
        <v>93</v>
      </c>
      <c r="N47" s="93">
        <f>[42]Dezembro!$F$17</f>
        <v>94</v>
      </c>
      <c r="O47" s="93">
        <f>[42]Dezembro!$F$18</f>
        <v>94</v>
      </c>
      <c r="P47" s="93">
        <f>[42]Dezembro!$F$19</f>
        <v>94</v>
      </c>
      <c r="Q47" s="93">
        <f>[42]Dezembro!$F$20</f>
        <v>90</v>
      </c>
      <c r="R47" s="93">
        <f>[42]Dezembro!$F$21</f>
        <v>90</v>
      </c>
      <c r="S47" s="93">
        <f>[42]Dezembro!$F$22</f>
        <v>66</v>
      </c>
      <c r="T47" s="93">
        <f>[42]Dezembro!$F$23</f>
        <v>81</v>
      </c>
      <c r="U47" s="93">
        <f>[42]Dezembro!$F$24</f>
        <v>90</v>
      </c>
      <c r="V47" s="93">
        <f>[42]Dezembro!$F$25</f>
        <v>93</v>
      </c>
      <c r="W47" s="93">
        <f>[42]Dezembro!$F$26</f>
        <v>92</v>
      </c>
      <c r="X47" s="93">
        <f>[42]Dezembro!$F$27</f>
        <v>91</v>
      </c>
      <c r="Y47" s="93">
        <f>[42]Dezembro!$F$28</f>
        <v>90</v>
      </c>
      <c r="Z47" s="93">
        <f>[42]Dezembro!$F$29</f>
        <v>94</v>
      </c>
      <c r="AA47" s="93">
        <f>[42]Dezembro!$F$30</f>
        <v>93</v>
      </c>
      <c r="AB47" s="93">
        <f>[42]Dezembro!$F$31</f>
        <v>88</v>
      </c>
      <c r="AC47" s="93">
        <f>[42]Dezembro!$F$32</f>
        <v>85</v>
      </c>
      <c r="AD47" s="93">
        <f>[42]Dezembro!$F$33</f>
        <v>67</v>
      </c>
      <c r="AE47" s="93">
        <f>[42]Dezembro!$F$34</f>
        <v>62</v>
      </c>
      <c r="AF47" s="93">
        <f>[42]Dezembro!$F$35</f>
        <v>76</v>
      </c>
      <c r="AG47" s="81">
        <f t="shared" si="2"/>
        <v>94</v>
      </c>
      <c r="AH47" s="92">
        <f t="shared" si="3"/>
        <v>87.967741935483872</v>
      </c>
      <c r="AJ47" t="s">
        <v>33</v>
      </c>
    </row>
    <row r="48" spans="1:36" x14ac:dyDescent="0.2">
      <c r="A48" s="50" t="s">
        <v>32</v>
      </c>
      <c r="B48" s="93">
        <f>[43]Dezembro!$F$5</f>
        <v>100</v>
      </c>
      <c r="C48" s="93">
        <f>[43]Dezembro!$F$6</f>
        <v>96</v>
      </c>
      <c r="D48" s="93">
        <f>[43]Dezembro!$F$7</f>
        <v>100</v>
      </c>
      <c r="E48" s="93">
        <f>[43]Dezembro!$F$8</f>
        <v>100</v>
      </c>
      <c r="F48" s="93">
        <f>[43]Dezembro!$F$9</f>
        <v>100</v>
      </c>
      <c r="G48" s="93">
        <f>[43]Dezembro!$F$10</f>
        <v>100</v>
      </c>
      <c r="H48" s="93">
        <f>[43]Dezembro!$F$11</f>
        <v>96</v>
      </c>
      <c r="I48" s="93">
        <f>[43]Dezembro!$F$12</f>
        <v>90</v>
      </c>
      <c r="J48" s="93">
        <f>[43]Dezembro!$F$13</f>
        <v>100</v>
      </c>
      <c r="K48" s="93">
        <f>[43]Dezembro!$F$14</f>
        <v>100</v>
      </c>
      <c r="L48" s="93">
        <f>[43]Dezembro!$F$15</f>
        <v>95</v>
      </c>
      <c r="M48" s="93">
        <f>[43]Dezembro!$F$16</f>
        <v>100</v>
      </c>
      <c r="N48" s="93">
        <f>[43]Dezembro!$F$17</f>
        <v>97</v>
      </c>
      <c r="O48" s="93">
        <f>[43]Dezembro!$F$18</f>
        <v>100</v>
      </c>
      <c r="P48" s="93">
        <f>[43]Dezembro!$F$19</f>
        <v>100</v>
      </c>
      <c r="Q48" s="93">
        <f>[43]Dezembro!$F$20</f>
        <v>100</v>
      </c>
      <c r="R48" s="93">
        <f>[43]Dezembro!$F$21</f>
        <v>100</v>
      </c>
      <c r="S48" s="93">
        <f>[43]Dezembro!$F$22</f>
        <v>100</v>
      </c>
      <c r="T48" s="93">
        <f>[43]Dezembro!$F$23</f>
        <v>95</v>
      </c>
      <c r="U48" s="93">
        <f>[43]Dezembro!$F$24</f>
        <v>96</v>
      </c>
      <c r="V48" s="93">
        <f>[43]Dezembro!$F$25</f>
        <v>100</v>
      </c>
      <c r="W48" s="93">
        <f>[43]Dezembro!$F$26</f>
        <v>100</v>
      </c>
      <c r="X48" s="93">
        <f>[43]Dezembro!$F$27</f>
        <v>100</v>
      </c>
      <c r="Y48" s="93">
        <f>[43]Dezembro!$F$28</f>
        <v>100</v>
      </c>
      <c r="Z48" s="93">
        <f>[43]Dezembro!$F$29</f>
        <v>100</v>
      </c>
      <c r="AA48" s="93">
        <f>[43]Dezembro!$F$30</f>
        <v>100</v>
      </c>
      <c r="AB48" s="93">
        <f>[43]Dezembro!$F$31</f>
        <v>84</v>
      </c>
      <c r="AC48" s="93">
        <f>[43]Dezembro!$F$32</f>
        <v>100</v>
      </c>
      <c r="AD48" s="93">
        <f>[43]Dezembro!$F$33</f>
        <v>100</v>
      </c>
      <c r="AE48" s="93">
        <f>[43]Dezembro!$F$34</f>
        <v>95</v>
      </c>
      <c r="AF48" s="93">
        <f>[43]Dezembro!$F$35</f>
        <v>100</v>
      </c>
      <c r="AG48" s="81">
        <f t="shared" si="2"/>
        <v>100</v>
      </c>
      <c r="AH48" s="92">
        <f t="shared" si="3"/>
        <v>98.193548387096769</v>
      </c>
      <c r="AI48" s="11" t="s">
        <v>33</v>
      </c>
      <c r="AJ48" t="s">
        <v>33</v>
      </c>
    </row>
    <row r="49" spans="1:36" x14ac:dyDescent="0.2">
      <c r="A49" s="50" t="s">
        <v>19</v>
      </c>
      <c r="B49" s="93">
        <f>[44]Dezembro!$F$5</f>
        <v>86</v>
      </c>
      <c r="C49" s="93">
        <f>[44]Dezembro!$F$6</f>
        <v>93</v>
      </c>
      <c r="D49" s="93">
        <f>[44]Dezembro!$F$7</f>
        <v>93</v>
      </c>
      <c r="E49" s="93">
        <f>[44]Dezembro!$F$8</f>
        <v>95</v>
      </c>
      <c r="F49" s="93">
        <f>[44]Dezembro!$F$9</f>
        <v>94</v>
      </c>
      <c r="G49" s="93">
        <f>[44]Dezembro!$F$10</f>
        <v>95</v>
      </c>
      <c r="H49" s="93">
        <f>[44]Dezembro!$F$11</f>
        <v>76</v>
      </c>
      <c r="I49" s="93">
        <f>[44]Dezembro!$F$12</f>
        <v>94</v>
      </c>
      <c r="J49" s="93">
        <f>[44]Dezembro!$F$13</f>
        <v>95</v>
      </c>
      <c r="K49" s="93">
        <f>[44]Dezembro!$F$14</f>
        <v>94</v>
      </c>
      <c r="L49" s="93">
        <f>[44]Dezembro!$F$15</f>
        <v>86</v>
      </c>
      <c r="M49" s="93">
        <f>[44]Dezembro!$F$16</f>
        <v>83</v>
      </c>
      <c r="N49" s="93">
        <f>[44]Dezembro!$F$17</f>
        <v>89</v>
      </c>
      <c r="O49" s="93">
        <f>[44]Dezembro!$F$18</f>
        <v>95</v>
      </c>
      <c r="P49" s="93">
        <f>[44]Dezembro!$F$19</f>
        <v>95</v>
      </c>
      <c r="Q49" s="93">
        <f>[44]Dezembro!$F$20</f>
        <v>86</v>
      </c>
      <c r="R49" s="93">
        <f>[44]Dezembro!$F$21</f>
        <v>83</v>
      </c>
      <c r="S49" s="93">
        <f>[44]Dezembro!$F$22</f>
        <v>78</v>
      </c>
      <c r="T49" s="93">
        <f>[44]Dezembro!$F$23</f>
        <v>80</v>
      </c>
      <c r="U49" s="93">
        <f>[44]Dezembro!$F$24</f>
        <v>89</v>
      </c>
      <c r="V49" s="93">
        <f>[44]Dezembro!$F$25</f>
        <v>94</v>
      </c>
      <c r="W49" s="93">
        <f>[44]Dezembro!$F$26</f>
        <v>95</v>
      </c>
      <c r="X49" s="93">
        <f>[44]Dezembro!$F$27</f>
        <v>88</v>
      </c>
      <c r="Y49" s="93">
        <f>[44]Dezembro!$F$28</f>
        <v>77</v>
      </c>
      <c r="Z49" s="93">
        <f>[44]Dezembro!$F$29</f>
        <v>89</v>
      </c>
      <c r="AA49" s="93">
        <f>[44]Dezembro!$F$30</f>
        <v>94</v>
      </c>
      <c r="AB49" s="93">
        <f>[44]Dezembro!$F$31</f>
        <v>94</v>
      </c>
      <c r="AC49" s="93">
        <f>[44]Dezembro!$F$32</f>
        <v>92</v>
      </c>
      <c r="AD49" s="93">
        <f>[44]Dezembro!$F$33</f>
        <v>73</v>
      </c>
      <c r="AE49" s="93">
        <f>[44]Dezembro!$F$34</f>
        <v>78</v>
      </c>
      <c r="AF49" s="93">
        <f>[44]Dezembro!$F$35</f>
        <v>83</v>
      </c>
      <c r="AG49" s="81">
        <f t="shared" si="2"/>
        <v>95</v>
      </c>
      <c r="AH49" s="92">
        <f t="shared" si="3"/>
        <v>88.258064516129039</v>
      </c>
    </row>
    <row r="50" spans="1:36" s="5" customFormat="1" ht="17.100000000000001" customHeight="1" x14ac:dyDescent="0.2">
      <c r="A50" s="51" t="s">
        <v>22</v>
      </c>
      <c r="B50" s="94">
        <f t="shared" ref="B50:AE50" si="4">MAX(B5:B49)</f>
        <v>100</v>
      </c>
      <c r="C50" s="94">
        <f t="shared" si="4"/>
        <v>100</v>
      </c>
      <c r="D50" s="94">
        <f t="shared" si="4"/>
        <v>100</v>
      </c>
      <c r="E50" s="94">
        <f t="shared" si="4"/>
        <v>100</v>
      </c>
      <c r="F50" s="94">
        <f t="shared" si="4"/>
        <v>100</v>
      </c>
      <c r="G50" s="94">
        <f t="shared" si="4"/>
        <v>100</v>
      </c>
      <c r="H50" s="94">
        <f t="shared" si="4"/>
        <v>100</v>
      </c>
      <c r="I50" s="94">
        <f t="shared" si="4"/>
        <v>100</v>
      </c>
      <c r="J50" s="94">
        <f t="shared" si="4"/>
        <v>100</v>
      </c>
      <c r="K50" s="94">
        <f t="shared" si="4"/>
        <v>100</v>
      </c>
      <c r="L50" s="94">
        <f t="shared" si="4"/>
        <v>100</v>
      </c>
      <c r="M50" s="94">
        <f t="shared" si="4"/>
        <v>100</v>
      </c>
      <c r="N50" s="94">
        <f t="shared" si="4"/>
        <v>100</v>
      </c>
      <c r="O50" s="94">
        <f t="shared" si="4"/>
        <v>100</v>
      </c>
      <c r="P50" s="94">
        <f t="shared" si="4"/>
        <v>100</v>
      </c>
      <c r="Q50" s="94">
        <f t="shared" si="4"/>
        <v>100</v>
      </c>
      <c r="R50" s="94">
        <f t="shared" si="4"/>
        <v>100</v>
      </c>
      <c r="S50" s="94">
        <f t="shared" si="4"/>
        <v>100</v>
      </c>
      <c r="T50" s="94">
        <f t="shared" si="4"/>
        <v>100</v>
      </c>
      <c r="U50" s="94">
        <f t="shared" si="4"/>
        <v>100</v>
      </c>
      <c r="V50" s="94">
        <f t="shared" si="4"/>
        <v>100</v>
      </c>
      <c r="W50" s="94">
        <f t="shared" si="4"/>
        <v>100</v>
      </c>
      <c r="X50" s="94">
        <f t="shared" si="4"/>
        <v>100</v>
      </c>
      <c r="Y50" s="94">
        <f t="shared" si="4"/>
        <v>100</v>
      </c>
      <c r="Z50" s="94">
        <f t="shared" si="4"/>
        <v>100</v>
      </c>
      <c r="AA50" s="94">
        <f t="shared" si="4"/>
        <v>100</v>
      </c>
      <c r="AB50" s="94">
        <f t="shared" si="4"/>
        <v>100</v>
      </c>
      <c r="AC50" s="94">
        <f t="shared" si="4"/>
        <v>100</v>
      </c>
      <c r="AD50" s="94">
        <f t="shared" si="4"/>
        <v>100</v>
      </c>
      <c r="AE50" s="94">
        <f t="shared" si="4"/>
        <v>100</v>
      </c>
      <c r="AF50" s="94">
        <f t="shared" ref="AF50" si="5">MAX(AF5:AF49)</f>
        <v>100</v>
      </c>
      <c r="AG50" s="81">
        <f>MAX(AG5:AG49)</f>
        <v>100</v>
      </c>
      <c r="AH50" s="92">
        <f t="shared" si="3"/>
        <v>100</v>
      </c>
      <c r="AJ50" s="5" t="s">
        <v>33</v>
      </c>
    </row>
    <row r="51" spans="1:36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6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24"/>
      <c r="U52" s="124"/>
      <c r="V52" s="124"/>
      <c r="W52" s="124"/>
      <c r="X52" s="124"/>
      <c r="Y52" s="96"/>
      <c r="Z52" s="96"/>
      <c r="AA52" s="96"/>
      <c r="AB52" s="96"/>
      <c r="AC52" s="96"/>
      <c r="AD52" s="96"/>
      <c r="AE52" s="96"/>
      <c r="AF52" s="96"/>
      <c r="AG52" s="46"/>
      <c r="AH52" s="45"/>
    </row>
    <row r="53" spans="1:36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25"/>
      <c r="U53" s="125"/>
      <c r="V53" s="125"/>
      <c r="W53" s="125"/>
      <c r="X53" s="125"/>
      <c r="Y53" s="96"/>
      <c r="Z53" s="96"/>
      <c r="AA53" s="96"/>
      <c r="AB53" s="96"/>
      <c r="AC53" s="96"/>
      <c r="AD53" s="48"/>
      <c r="AE53" s="48"/>
      <c r="AF53" s="48"/>
      <c r="AG53" s="46"/>
      <c r="AH53" s="45"/>
      <c r="AI53" s="11" t="s">
        <v>33</v>
      </c>
    </row>
    <row r="54" spans="1:36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6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J55" t="s">
        <v>33</v>
      </c>
    </row>
    <row r="56" spans="1:36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6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6" x14ac:dyDescent="0.2">
      <c r="AJ58" t="s">
        <v>33</v>
      </c>
    </row>
    <row r="59" spans="1:36" x14ac:dyDescent="0.2">
      <c r="U59" s="2" t="s">
        <v>33</v>
      </c>
      <c r="Y59" s="2" t="s">
        <v>33</v>
      </c>
      <c r="AJ59" t="s">
        <v>33</v>
      </c>
    </row>
    <row r="60" spans="1:36" x14ac:dyDescent="0.2">
      <c r="L60" s="2" t="s">
        <v>33</v>
      </c>
      <c r="Q60" s="2" t="s">
        <v>33</v>
      </c>
      <c r="U60" s="2" t="s">
        <v>33</v>
      </c>
      <c r="AD60" s="2" t="s">
        <v>33</v>
      </c>
      <c r="AJ60" t="s">
        <v>33</v>
      </c>
    </row>
    <row r="61" spans="1:36" x14ac:dyDescent="0.2">
      <c r="O61" s="2" t="s">
        <v>33</v>
      </c>
      <c r="AB61" s="2" t="s">
        <v>33</v>
      </c>
      <c r="AG61" s="7" t="s">
        <v>33</v>
      </c>
    </row>
    <row r="62" spans="1:36" x14ac:dyDescent="0.2">
      <c r="G62" s="2" t="s">
        <v>33</v>
      </c>
      <c r="L62" s="2" t="s">
        <v>33</v>
      </c>
      <c r="AF62" s="2" t="s">
        <v>33</v>
      </c>
    </row>
    <row r="63" spans="1:36" x14ac:dyDescent="0.2">
      <c r="P63" s="2" t="s">
        <v>206</v>
      </c>
      <c r="S63" s="2" t="s">
        <v>33</v>
      </c>
      <c r="U63" s="2" t="s">
        <v>33</v>
      </c>
      <c r="V63" s="2" t="s">
        <v>33</v>
      </c>
      <c r="Y63" s="2" t="s">
        <v>33</v>
      </c>
      <c r="AD63" s="2" t="s">
        <v>33</v>
      </c>
      <c r="AJ63" t="s">
        <v>33</v>
      </c>
    </row>
    <row r="64" spans="1:36" x14ac:dyDescent="0.2">
      <c r="L64" s="2" t="s">
        <v>33</v>
      </c>
      <c r="S64" s="2" t="s">
        <v>33</v>
      </c>
      <c r="T64" s="2" t="s">
        <v>33</v>
      </c>
      <c r="Z64" s="2" t="s">
        <v>33</v>
      </c>
      <c r="AA64" s="2" t="s">
        <v>33</v>
      </c>
      <c r="AB64" s="2" t="s">
        <v>33</v>
      </c>
      <c r="AE64" s="2" t="s">
        <v>33</v>
      </c>
    </row>
    <row r="65" spans="7:33" x14ac:dyDescent="0.2">
      <c r="V65" s="2" t="s">
        <v>33</v>
      </c>
      <c r="W65" s="2" t="s">
        <v>33</v>
      </c>
      <c r="X65" s="2" t="s">
        <v>33</v>
      </c>
      <c r="Y65" s="2" t="s">
        <v>33</v>
      </c>
      <c r="AG65" s="7" t="s">
        <v>33</v>
      </c>
    </row>
    <row r="66" spans="7:33" x14ac:dyDescent="0.2">
      <c r="G66" s="2" t="s">
        <v>33</v>
      </c>
      <c r="P66" s="2" t="s">
        <v>33</v>
      </c>
      <c r="V66" s="2" t="s">
        <v>33</v>
      </c>
      <c r="Y66" s="2" t="s">
        <v>33</v>
      </c>
      <c r="AE66" s="2" t="s">
        <v>33</v>
      </c>
    </row>
    <row r="67" spans="7:33" x14ac:dyDescent="0.2">
      <c r="R67" s="2" t="s">
        <v>33</v>
      </c>
      <c r="U67" s="2" t="s">
        <v>33</v>
      </c>
    </row>
    <row r="68" spans="7:33" x14ac:dyDescent="0.2">
      <c r="L68" s="2" t="s">
        <v>33</v>
      </c>
      <c r="Y68" s="2" t="s">
        <v>33</v>
      </c>
      <c r="AC68" s="2" t="s">
        <v>33</v>
      </c>
      <c r="AD68" s="2" t="s">
        <v>33</v>
      </c>
    </row>
    <row r="70" spans="7:33" x14ac:dyDescent="0.2">
      <c r="N70" s="2" t="s">
        <v>33</v>
      </c>
    </row>
    <row r="71" spans="7:33" x14ac:dyDescent="0.2">
      <c r="U71" s="2" t="s">
        <v>33</v>
      </c>
    </row>
    <row r="76" spans="7:33" x14ac:dyDescent="0.2">
      <c r="W76" s="2" t="s">
        <v>33</v>
      </c>
    </row>
  </sheetData>
  <mergeCells count="36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R3:R4"/>
    <mergeCell ref="O3:O4"/>
    <mergeCell ref="T53:X53"/>
    <mergeCell ref="U3:U4"/>
    <mergeCell ref="T3:T4"/>
    <mergeCell ref="P3:P4"/>
    <mergeCell ref="Q3:Q4"/>
    <mergeCell ref="Z3:Z4"/>
    <mergeCell ref="A1:AH1"/>
    <mergeCell ref="T52:X52"/>
    <mergeCell ref="AF3:AF4"/>
    <mergeCell ref="A2:A4"/>
    <mergeCell ref="S3:S4"/>
    <mergeCell ref="V3:V4"/>
    <mergeCell ref="B2:AH2"/>
    <mergeCell ref="AE3:AE4"/>
    <mergeCell ref="AA3:AA4"/>
    <mergeCell ref="AB3:AB4"/>
    <mergeCell ref="AC3:AC4"/>
    <mergeCell ref="AD3:AD4"/>
    <mergeCell ref="W3:W4"/>
    <mergeCell ref="X3:X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zoomScale="90" zoomScaleNormal="90" workbookViewId="0">
      <selection activeCell="AC28" sqref="AC28"/>
    </sheetView>
  </sheetViews>
  <sheetFormatPr defaultRowHeight="12.75" x14ac:dyDescent="0.2"/>
  <cols>
    <col min="1" max="1" width="24.5703125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6.42578125" style="2" bestFit="1" customWidth="1"/>
    <col min="32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18" t="s">
        <v>216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</row>
    <row r="2" spans="1:34" s="4" customFormat="1" ht="20.100000000000001" customHeight="1" x14ac:dyDescent="0.2">
      <c r="A2" s="121" t="s">
        <v>20</v>
      </c>
      <c r="B2" s="116" t="s">
        <v>236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7"/>
    </row>
    <row r="3" spans="1:34" s="5" customFormat="1" ht="20.100000000000001" customHeight="1" x14ac:dyDescent="0.2">
      <c r="A3" s="121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78" t="s">
        <v>26</v>
      </c>
      <c r="AH3" s="79" t="s">
        <v>24</v>
      </c>
    </row>
    <row r="4" spans="1:34" s="5" customFormat="1" ht="20.100000000000001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78" t="s">
        <v>23</v>
      </c>
      <c r="AH4" s="79" t="s">
        <v>23</v>
      </c>
    </row>
    <row r="5" spans="1:34" s="5" customFormat="1" x14ac:dyDescent="0.2">
      <c r="A5" s="50" t="s">
        <v>28</v>
      </c>
      <c r="B5" s="90">
        <f>[1]Dezembro!$G$5</f>
        <v>34</v>
      </c>
      <c r="C5" s="90">
        <f>[1]Dezembro!$G$6</f>
        <v>53</v>
      </c>
      <c r="D5" s="90">
        <f>[1]Dezembro!$G$7</f>
        <v>64</v>
      </c>
      <c r="E5" s="90">
        <f>[1]Dezembro!$G$8</f>
        <v>53</v>
      </c>
      <c r="F5" s="90">
        <f>[1]Dezembro!$G$9</f>
        <v>41</v>
      </c>
      <c r="G5" s="90">
        <f>[1]Dezembro!$G$10</f>
        <v>34</v>
      </c>
      <c r="H5" s="90">
        <f>[1]Dezembro!$G$11</f>
        <v>33</v>
      </c>
      <c r="I5" s="90">
        <f>[1]Dezembro!$G$12</f>
        <v>45</v>
      </c>
      <c r="J5" s="90">
        <f>[1]Dezembro!$G$13</f>
        <v>47</v>
      </c>
      <c r="K5" s="90">
        <f>[1]Dezembro!$G$14</f>
        <v>48</v>
      </c>
      <c r="L5" s="90">
        <f>[1]Dezembro!$G$15</f>
        <v>42</v>
      </c>
      <c r="M5" s="90">
        <f>[1]Dezembro!$G$16</f>
        <v>43</v>
      </c>
      <c r="N5" s="90">
        <f>[1]Dezembro!$G$17</f>
        <v>42</v>
      </c>
      <c r="O5" s="90">
        <f>[1]Dezembro!$G$18</f>
        <v>55</v>
      </c>
      <c r="P5" s="90">
        <f>[1]Dezembro!$G$19</f>
        <v>53</v>
      </c>
      <c r="Q5" s="90">
        <f>[1]Dezembro!$G$20</f>
        <v>34</v>
      </c>
      <c r="R5" s="90">
        <f>[1]Dezembro!$G$21</f>
        <v>33</v>
      </c>
      <c r="S5" s="90">
        <f>[1]Dezembro!$G$22</f>
        <v>32</v>
      </c>
      <c r="T5" s="90">
        <f>[1]Dezembro!$G$23</f>
        <v>42</v>
      </c>
      <c r="U5" s="90">
        <f>[1]Dezembro!$G$24</f>
        <v>53</v>
      </c>
      <c r="V5" s="90">
        <f>[1]Dezembro!$G$25</f>
        <v>55</v>
      </c>
      <c r="W5" s="90">
        <f>[1]Dezembro!$G$26</f>
        <v>65</v>
      </c>
      <c r="X5" s="90">
        <f>[1]Dezembro!$G$27</f>
        <v>39</v>
      </c>
      <c r="Y5" s="90">
        <f>[1]Dezembro!$G$28</f>
        <v>47</v>
      </c>
      <c r="Z5" s="90">
        <f>[1]Dezembro!$G$29</f>
        <v>73</v>
      </c>
      <c r="AA5" s="90">
        <f>[1]Dezembro!$G$30</f>
        <v>58</v>
      </c>
      <c r="AB5" s="90">
        <f>[1]Dezembro!$G$31</f>
        <v>41</v>
      </c>
      <c r="AC5" s="90">
        <f>[1]Dezembro!$G$32</f>
        <v>35</v>
      </c>
      <c r="AD5" s="90">
        <f>[1]Dezembro!$G$33</f>
        <v>29</v>
      </c>
      <c r="AE5" s="90">
        <f>[1]Dezembro!$G$34</f>
        <v>33</v>
      </c>
      <c r="AF5" s="90">
        <f>[1]Dezembro!$G$35</f>
        <v>34</v>
      </c>
      <c r="AG5" s="81">
        <f t="shared" ref="AG5" si="1">MIN(B5:AF5)</f>
        <v>29</v>
      </c>
      <c r="AH5" s="92">
        <f t="shared" ref="AH5" si="2">AVERAGE(B5:AF5)</f>
        <v>44.838709677419352</v>
      </c>
    </row>
    <row r="6" spans="1:34" x14ac:dyDescent="0.2">
      <c r="A6" s="50" t="s">
        <v>0</v>
      </c>
      <c r="B6" s="93">
        <f>[2]Dezembro!$G$5</f>
        <v>41</v>
      </c>
      <c r="C6" s="93">
        <f>[2]Dezembro!$G$6</f>
        <v>47</v>
      </c>
      <c r="D6" s="93">
        <f>[2]Dezembro!$G$7</f>
        <v>80</v>
      </c>
      <c r="E6" s="93">
        <f>[2]Dezembro!$G$8</f>
        <v>61</v>
      </c>
      <c r="F6" s="93">
        <f>[2]Dezembro!$G$9</f>
        <v>54</v>
      </c>
      <c r="G6" s="93">
        <f>[2]Dezembro!$G$10</f>
        <v>54</v>
      </c>
      <c r="H6" s="93">
        <f>[2]Dezembro!$G$11</f>
        <v>47</v>
      </c>
      <c r="I6" s="93">
        <f>[2]Dezembro!$G$12</f>
        <v>60</v>
      </c>
      <c r="J6" s="93">
        <f>[2]Dezembro!$G$13</f>
        <v>54</v>
      </c>
      <c r="K6" s="93">
        <f>[2]Dezembro!$G$14</f>
        <v>63</v>
      </c>
      <c r="L6" s="93">
        <f>[2]Dezembro!$G$15</f>
        <v>54</v>
      </c>
      <c r="M6" s="93">
        <f>[2]Dezembro!$G$16</f>
        <v>54</v>
      </c>
      <c r="N6" s="93">
        <f>[2]Dezembro!$G$17</f>
        <v>71</v>
      </c>
      <c r="O6" s="93">
        <f>[2]Dezembro!$G$18</f>
        <v>62</v>
      </c>
      <c r="P6" s="93">
        <f>[2]Dezembro!$G$19</f>
        <v>36</v>
      </c>
      <c r="Q6" s="93">
        <f>[2]Dezembro!$G$20</f>
        <v>29</v>
      </c>
      <c r="R6" s="93">
        <f>[2]Dezembro!$G$21</f>
        <v>30</v>
      </c>
      <c r="S6" s="93">
        <f>[2]Dezembro!$G$22</f>
        <v>34</v>
      </c>
      <c r="T6" s="93">
        <f>[2]Dezembro!$G$23</f>
        <v>65</v>
      </c>
      <c r="U6" s="93">
        <f>[2]Dezembro!$G$24</f>
        <v>58</v>
      </c>
      <c r="V6" s="93">
        <f>[2]Dezembro!$G$25</f>
        <v>37</v>
      </c>
      <c r="W6" s="93">
        <f>[2]Dezembro!$G$26</f>
        <v>50</v>
      </c>
      <c r="X6" s="93">
        <f>[2]Dezembro!$G$27</f>
        <v>30</v>
      </c>
      <c r="Y6" s="93">
        <f>[2]Dezembro!$G$28</f>
        <v>48</v>
      </c>
      <c r="Z6" s="93">
        <f>[2]Dezembro!$G$29</f>
        <v>61</v>
      </c>
      <c r="AA6" s="93">
        <f>[2]Dezembro!$G$30</f>
        <v>26</v>
      </c>
      <c r="AB6" s="93">
        <f>[2]Dezembro!$G$31</f>
        <v>24</v>
      </c>
      <c r="AC6" s="93">
        <f>[2]Dezembro!$G$32</f>
        <v>25</v>
      </c>
      <c r="AD6" s="93">
        <f>[2]Dezembro!$G$33</f>
        <v>18</v>
      </c>
      <c r="AE6" s="93">
        <f>[2]Dezembro!$G$34</f>
        <v>24</v>
      </c>
      <c r="AF6" s="93">
        <f>[2]Dezembro!$G$35</f>
        <v>18</v>
      </c>
      <c r="AG6" s="81">
        <f t="shared" ref="AG6:AG29" si="3">MIN(B6:AF6)</f>
        <v>18</v>
      </c>
      <c r="AH6" s="92">
        <f t="shared" ref="AH6:AH49" si="4">AVERAGE(B6:AF6)</f>
        <v>45.645161290322584</v>
      </c>
    </row>
    <row r="7" spans="1:34" x14ac:dyDescent="0.2">
      <c r="A7" s="50" t="s">
        <v>86</v>
      </c>
      <c r="B7" s="93">
        <f>[3]Dezembro!$G$5</f>
        <v>37</v>
      </c>
      <c r="C7" s="93">
        <f>[3]Dezembro!$G$6</f>
        <v>58</v>
      </c>
      <c r="D7" s="93">
        <f>[3]Dezembro!$G$7</f>
        <v>62</v>
      </c>
      <c r="E7" s="93">
        <f>[3]Dezembro!$G$8</f>
        <v>65</v>
      </c>
      <c r="F7" s="93">
        <f>[3]Dezembro!$G$9</f>
        <v>57</v>
      </c>
      <c r="G7" s="93">
        <f>[3]Dezembro!$G$10</f>
        <v>53</v>
      </c>
      <c r="H7" s="93">
        <f>[3]Dezembro!$G$11</f>
        <v>53</v>
      </c>
      <c r="I7" s="93">
        <f>[3]Dezembro!$G$12</f>
        <v>69</v>
      </c>
      <c r="J7" s="93">
        <f>[3]Dezembro!$G$13</f>
        <v>58</v>
      </c>
      <c r="K7" s="93">
        <f>[3]Dezembro!$G$14</f>
        <v>57</v>
      </c>
      <c r="L7" s="93">
        <f>[3]Dezembro!$G$15</f>
        <v>57</v>
      </c>
      <c r="M7" s="93">
        <f>[3]Dezembro!$G$16</f>
        <v>45</v>
      </c>
      <c r="N7" s="93">
        <f>[3]Dezembro!$G$17</f>
        <v>52</v>
      </c>
      <c r="O7" s="93">
        <f>[3]Dezembro!$G$18</f>
        <v>70</v>
      </c>
      <c r="P7" s="93">
        <f>[3]Dezembro!$G$19</f>
        <v>35</v>
      </c>
      <c r="Q7" s="93">
        <f>[3]Dezembro!$G$20</f>
        <v>29</v>
      </c>
      <c r="R7" s="93">
        <f>[3]Dezembro!$G$21</f>
        <v>35</v>
      </c>
      <c r="S7" s="93">
        <f>[3]Dezembro!$G$22</f>
        <v>34</v>
      </c>
      <c r="T7" s="93">
        <f>[3]Dezembro!$G$23</f>
        <v>52</v>
      </c>
      <c r="U7" s="93">
        <f>[3]Dezembro!$G$24</f>
        <v>55</v>
      </c>
      <c r="V7" s="93">
        <f>[3]Dezembro!$G$25</f>
        <v>43</v>
      </c>
      <c r="W7" s="93">
        <f>[3]Dezembro!$G$26</f>
        <v>57</v>
      </c>
      <c r="X7" s="93">
        <f>[3]Dezembro!$G$27</f>
        <v>41</v>
      </c>
      <c r="Y7" s="93">
        <f>[3]Dezembro!$G$28</f>
        <v>47</v>
      </c>
      <c r="Z7" s="93">
        <f>[3]Dezembro!$G$29</f>
        <v>65</v>
      </c>
      <c r="AA7" s="93">
        <f>[3]Dezembro!$G$30</f>
        <v>44</v>
      </c>
      <c r="AB7" s="93">
        <f>[3]Dezembro!$G$31</f>
        <v>21</v>
      </c>
      <c r="AC7" s="93">
        <f>[3]Dezembro!$G$32</f>
        <v>28</v>
      </c>
      <c r="AD7" s="93">
        <f>[3]Dezembro!$G$33</f>
        <v>29</v>
      </c>
      <c r="AE7" s="93">
        <f>[3]Dezembro!$G$34</f>
        <v>33</v>
      </c>
      <c r="AF7" s="93">
        <f>[3]Dezembro!$G$35</f>
        <v>39</v>
      </c>
      <c r="AG7" s="81">
        <f t="shared" si="3"/>
        <v>21</v>
      </c>
      <c r="AH7" s="92">
        <f t="shared" si="4"/>
        <v>47.741935483870968</v>
      </c>
    </row>
    <row r="8" spans="1:34" ht="12" customHeight="1" x14ac:dyDescent="0.2">
      <c r="A8" s="50" t="s">
        <v>1</v>
      </c>
      <c r="B8" s="93">
        <f>[4]Dezembro!$G$5</f>
        <v>37</v>
      </c>
      <c r="C8" s="93">
        <f>[4]Dezembro!$G$6</f>
        <v>49</v>
      </c>
      <c r="D8" s="93">
        <f>[4]Dezembro!$G$7</f>
        <v>59</v>
      </c>
      <c r="E8" s="93">
        <f>[4]Dezembro!$G$8</f>
        <v>62</v>
      </c>
      <c r="F8" s="93">
        <f>[4]Dezembro!$G$9</f>
        <v>50</v>
      </c>
      <c r="G8" s="93">
        <f>[4]Dezembro!$G$10</f>
        <v>52</v>
      </c>
      <c r="H8" s="93">
        <f>[4]Dezembro!$G$11</f>
        <v>44</v>
      </c>
      <c r="I8" s="93">
        <f>[4]Dezembro!$G$12</f>
        <v>46</v>
      </c>
      <c r="J8" s="93">
        <f>[4]Dezembro!$G$13</f>
        <v>55</v>
      </c>
      <c r="K8" s="93">
        <f>[4]Dezembro!$G$14</f>
        <v>60</v>
      </c>
      <c r="L8" s="93">
        <f>[4]Dezembro!$G$15</f>
        <v>46</v>
      </c>
      <c r="M8" s="93">
        <f>[4]Dezembro!$G$16</f>
        <v>47</v>
      </c>
      <c r="N8" s="93">
        <f>[4]Dezembro!$G$17</f>
        <v>52</v>
      </c>
      <c r="O8" s="93">
        <f>[4]Dezembro!$G$18</f>
        <v>67</v>
      </c>
      <c r="P8" s="93">
        <f>[4]Dezembro!$G$19</f>
        <v>38</v>
      </c>
      <c r="Q8" s="93">
        <f>[4]Dezembro!$G$20</f>
        <v>32</v>
      </c>
      <c r="R8" s="93">
        <f>[4]Dezembro!$G$21</f>
        <v>31</v>
      </c>
      <c r="S8" s="93">
        <f>[4]Dezembro!$G$22</f>
        <v>46</v>
      </c>
      <c r="T8" s="93">
        <f>[4]Dezembro!$G$23</f>
        <v>47</v>
      </c>
      <c r="U8" s="93">
        <f>[4]Dezembro!$G$24</f>
        <v>52</v>
      </c>
      <c r="V8" s="93">
        <f>[4]Dezembro!$G$25</f>
        <v>54</v>
      </c>
      <c r="W8" s="93">
        <f>[4]Dezembro!$G$26</f>
        <v>59</v>
      </c>
      <c r="X8" s="93">
        <f>[4]Dezembro!$G$27</f>
        <v>47</v>
      </c>
      <c r="Y8" s="93">
        <f>[4]Dezembro!$G$28</f>
        <v>45</v>
      </c>
      <c r="Z8" s="93">
        <f>[4]Dezembro!$G$29</f>
        <v>64</v>
      </c>
      <c r="AA8" s="93">
        <f>[4]Dezembro!$G$30</f>
        <v>40</v>
      </c>
      <c r="AB8" s="93">
        <f>[4]Dezembro!$G$31</f>
        <v>33</v>
      </c>
      <c r="AC8" s="93">
        <f>[4]Dezembro!$G$32</f>
        <v>25</v>
      </c>
      <c r="AD8" s="93">
        <f>[4]Dezembro!$G$33</f>
        <v>24</v>
      </c>
      <c r="AE8" s="93">
        <f>[4]Dezembro!$G$34</f>
        <v>27</v>
      </c>
      <c r="AF8" s="93">
        <f>[4]Dezembro!$G$35</f>
        <v>28</v>
      </c>
      <c r="AG8" s="81">
        <f t="shared" si="3"/>
        <v>24</v>
      </c>
      <c r="AH8" s="92">
        <f t="shared" si="4"/>
        <v>45.741935483870968</v>
      </c>
    </row>
    <row r="9" spans="1:34" x14ac:dyDescent="0.2">
      <c r="A9" s="50" t="s">
        <v>149</v>
      </c>
      <c r="B9" s="93">
        <f>[5]Dezembro!$G$5</f>
        <v>44</v>
      </c>
      <c r="C9" s="93">
        <f>[5]Dezembro!$G$6</f>
        <v>60</v>
      </c>
      <c r="D9" s="93">
        <f>[5]Dezembro!$G$7</f>
        <v>89</v>
      </c>
      <c r="E9" s="93">
        <f>[5]Dezembro!$G$8</f>
        <v>67</v>
      </c>
      <c r="F9" s="93">
        <f>[5]Dezembro!$G$9</f>
        <v>61</v>
      </c>
      <c r="G9" s="93">
        <f>[5]Dezembro!$G$10</f>
        <v>57</v>
      </c>
      <c r="H9" s="93">
        <f>[5]Dezembro!$G$11</f>
        <v>56</v>
      </c>
      <c r="I9" s="93">
        <f>[5]Dezembro!$G$12</f>
        <v>69</v>
      </c>
      <c r="J9" s="93">
        <f>[5]Dezembro!$G$13</f>
        <v>63</v>
      </c>
      <c r="K9" s="93">
        <f>[5]Dezembro!$G$14</f>
        <v>79</v>
      </c>
      <c r="L9" s="93">
        <f>[5]Dezembro!$G$15</f>
        <v>65</v>
      </c>
      <c r="M9" s="93">
        <f>[5]Dezembro!$G$16</f>
        <v>59</v>
      </c>
      <c r="N9" s="93">
        <f>[5]Dezembro!$G$17</f>
        <v>77</v>
      </c>
      <c r="O9" s="93">
        <f>[5]Dezembro!$G$18</f>
        <v>67</v>
      </c>
      <c r="P9" s="93">
        <f>[5]Dezembro!$G$19</f>
        <v>42</v>
      </c>
      <c r="Q9" s="93">
        <f>[5]Dezembro!$G$20</f>
        <v>32</v>
      </c>
      <c r="R9" s="93">
        <f>[5]Dezembro!$G$21</f>
        <v>35</v>
      </c>
      <c r="S9" s="93">
        <f>[5]Dezembro!$G$22</f>
        <v>44</v>
      </c>
      <c r="T9" s="93">
        <f>[5]Dezembro!$G$23</f>
        <v>69</v>
      </c>
      <c r="U9" s="93">
        <f>[5]Dezembro!$G$24</f>
        <v>67</v>
      </c>
      <c r="V9" s="93">
        <f>[5]Dezembro!$G$25</f>
        <v>40</v>
      </c>
      <c r="W9" s="93">
        <f>[5]Dezembro!$G$26</f>
        <v>57</v>
      </c>
      <c r="X9" s="93">
        <f>[5]Dezembro!$G$27</f>
        <v>36</v>
      </c>
      <c r="Y9" s="93">
        <f>[5]Dezembro!$G$28</f>
        <v>49</v>
      </c>
      <c r="Z9" s="93">
        <f>[5]Dezembro!$G$29</f>
        <v>70</v>
      </c>
      <c r="AA9" s="93">
        <f>[5]Dezembro!$G$30</f>
        <v>35</v>
      </c>
      <c r="AB9" s="93">
        <f>[5]Dezembro!$G$31</f>
        <v>32</v>
      </c>
      <c r="AC9" s="93">
        <f>[5]Dezembro!$G$32</f>
        <v>34</v>
      </c>
      <c r="AD9" s="93">
        <f>[5]Dezembro!$G$33</f>
        <v>31</v>
      </c>
      <c r="AE9" s="93">
        <f>[5]Dezembro!$G$34</f>
        <v>27</v>
      </c>
      <c r="AF9" s="93">
        <f>[5]Dezembro!$G$35</f>
        <v>29</v>
      </c>
      <c r="AG9" s="81">
        <f t="shared" si="3"/>
        <v>27</v>
      </c>
      <c r="AH9" s="92">
        <f t="shared" si="4"/>
        <v>52.967741935483872</v>
      </c>
    </row>
    <row r="10" spans="1:34" x14ac:dyDescent="0.2">
      <c r="A10" s="50" t="s">
        <v>93</v>
      </c>
      <c r="B10" s="93">
        <f>[6]Dezembro!$G$5</f>
        <v>47</v>
      </c>
      <c r="C10" s="93">
        <f>[6]Dezembro!$G$6</f>
        <v>69</v>
      </c>
      <c r="D10" s="93">
        <f>[6]Dezembro!$G$7</f>
        <v>75</v>
      </c>
      <c r="E10" s="93">
        <f>[6]Dezembro!$G$8</f>
        <v>77</v>
      </c>
      <c r="F10" s="93">
        <f>[6]Dezembro!$G$9</f>
        <v>60</v>
      </c>
      <c r="G10" s="93">
        <f>[6]Dezembro!$G$10</f>
        <v>52</v>
      </c>
      <c r="H10" s="93">
        <f>[6]Dezembro!$G$11</f>
        <v>55</v>
      </c>
      <c r="I10" s="93">
        <f>[6]Dezembro!$G$12</f>
        <v>51</v>
      </c>
      <c r="J10" s="93">
        <f>[6]Dezembro!$G$13</f>
        <v>49</v>
      </c>
      <c r="K10" s="93">
        <f>[6]Dezembro!$G$14</f>
        <v>58</v>
      </c>
      <c r="L10" s="93">
        <f>[6]Dezembro!$G$15</f>
        <v>49</v>
      </c>
      <c r="M10" s="93">
        <f>[6]Dezembro!$G$16</f>
        <v>59</v>
      </c>
      <c r="N10" s="93">
        <f>[6]Dezembro!$G$17</f>
        <v>58</v>
      </c>
      <c r="O10" s="93">
        <f>[6]Dezembro!$G$18</f>
        <v>72</v>
      </c>
      <c r="P10" s="93">
        <f>[6]Dezembro!$G$19</f>
        <v>61</v>
      </c>
      <c r="Q10" s="93">
        <f>[6]Dezembro!$G$20</f>
        <v>45</v>
      </c>
      <c r="R10" s="93">
        <f>[6]Dezembro!$G$21</f>
        <v>40</v>
      </c>
      <c r="S10" s="93">
        <f>[6]Dezembro!$G$22</f>
        <v>47</v>
      </c>
      <c r="T10" s="93">
        <f>[6]Dezembro!$G$23</f>
        <v>51</v>
      </c>
      <c r="U10" s="93">
        <f>[6]Dezembro!$G$24</f>
        <v>58</v>
      </c>
      <c r="V10" s="93">
        <f>[6]Dezembro!$G$25</f>
        <v>61</v>
      </c>
      <c r="W10" s="93">
        <f>[6]Dezembro!$G$26</f>
        <v>65</v>
      </c>
      <c r="X10" s="93">
        <f>[6]Dezembro!$G$27</f>
        <v>45</v>
      </c>
      <c r="Y10" s="93">
        <f>[6]Dezembro!$G$28</f>
        <v>53</v>
      </c>
      <c r="Z10" s="93">
        <f>[6]Dezembro!$G$29</f>
        <v>81</v>
      </c>
      <c r="AA10" s="93">
        <f>[6]Dezembro!$G$30</f>
        <v>65</v>
      </c>
      <c r="AB10" s="93">
        <f>[6]Dezembro!$G$31</f>
        <v>48</v>
      </c>
      <c r="AC10" s="93">
        <f>[6]Dezembro!$G$32</f>
        <v>46</v>
      </c>
      <c r="AD10" s="93">
        <f>[6]Dezembro!$G$33</f>
        <v>40</v>
      </c>
      <c r="AE10" s="93">
        <f>[6]Dezembro!$G$34</f>
        <v>43</v>
      </c>
      <c r="AF10" s="93">
        <f>[6]Dezembro!$G$35</f>
        <v>42</v>
      </c>
      <c r="AG10" s="81">
        <f t="shared" si="3"/>
        <v>40</v>
      </c>
      <c r="AH10" s="92">
        <f t="shared" si="4"/>
        <v>55.548387096774192</v>
      </c>
    </row>
    <row r="11" spans="1:34" x14ac:dyDescent="0.2">
      <c r="A11" s="50" t="s">
        <v>50</v>
      </c>
      <c r="B11" s="93">
        <f>[7]Dezembro!$G$5</f>
        <v>45</v>
      </c>
      <c r="C11" s="93">
        <f>[7]Dezembro!$G$6</f>
        <v>60</v>
      </c>
      <c r="D11" s="93">
        <f>[7]Dezembro!$G$7</f>
        <v>55</v>
      </c>
      <c r="E11" s="93">
        <f>[7]Dezembro!$G$8</f>
        <v>74</v>
      </c>
      <c r="F11" s="93">
        <f>[7]Dezembro!$G$9</f>
        <v>53</v>
      </c>
      <c r="G11" s="93">
        <f>[7]Dezembro!$G$10</f>
        <v>43</v>
      </c>
      <c r="H11" s="93">
        <f>[7]Dezembro!$G$11</f>
        <v>41</v>
      </c>
      <c r="I11" s="93">
        <f>[7]Dezembro!$G$12</f>
        <v>64</v>
      </c>
      <c r="J11" s="93">
        <f>[7]Dezembro!$G$13</f>
        <v>55</v>
      </c>
      <c r="K11" s="93">
        <f>[7]Dezembro!$G$14</f>
        <v>53</v>
      </c>
      <c r="L11" s="93">
        <f>[7]Dezembro!$G$15</f>
        <v>50</v>
      </c>
      <c r="M11" s="93">
        <f>[7]Dezembro!$G$16</f>
        <v>45</v>
      </c>
      <c r="N11" s="93">
        <f>[7]Dezembro!$G$17</f>
        <v>56</v>
      </c>
      <c r="O11" s="93">
        <f>[7]Dezembro!$G$18</f>
        <v>61</v>
      </c>
      <c r="P11" s="93">
        <f>[7]Dezembro!$G$19</f>
        <v>39</v>
      </c>
      <c r="Q11" s="93">
        <f>[7]Dezembro!$G$20</f>
        <v>33</v>
      </c>
      <c r="R11" s="93">
        <f>[7]Dezembro!$G$21</f>
        <v>33</v>
      </c>
      <c r="S11" s="93">
        <f>[7]Dezembro!$G$22</f>
        <v>40</v>
      </c>
      <c r="T11" s="93">
        <f>[7]Dezembro!$G$23</f>
        <v>50</v>
      </c>
      <c r="U11" s="93">
        <f>[7]Dezembro!$G$24</f>
        <v>54</v>
      </c>
      <c r="V11" s="93">
        <f>[7]Dezembro!$G$25</f>
        <v>60</v>
      </c>
      <c r="W11" s="93">
        <f>[7]Dezembro!$G$26</f>
        <v>57</v>
      </c>
      <c r="X11" s="93">
        <f>[7]Dezembro!$G$27</f>
        <v>38</v>
      </c>
      <c r="Y11" s="93">
        <f>[7]Dezembro!$G$28</f>
        <v>46</v>
      </c>
      <c r="Z11" s="93">
        <f>[7]Dezembro!$G$29</f>
        <v>63</v>
      </c>
      <c r="AA11" s="93">
        <f>[7]Dezembro!$G$30</f>
        <v>52</v>
      </c>
      <c r="AB11" s="93">
        <v>13</v>
      </c>
      <c r="AC11" s="93">
        <f>[7]Dezembro!$G$32</f>
        <v>27</v>
      </c>
      <c r="AD11" s="93">
        <f>[7]Dezembro!$G$33</f>
        <v>27</v>
      </c>
      <c r="AE11" s="93">
        <f>[7]Dezembro!$G$34</f>
        <v>34</v>
      </c>
      <c r="AF11" s="93">
        <f>[7]Dezembro!$G$35</f>
        <v>42</v>
      </c>
      <c r="AG11" s="81">
        <f t="shared" si="3"/>
        <v>13</v>
      </c>
      <c r="AH11" s="92">
        <f t="shared" si="4"/>
        <v>47.193548387096776</v>
      </c>
    </row>
    <row r="12" spans="1:34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e">
        <f t="shared" si="4"/>
        <v>#DIV/0!</v>
      </c>
    </row>
    <row r="13" spans="1:34" x14ac:dyDescent="0.2">
      <c r="A13" s="50" t="s">
        <v>96</v>
      </c>
      <c r="B13" s="93">
        <f>[8]Dezembro!$G$5</f>
        <v>39</v>
      </c>
      <c r="C13" s="93">
        <f>[8]Dezembro!$G$6</f>
        <v>56</v>
      </c>
      <c r="D13" s="93">
        <f>[8]Dezembro!$G$7</f>
        <v>66</v>
      </c>
      <c r="E13" s="93">
        <f>[8]Dezembro!$G$8</f>
        <v>72</v>
      </c>
      <c r="F13" s="93">
        <f>[8]Dezembro!$G$9</f>
        <v>53</v>
      </c>
      <c r="G13" s="93">
        <f>[8]Dezembro!$G$10</f>
        <v>57</v>
      </c>
      <c r="H13" s="93">
        <f>[8]Dezembro!$G$11</f>
        <v>52</v>
      </c>
      <c r="I13" s="93">
        <f>[8]Dezembro!$G$12</f>
        <v>51</v>
      </c>
      <c r="J13" s="93">
        <f>[8]Dezembro!$G$13</f>
        <v>46</v>
      </c>
      <c r="K13" s="93">
        <f>[8]Dezembro!$G$14</f>
        <v>55</v>
      </c>
      <c r="L13" s="93">
        <f>[8]Dezembro!$G$15</f>
        <v>54</v>
      </c>
      <c r="M13" s="93">
        <f>[8]Dezembro!$G$16</f>
        <v>60</v>
      </c>
      <c r="N13" s="93">
        <f>[8]Dezembro!$G$17</f>
        <v>57</v>
      </c>
      <c r="O13" s="93">
        <f>[8]Dezembro!$G$18</f>
        <v>66</v>
      </c>
      <c r="P13" s="93">
        <f>[8]Dezembro!$G$19</f>
        <v>43</v>
      </c>
      <c r="Q13" s="93">
        <f>[8]Dezembro!$G$20</f>
        <v>32</v>
      </c>
      <c r="R13" s="93">
        <f>[8]Dezembro!$G$21</f>
        <v>35</v>
      </c>
      <c r="S13" s="93">
        <f>[8]Dezembro!$G$22</f>
        <v>42</v>
      </c>
      <c r="T13" s="93">
        <f>[8]Dezembro!$G$23</f>
        <v>45</v>
      </c>
      <c r="U13" s="93">
        <f>[8]Dezembro!$G$24</f>
        <v>55</v>
      </c>
      <c r="V13" s="93">
        <f>[8]Dezembro!$G$25</f>
        <v>57</v>
      </c>
      <c r="W13" s="93">
        <f>[8]Dezembro!$G$26</f>
        <v>56</v>
      </c>
      <c r="X13" s="93">
        <f>[8]Dezembro!$G$27</f>
        <v>44</v>
      </c>
      <c r="Y13" s="93">
        <f>[8]Dezembro!$G$28</f>
        <v>64</v>
      </c>
      <c r="Z13" s="93">
        <f>[8]Dezembro!$G$29</f>
        <v>69</v>
      </c>
      <c r="AA13" s="93">
        <f>[8]Dezembro!$G$30</f>
        <v>38</v>
      </c>
      <c r="AB13" s="93">
        <f>[8]Dezembro!$G$31</f>
        <v>34</v>
      </c>
      <c r="AC13" s="93">
        <f>[8]Dezembro!$G$32</f>
        <v>33</v>
      </c>
      <c r="AD13" s="93">
        <f>[8]Dezembro!$G$33</f>
        <v>35</v>
      </c>
      <c r="AE13" s="93">
        <f>[8]Dezembro!$G$34</f>
        <v>32</v>
      </c>
      <c r="AF13" s="93">
        <f>[8]Dezembro!$G$35</f>
        <v>30</v>
      </c>
      <c r="AG13" s="81">
        <f t="shared" si="3"/>
        <v>30</v>
      </c>
      <c r="AH13" s="92">
        <f t="shared" si="4"/>
        <v>49.29032258064516</v>
      </c>
    </row>
    <row r="14" spans="1:34" hidden="1" x14ac:dyDescent="0.2">
      <c r="A14" s="50" t="s">
        <v>100</v>
      </c>
      <c r="B14" s="93" t="str">
        <f>[9]Dezembro!$G$5</f>
        <v>*</v>
      </c>
      <c r="C14" s="93" t="str">
        <f>[9]Dezembro!$G$6</f>
        <v>*</v>
      </c>
      <c r="D14" s="93" t="str">
        <f>[9]Dezembro!$G$7</f>
        <v>*</v>
      </c>
      <c r="E14" s="93" t="str">
        <f>[9]Dezembro!$G$8</f>
        <v>*</v>
      </c>
      <c r="F14" s="93" t="str">
        <f>[9]Dezembro!$G$9</f>
        <v>*</v>
      </c>
      <c r="G14" s="93" t="str">
        <f>[9]Dezembro!$G$10</f>
        <v>*</v>
      </c>
      <c r="H14" s="93" t="str">
        <f>[9]Dezembro!$G$11</f>
        <v>*</v>
      </c>
      <c r="I14" s="93" t="str">
        <f>[9]Dezembro!$G$12</f>
        <v>*</v>
      </c>
      <c r="J14" s="93" t="str">
        <f>[9]Dezembro!$G$13</f>
        <v>*</v>
      </c>
      <c r="K14" s="93" t="str">
        <f>[9]Dezembro!$G$14</f>
        <v>*</v>
      </c>
      <c r="L14" s="93" t="str">
        <f>[9]Dezembro!$G$15</f>
        <v>*</v>
      </c>
      <c r="M14" s="93" t="str">
        <f>[9]Dezembro!$G$16</f>
        <v>*</v>
      </c>
      <c r="N14" s="93" t="str">
        <f>[9]Dezembro!$G$17</f>
        <v>*</v>
      </c>
      <c r="O14" s="93" t="str">
        <f>[9]Dezembro!$G$18</f>
        <v>*</v>
      </c>
      <c r="P14" s="93" t="str">
        <f>[9]Dezembro!$G$19</f>
        <v>*</v>
      </c>
      <c r="Q14" s="93" t="str">
        <f>[9]Dezembro!$G$20</f>
        <v>*</v>
      </c>
      <c r="R14" s="93" t="str">
        <f>[9]Dezembro!$G$21</f>
        <v>*</v>
      </c>
      <c r="S14" s="93" t="str">
        <f>[9]Dezembro!$G$22</f>
        <v>*</v>
      </c>
      <c r="T14" s="93" t="str">
        <f>[9]Dezembro!$G$23</f>
        <v>*</v>
      </c>
      <c r="U14" s="93" t="str">
        <f>[9]Dezembro!$G$24</f>
        <v>*</v>
      </c>
      <c r="V14" s="93" t="str">
        <f>[9]Dezembro!$G$25</f>
        <v>*</v>
      </c>
      <c r="W14" s="93" t="str">
        <f>[9]Dezembro!$G$26</f>
        <v>*</v>
      </c>
      <c r="X14" s="93" t="str">
        <f>[9]Dezembro!$G$27</f>
        <v>*</v>
      </c>
      <c r="Y14" s="93" t="str">
        <f>[9]Dezembro!$G$28</f>
        <v>*</v>
      </c>
      <c r="Z14" s="93" t="str">
        <f>[9]Dezembro!$G$29</f>
        <v>*</v>
      </c>
      <c r="AA14" s="93" t="str">
        <f>[9]Dezembro!$G$30</f>
        <v>*</v>
      </c>
      <c r="AB14" s="93" t="str">
        <f>[9]Dezembro!$G$31</f>
        <v>*</v>
      </c>
      <c r="AC14" s="93" t="str">
        <f>[9]Dezembro!$G$32</f>
        <v>*</v>
      </c>
      <c r="AD14" s="93" t="str">
        <f>[9]Dezembro!$G$33</f>
        <v>*</v>
      </c>
      <c r="AE14" s="93" t="str">
        <f>[9]Dezembro!$G$34</f>
        <v>*</v>
      </c>
      <c r="AF14" s="93" t="str">
        <f>[9]Dezembro!$G$35</f>
        <v>*</v>
      </c>
      <c r="AG14" s="81" t="s">
        <v>203</v>
      </c>
      <c r="AH14" s="92" t="e">
        <f t="shared" si="4"/>
        <v>#DIV/0!</v>
      </c>
    </row>
    <row r="15" spans="1:34" x14ac:dyDescent="0.2">
      <c r="A15" s="50" t="s">
        <v>103</v>
      </c>
      <c r="B15" s="93">
        <f>[10]Dezembro!$G$5</f>
        <v>42</v>
      </c>
      <c r="C15" s="93">
        <f>[10]Dezembro!$G$6</f>
        <v>56</v>
      </c>
      <c r="D15" s="93">
        <f>[10]Dezembro!$G$7</f>
        <v>74</v>
      </c>
      <c r="E15" s="93">
        <f>[10]Dezembro!$G$8</f>
        <v>63</v>
      </c>
      <c r="F15" s="93">
        <f>[10]Dezembro!$G$9</f>
        <v>63</v>
      </c>
      <c r="G15" s="93">
        <f>[10]Dezembro!$G$10</f>
        <v>59</v>
      </c>
      <c r="H15" s="93">
        <f>[10]Dezembro!$G$11</f>
        <v>50</v>
      </c>
      <c r="I15" s="93">
        <f>[10]Dezembro!$G$12</f>
        <v>64</v>
      </c>
      <c r="J15" s="93">
        <f>[10]Dezembro!$G$13</f>
        <v>57</v>
      </c>
      <c r="K15" s="93">
        <f>[10]Dezembro!$G$14</f>
        <v>67</v>
      </c>
      <c r="L15" s="93">
        <f>[10]Dezembro!$G$15</f>
        <v>53</v>
      </c>
      <c r="M15" s="93">
        <f>[10]Dezembro!$G$16</f>
        <v>55</v>
      </c>
      <c r="N15" s="93">
        <f>[10]Dezembro!$G$17</f>
        <v>70</v>
      </c>
      <c r="O15" s="93">
        <f>[10]Dezembro!$G$18</f>
        <v>63</v>
      </c>
      <c r="P15" s="93">
        <f>[10]Dezembro!$G$19</f>
        <v>47</v>
      </c>
      <c r="Q15" s="93">
        <f>[10]Dezembro!$G$20</f>
        <v>36</v>
      </c>
      <c r="R15" s="93">
        <f>[10]Dezembro!$G$21</f>
        <v>38</v>
      </c>
      <c r="S15" s="93">
        <f>[10]Dezembro!$G$22</f>
        <v>35</v>
      </c>
      <c r="T15" s="93">
        <f>[10]Dezembro!$G$23</f>
        <v>54</v>
      </c>
      <c r="U15" s="93">
        <f>[10]Dezembro!$G$24</f>
        <v>64</v>
      </c>
      <c r="V15" s="93">
        <f>[10]Dezembro!$G$25</f>
        <v>60</v>
      </c>
      <c r="W15" s="93">
        <f>[10]Dezembro!$G$26</f>
        <v>53</v>
      </c>
      <c r="X15" s="93">
        <f>[10]Dezembro!$G$27</f>
        <v>40</v>
      </c>
      <c r="Y15" s="93">
        <f>[10]Dezembro!$G$28</f>
        <v>56</v>
      </c>
      <c r="Z15" s="93">
        <f>[10]Dezembro!$G$29</f>
        <v>71</v>
      </c>
      <c r="AA15" s="93">
        <f>[10]Dezembro!$G$30</f>
        <v>40</v>
      </c>
      <c r="AB15" s="93">
        <f>[10]Dezembro!$G$31</f>
        <v>35</v>
      </c>
      <c r="AC15" s="93">
        <f>[10]Dezembro!$G$32</f>
        <v>36</v>
      </c>
      <c r="AD15" s="93">
        <f>[10]Dezembro!$G$33</f>
        <v>25</v>
      </c>
      <c r="AE15" s="93">
        <f>[10]Dezembro!$G$34</f>
        <v>32</v>
      </c>
      <c r="AF15" s="93">
        <f>[10]Dezembro!$G$35</f>
        <v>29</v>
      </c>
      <c r="AG15" s="81">
        <f t="shared" si="3"/>
        <v>25</v>
      </c>
      <c r="AH15" s="92">
        <f t="shared" si="4"/>
        <v>51.193548387096776</v>
      </c>
    </row>
    <row r="16" spans="1:34" x14ac:dyDescent="0.2">
      <c r="A16" s="50" t="s">
        <v>150</v>
      </c>
      <c r="B16" s="93">
        <f>[11]Dezembro!$G$5</f>
        <v>64</v>
      </c>
      <c r="C16" s="93">
        <f>[11]Dezembro!$G$6</f>
        <v>61</v>
      </c>
      <c r="D16" s="93">
        <f>[11]Dezembro!$G$7</f>
        <v>89</v>
      </c>
      <c r="E16" s="93">
        <f>[11]Dezembro!$G$8</f>
        <v>83</v>
      </c>
      <c r="F16" s="93">
        <f>[11]Dezembro!$G$9</f>
        <v>58</v>
      </c>
      <c r="G16" s="93">
        <f>[11]Dezembro!$G$10</f>
        <v>51</v>
      </c>
      <c r="H16" s="93">
        <f>[11]Dezembro!$G$11</f>
        <v>53</v>
      </c>
      <c r="I16" s="93">
        <f>[11]Dezembro!$G$12</f>
        <v>54</v>
      </c>
      <c r="J16" s="93">
        <f>[11]Dezembro!$G$13</f>
        <v>55</v>
      </c>
      <c r="K16" s="93">
        <f>[11]Dezembro!$G$14</f>
        <v>74</v>
      </c>
      <c r="L16" s="93">
        <f>[11]Dezembro!$G$15</f>
        <v>52</v>
      </c>
      <c r="M16" s="93">
        <f>[11]Dezembro!$G$16</f>
        <v>87</v>
      </c>
      <c r="N16" s="93">
        <f>[11]Dezembro!$G$17</f>
        <v>62</v>
      </c>
      <c r="O16" s="93" t="str">
        <f>[11]Dezembro!$G$18</f>
        <v>*</v>
      </c>
      <c r="P16" s="93" t="str">
        <f>[11]Dezembro!$G$19</f>
        <v>*</v>
      </c>
      <c r="Q16" s="93">
        <f>[11]Dezembro!$G$20</f>
        <v>44</v>
      </c>
      <c r="R16" s="93">
        <f>[11]Dezembro!$G$21</f>
        <v>41</v>
      </c>
      <c r="S16" s="93">
        <f>[11]Dezembro!$G$22</f>
        <v>54</v>
      </c>
      <c r="T16" s="93">
        <f>[11]Dezembro!$G$23</f>
        <v>48</v>
      </c>
      <c r="U16" s="93">
        <f>[11]Dezembro!$G$24</f>
        <v>57</v>
      </c>
      <c r="V16" s="93">
        <f>[11]Dezembro!$G$25</f>
        <v>75</v>
      </c>
      <c r="W16" s="93">
        <f>[11]Dezembro!$G$26</f>
        <v>69</v>
      </c>
      <c r="X16" s="93">
        <f>[11]Dezembro!$G$27</f>
        <v>50</v>
      </c>
      <c r="Y16" s="93">
        <f>[11]Dezembro!$G$28</f>
        <v>51</v>
      </c>
      <c r="Z16" s="93" t="str">
        <f>[11]Dezembro!$G$29</f>
        <v>*</v>
      </c>
      <c r="AA16" s="93">
        <f>[11]Dezembro!$G$30</f>
        <v>89</v>
      </c>
      <c r="AB16" s="93">
        <f>[11]Dezembro!$G$31</f>
        <v>52</v>
      </c>
      <c r="AC16" s="93">
        <f>[11]Dezembro!$G$32</f>
        <v>46</v>
      </c>
      <c r="AD16" s="93">
        <f>[11]Dezembro!$G$33</f>
        <v>42</v>
      </c>
      <c r="AE16" s="93">
        <f>[11]Dezembro!$G$34</f>
        <v>43</v>
      </c>
      <c r="AF16" s="93">
        <f>[11]Dezembro!$G$35</f>
        <v>41</v>
      </c>
      <c r="AG16" s="81">
        <f t="shared" si="3"/>
        <v>41</v>
      </c>
      <c r="AH16" s="92">
        <f t="shared" si="4"/>
        <v>58.75</v>
      </c>
    </row>
    <row r="17" spans="1:39" x14ac:dyDescent="0.2">
      <c r="A17" s="50" t="s">
        <v>2</v>
      </c>
      <c r="B17" s="93">
        <f>[12]Dezembro!$G$5</f>
        <v>46</v>
      </c>
      <c r="C17" s="93">
        <f>[12]Dezembro!$G$6</f>
        <v>59</v>
      </c>
      <c r="D17" s="93">
        <f>[12]Dezembro!$G$7</f>
        <v>73</v>
      </c>
      <c r="E17" s="93">
        <f>[12]Dezembro!$G$8</f>
        <v>65</v>
      </c>
      <c r="F17" s="93">
        <f>[12]Dezembro!$G$9</f>
        <v>51</v>
      </c>
      <c r="G17" s="93">
        <f>[12]Dezembro!$G$10</f>
        <v>49</v>
      </c>
      <c r="H17" s="93">
        <f>[12]Dezembro!$G$11</f>
        <v>46</v>
      </c>
      <c r="I17" s="93">
        <f>[12]Dezembro!$G$12</f>
        <v>45</v>
      </c>
      <c r="J17" s="93">
        <f>[12]Dezembro!$G$13</f>
        <v>45</v>
      </c>
      <c r="K17" s="93">
        <f>[12]Dezembro!$G$14</f>
        <v>47</v>
      </c>
      <c r="L17" s="93">
        <f>[12]Dezembro!$G$15</f>
        <v>39</v>
      </c>
      <c r="M17" s="93">
        <f>[12]Dezembro!$G$16</f>
        <v>48</v>
      </c>
      <c r="N17" s="93">
        <f>[12]Dezembro!$G$17</f>
        <v>48</v>
      </c>
      <c r="O17" s="93">
        <f>[12]Dezembro!$G$18</f>
        <v>70</v>
      </c>
      <c r="P17" s="93">
        <f>[12]Dezembro!$G$19</f>
        <v>46</v>
      </c>
      <c r="Q17" s="93">
        <f>[12]Dezembro!$G$20</f>
        <v>35</v>
      </c>
      <c r="R17" s="93">
        <f>[12]Dezembro!$G$21</f>
        <v>30</v>
      </c>
      <c r="S17" s="93">
        <f>[12]Dezembro!$G$22</f>
        <v>46</v>
      </c>
      <c r="T17" s="93">
        <f>[12]Dezembro!$G$23</f>
        <v>48</v>
      </c>
      <c r="U17" s="93">
        <f>[12]Dezembro!$G$24</f>
        <v>63</v>
      </c>
      <c r="V17" s="93">
        <f>[12]Dezembro!$G$25</f>
        <v>56</v>
      </c>
      <c r="W17" s="93">
        <f>[12]Dezembro!$G$26</f>
        <v>63</v>
      </c>
      <c r="X17" s="93">
        <f>[12]Dezembro!$G$27</f>
        <v>40</v>
      </c>
      <c r="Y17" s="93">
        <f>[12]Dezembro!$G$28</f>
        <v>47</v>
      </c>
      <c r="Z17" s="93">
        <f>[12]Dezembro!$G$29</f>
        <v>59</v>
      </c>
      <c r="AA17" s="93">
        <f>[12]Dezembro!$G$30</f>
        <v>54</v>
      </c>
      <c r="AB17" s="93">
        <f>[12]Dezembro!$G$31</f>
        <v>42</v>
      </c>
      <c r="AC17" s="93">
        <f>[12]Dezembro!$G$32</f>
        <v>36</v>
      </c>
      <c r="AD17" s="93">
        <f>[12]Dezembro!$G$33</f>
        <v>32</v>
      </c>
      <c r="AE17" s="93">
        <f>[12]Dezembro!$G$34</f>
        <v>33</v>
      </c>
      <c r="AF17" s="93">
        <f>[12]Dezembro!$G$35</f>
        <v>32</v>
      </c>
      <c r="AG17" s="81">
        <f t="shared" si="3"/>
        <v>30</v>
      </c>
      <c r="AH17" s="92">
        <f t="shared" si="4"/>
        <v>48.161290322580648</v>
      </c>
      <c r="AJ17" s="11" t="s">
        <v>33</v>
      </c>
    </row>
    <row r="18" spans="1:39" x14ac:dyDescent="0.2">
      <c r="A18" s="50" t="s">
        <v>3</v>
      </c>
      <c r="B18" s="93">
        <f>[13]Dezembro!$G5</f>
        <v>47</v>
      </c>
      <c r="C18" s="93">
        <f>[13]Dezembro!$G6</f>
        <v>62</v>
      </c>
      <c r="D18" s="93">
        <f>[13]Dezembro!$G7</f>
        <v>56</v>
      </c>
      <c r="E18" s="93">
        <f>[13]Dezembro!$G8</f>
        <v>60</v>
      </c>
      <c r="F18" s="93">
        <f>[13]Dezembro!$G9</f>
        <v>53</v>
      </c>
      <c r="G18" s="93">
        <f>[13]Dezembro!$G10</f>
        <v>45</v>
      </c>
      <c r="H18" s="93">
        <f>[13]Dezembro!$G11</f>
        <v>32</v>
      </c>
      <c r="I18" s="93">
        <f>[13]Dezembro!$G12</f>
        <v>45</v>
      </c>
      <c r="J18" s="93">
        <f>[13]Dezembro!$G13</f>
        <v>48</v>
      </c>
      <c r="K18" s="93">
        <f>[13]Dezembro!$G14</f>
        <v>42</v>
      </c>
      <c r="L18" s="93">
        <f>[13]Dezembro!$G15</f>
        <v>48</v>
      </c>
      <c r="M18" s="93">
        <f>[13]Dezembro!$G16</f>
        <v>52</v>
      </c>
      <c r="N18" s="93">
        <f>[13]Dezembro!$G17</f>
        <v>41</v>
      </c>
      <c r="O18" s="93">
        <f>[13]Dezembro!$G18</f>
        <v>61</v>
      </c>
      <c r="P18" s="93">
        <f>[13]Dezembro!$G19</f>
        <v>51</v>
      </c>
      <c r="Q18" s="93">
        <f>[13]Dezembro!$G20</f>
        <v>46</v>
      </c>
      <c r="R18" s="93">
        <f>[13]Dezembro!$G21</f>
        <v>41</v>
      </c>
      <c r="S18" s="93">
        <f>[13]Dezembro!$G22</f>
        <v>45</v>
      </c>
      <c r="T18" s="93">
        <f>[13]Dezembro!$G23</f>
        <v>53</v>
      </c>
      <c r="U18" s="93">
        <f>[13]Dezembro!$G24</f>
        <v>39</v>
      </c>
      <c r="V18" s="93">
        <f>[13]Dezembro!$G25</f>
        <v>63</v>
      </c>
      <c r="W18" s="93">
        <f>[13]Dezembro!$G26</f>
        <v>46</v>
      </c>
      <c r="X18" s="93">
        <f>[13]Dezembro!$G27</f>
        <v>47</v>
      </c>
      <c r="Y18" s="93">
        <f>[13]Dezembro!$G28</f>
        <v>57</v>
      </c>
      <c r="Z18" s="93">
        <f>[13]Dezembro!$G29</f>
        <v>68</v>
      </c>
      <c r="AA18" s="93">
        <f>[13]Dezembro!$G30</f>
        <v>65</v>
      </c>
      <c r="AB18" s="93">
        <f>[13]Dezembro!$G31</f>
        <v>69</v>
      </c>
      <c r="AC18" s="93">
        <f>[13]Dezembro!$G32</f>
        <v>47</v>
      </c>
      <c r="AD18" s="93">
        <f>[13]Dezembro!$G33</f>
        <v>42</v>
      </c>
      <c r="AE18" s="93">
        <f>[13]Dezembro!$G34</f>
        <v>41</v>
      </c>
      <c r="AF18" s="93">
        <f>[13]Dezembro!$G35</f>
        <v>43</v>
      </c>
      <c r="AG18" s="81">
        <f t="shared" si="3"/>
        <v>32</v>
      </c>
      <c r="AH18" s="92">
        <f t="shared" si="4"/>
        <v>50.161290322580648</v>
      </c>
      <c r="AI18" s="11" t="s">
        <v>33</v>
      </c>
      <c r="AJ18" s="11" t="s">
        <v>33</v>
      </c>
    </row>
    <row r="19" spans="1:39" hidden="1" x14ac:dyDescent="0.2">
      <c r="A19" s="50" t="s">
        <v>4</v>
      </c>
      <c r="B19" s="93">
        <f>[14]Dezembro!$G$5</f>
        <v>0</v>
      </c>
      <c r="C19" s="93">
        <f>[14]Dezembro!$G$6</f>
        <v>0</v>
      </c>
      <c r="D19" s="93">
        <f>[14]Dezembro!$G$7</f>
        <v>0</v>
      </c>
      <c r="E19" s="93">
        <f>[14]Dezembro!$G$8</f>
        <v>0</v>
      </c>
      <c r="F19" s="93">
        <f>[14]Dezembro!$G$9</f>
        <v>0</v>
      </c>
      <c r="G19" s="93">
        <f>[14]Dezembro!$G$10</f>
        <v>0</v>
      </c>
      <c r="H19" s="93">
        <f>[14]Dezembro!$G$11</f>
        <v>0</v>
      </c>
      <c r="I19" s="93">
        <f>[14]Dezembro!$G$12</f>
        <v>0</v>
      </c>
      <c r="J19" s="93">
        <f>[14]Dezembro!$G$13</f>
        <v>0</v>
      </c>
      <c r="K19" s="93">
        <f>[14]Dezembro!$G$14</f>
        <v>0</v>
      </c>
      <c r="L19" s="93">
        <f>[14]Dezembro!$G$15</f>
        <v>0</v>
      </c>
      <c r="M19" s="93">
        <f>[14]Dezembro!$G$16</f>
        <v>0</v>
      </c>
      <c r="N19" s="93">
        <f>[14]Dezembro!$G$17</f>
        <v>0</v>
      </c>
      <c r="O19" s="93">
        <f>[14]Dezembro!$G$18</f>
        <v>0</v>
      </c>
      <c r="P19" s="93">
        <f>[14]Dezembro!$G$19</f>
        <v>0</v>
      </c>
      <c r="Q19" s="93">
        <f>[14]Dezembro!$G$20</f>
        <v>0</v>
      </c>
      <c r="R19" s="93">
        <f>[14]Dezembro!$G$21</f>
        <v>0</v>
      </c>
      <c r="S19" s="93">
        <f>[14]Dezembro!$G$22</f>
        <v>0</v>
      </c>
      <c r="T19" s="93">
        <f>[14]Dezembro!$G$23</f>
        <v>0</v>
      </c>
      <c r="U19" s="93">
        <f>[14]Dezembro!$G$24</f>
        <v>0</v>
      </c>
      <c r="V19" s="93">
        <f>[14]Dezembro!$G$25</f>
        <v>0</v>
      </c>
      <c r="W19" s="93">
        <f>[14]Dezembro!$G$26</f>
        <v>0</v>
      </c>
      <c r="X19" s="93">
        <f>[14]Dezembro!$G$27</f>
        <v>0</v>
      </c>
      <c r="Y19" s="93">
        <f>[14]Dezembro!$G$28</f>
        <v>0</v>
      </c>
      <c r="Z19" s="93">
        <f>[14]Dezembro!$G$29</f>
        <v>0</v>
      </c>
      <c r="AA19" s="93">
        <f>[14]Dezembro!$G$30</f>
        <v>0</v>
      </c>
      <c r="AB19" s="93">
        <f>[14]Dezembro!$G$31</f>
        <v>0</v>
      </c>
      <c r="AC19" s="93">
        <f>[14]Dezembro!$G$32</f>
        <v>0</v>
      </c>
      <c r="AD19" s="93">
        <f>[14]Dezembro!$G$33</f>
        <v>0</v>
      </c>
      <c r="AE19" s="93">
        <f>[14]Dezembro!$G$34</f>
        <v>0</v>
      </c>
      <c r="AF19" s="93">
        <f>[14]Dezembro!$G$35</f>
        <v>0</v>
      </c>
      <c r="AG19" s="81">
        <f t="shared" si="3"/>
        <v>0</v>
      </c>
      <c r="AH19" s="92">
        <f t="shared" si="4"/>
        <v>0</v>
      </c>
      <c r="AL19" t="s">
        <v>33</v>
      </c>
    </row>
    <row r="20" spans="1:39" x14ac:dyDescent="0.2">
      <c r="A20" s="50" t="s">
        <v>5</v>
      </c>
      <c r="B20" s="93">
        <f>[15]Dezembro!$G$5</f>
        <v>69</v>
      </c>
      <c r="C20" s="93">
        <f>[15]Dezembro!$G$6</f>
        <v>52</v>
      </c>
      <c r="D20" s="93">
        <f>[15]Dezembro!$G$7</f>
        <v>65</v>
      </c>
      <c r="E20" s="93">
        <f>[15]Dezembro!$G$8</f>
        <v>61</v>
      </c>
      <c r="F20" s="93">
        <f>[15]Dezembro!$G$9</f>
        <v>54</v>
      </c>
      <c r="G20" s="93">
        <f>[15]Dezembro!$G$10</f>
        <v>55</v>
      </c>
      <c r="H20" s="93">
        <f>[15]Dezembro!$G$11</f>
        <v>52</v>
      </c>
      <c r="I20" s="93">
        <f>[15]Dezembro!$G$12</f>
        <v>45</v>
      </c>
      <c r="J20" s="93">
        <f>[15]Dezembro!$G$13</f>
        <v>56</v>
      </c>
      <c r="K20" s="93">
        <f>[15]Dezembro!$G$14</f>
        <v>48</v>
      </c>
      <c r="L20" s="93">
        <f>[15]Dezembro!$G$15</f>
        <v>44</v>
      </c>
      <c r="M20" s="93">
        <f>[15]Dezembro!$G$16</f>
        <v>48</v>
      </c>
      <c r="N20" s="93">
        <f>[15]Dezembro!$G$17</f>
        <v>47</v>
      </c>
      <c r="O20" s="93">
        <f>[15]Dezembro!$G$18</f>
        <v>65</v>
      </c>
      <c r="P20" s="93">
        <f>[15]Dezembro!$G$19</f>
        <v>41</v>
      </c>
      <c r="Q20" s="93">
        <f>[15]Dezembro!$G$20</f>
        <v>25</v>
      </c>
      <c r="R20" s="93">
        <f>[15]Dezembro!$G$21</f>
        <v>26</v>
      </c>
      <c r="S20" s="93">
        <f>[15]Dezembro!$G$22</f>
        <v>35</v>
      </c>
      <c r="T20" s="93">
        <f>[15]Dezembro!$G$23</f>
        <v>41</v>
      </c>
      <c r="U20" s="93">
        <f>[15]Dezembro!$G$24</f>
        <v>38</v>
      </c>
      <c r="V20" s="93">
        <f>[15]Dezembro!$G$25</f>
        <v>35</v>
      </c>
      <c r="W20" s="93">
        <f>[15]Dezembro!$G$26</f>
        <v>61</v>
      </c>
      <c r="X20" s="93">
        <f>[15]Dezembro!$G$27</f>
        <v>51</v>
      </c>
      <c r="Y20" s="93">
        <f>[15]Dezembro!$G$28</f>
        <v>50</v>
      </c>
      <c r="Z20" s="93">
        <f>[15]Dezembro!$G$29</f>
        <v>63</v>
      </c>
      <c r="AA20" s="93">
        <f>[15]Dezembro!$G$30</f>
        <v>36</v>
      </c>
      <c r="AB20" s="93">
        <f>[15]Dezembro!$G$31</f>
        <v>22</v>
      </c>
      <c r="AC20" s="93">
        <f>[15]Dezembro!$G$32</f>
        <v>23</v>
      </c>
      <c r="AD20" s="93">
        <f>[15]Dezembro!$G$33</f>
        <v>20</v>
      </c>
      <c r="AE20" s="93">
        <f>[15]Dezembro!$G$34</f>
        <v>22</v>
      </c>
      <c r="AF20" s="93">
        <f>[15]Dezembro!$G$35</f>
        <v>28</v>
      </c>
      <c r="AG20" s="81">
        <f t="shared" si="3"/>
        <v>20</v>
      </c>
      <c r="AH20" s="92">
        <f t="shared" si="4"/>
        <v>44.451612903225808</v>
      </c>
      <c r="AI20" s="11" t="s">
        <v>33</v>
      </c>
    </row>
    <row r="21" spans="1:39" x14ac:dyDescent="0.2">
      <c r="A21" s="50" t="s">
        <v>31</v>
      </c>
      <c r="B21" s="93">
        <f>[16]Dezembro!$G$5</f>
        <v>56</v>
      </c>
      <c r="C21" s="93">
        <f>[16]Dezembro!$G$6</f>
        <v>63</v>
      </c>
      <c r="D21" s="93">
        <f>[16]Dezembro!$G$7</f>
        <v>66</v>
      </c>
      <c r="E21" s="93">
        <f>[16]Dezembro!$G$8</f>
        <v>63</v>
      </c>
      <c r="F21" s="93">
        <f>[16]Dezembro!$G$9</f>
        <v>50</v>
      </c>
      <c r="G21" s="93">
        <f>[16]Dezembro!$G$10</f>
        <v>39</v>
      </c>
      <c r="H21" s="93">
        <f>[16]Dezembro!$G$11</f>
        <v>43</v>
      </c>
      <c r="I21" s="93">
        <f>[16]Dezembro!$G$12</f>
        <v>53</v>
      </c>
      <c r="J21" s="93" t="str">
        <f>[16]Dezembro!$G$13</f>
        <v>*</v>
      </c>
      <c r="K21" s="93" t="str">
        <f>[16]Dezembro!$G$14</f>
        <v>*</v>
      </c>
      <c r="L21" s="93" t="str">
        <f>[16]Dezembro!$G$15</f>
        <v>*</v>
      </c>
      <c r="M21" s="93" t="str">
        <f>[16]Dezembro!$G$16</f>
        <v>*</v>
      </c>
      <c r="N21" s="93" t="str">
        <f>[16]Dezembro!$G$17</f>
        <v>*</v>
      </c>
      <c r="O21" s="93" t="str">
        <f>[16]Dezembro!$G$18</f>
        <v>*</v>
      </c>
      <c r="P21" s="93" t="str">
        <f>[16]Dezembro!$G$19</f>
        <v>*</v>
      </c>
      <c r="Q21" s="93" t="str">
        <f>[16]Dezembro!$G$20</f>
        <v>*</v>
      </c>
      <c r="R21" s="93" t="str">
        <f>[16]Dezembro!$G$21</f>
        <v>*</v>
      </c>
      <c r="S21" s="93" t="str">
        <f>[16]Dezembro!$G$22</f>
        <v>*</v>
      </c>
      <c r="T21" s="93" t="str">
        <f>[16]Dezembro!$G$23</f>
        <v>*</v>
      </c>
      <c r="U21" s="93" t="str">
        <f>[16]Dezembro!$G$24</f>
        <v>*</v>
      </c>
      <c r="V21" s="93" t="str">
        <f>[16]Dezembro!$G$25</f>
        <v>*</v>
      </c>
      <c r="W21" s="93" t="str">
        <f>[16]Dezembro!$G$26</f>
        <v>*</v>
      </c>
      <c r="X21" s="93" t="str">
        <f>[16]Dezembro!$G$27</f>
        <v>*</v>
      </c>
      <c r="Y21" s="93" t="str">
        <f>[16]Dezembro!$G$28</f>
        <v>*</v>
      </c>
      <c r="Z21" s="93" t="str">
        <f>[16]Dezembro!$G$29</f>
        <v>*</v>
      </c>
      <c r="AA21" s="93" t="str">
        <f>[16]Dezembro!$G$30</f>
        <v>*</v>
      </c>
      <c r="AB21" s="93" t="str">
        <f>[16]Dezembro!$G$31</f>
        <v>*</v>
      </c>
      <c r="AC21" s="93" t="str">
        <f>[16]Dezembro!$G$32</f>
        <v>*</v>
      </c>
      <c r="AD21" s="93" t="str">
        <f>[16]Dezembro!$G$33</f>
        <v>*</v>
      </c>
      <c r="AE21" s="93" t="str">
        <f>[16]Dezembro!$G$34</f>
        <v>*</v>
      </c>
      <c r="AF21" s="93" t="str">
        <f>[16]Dezembro!$G$35</f>
        <v>*</v>
      </c>
      <c r="AG21" s="81">
        <f t="shared" si="3"/>
        <v>39</v>
      </c>
      <c r="AH21" s="92">
        <f t="shared" si="4"/>
        <v>54.125</v>
      </c>
      <c r="AJ21" t="s">
        <v>33</v>
      </c>
      <c r="AL21" t="s">
        <v>33</v>
      </c>
    </row>
    <row r="22" spans="1:39" x14ac:dyDescent="0.2">
      <c r="A22" s="50" t="s">
        <v>6</v>
      </c>
      <c r="B22" s="93">
        <f>[17]Dezembro!$G$5</f>
        <v>58</v>
      </c>
      <c r="C22" s="93">
        <f>[17]Dezembro!$G$6</f>
        <v>47</v>
      </c>
      <c r="D22" s="93">
        <f>[17]Dezembro!$G$7</f>
        <v>64</v>
      </c>
      <c r="E22" s="93">
        <f>[17]Dezembro!$G$8</f>
        <v>64</v>
      </c>
      <c r="F22" s="93">
        <f>[17]Dezembro!$G$9</f>
        <v>58</v>
      </c>
      <c r="G22" s="93">
        <f>[17]Dezembro!$G$10</f>
        <v>41</v>
      </c>
      <c r="H22" s="93">
        <f>[17]Dezembro!$G$11</f>
        <v>38</v>
      </c>
      <c r="I22" s="93">
        <f>[17]Dezembro!$G$12</f>
        <v>43</v>
      </c>
      <c r="J22" s="93">
        <f>[17]Dezembro!$G$13</f>
        <v>36</v>
      </c>
      <c r="K22" s="93">
        <f>[17]Dezembro!$G$14</f>
        <v>38</v>
      </c>
      <c r="L22" s="93">
        <f>[17]Dezembro!$G$15</f>
        <v>37</v>
      </c>
      <c r="M22" s="93">
        <f>[17]Dezembro!$G$16</f>
        <v>57</v>
      </c>
      <c r="N22" s="93">
        <f>[17]Dezembro!$G$17</f>
        <v>45</v>
      </c>
      <c r="O22" s="93">
        <f>[17]Dezembro!$G$18</f>
        <v>74</v>
      </c>
      <c r="P22" s="93">
        <f>[17]Dezembro!$G$19</f>
        <v>55</v>
      </c>
      <c r="Q22" s="93">
        <f>[17]Dezembro!$G$20</f>
        <v>41</v>
      </c>
      <c r="R22" s="93">
        <f>[17]Dezembro!$G$21</f>
        <v>36</v>
      </c>
      <c r="S22" s="93">
        <f>[17]Dezembro!$G$22</f>
        <v>41</v>
      </c>
      <c r="T22" s="93">
        <f>[17]Dezembro!$G$23</f>
        <v>42</v>
      </c>
      <c r="U22" s="93">
        <f>[17]Dezembro!$G$24</f>
        <v>43</v>
      </c>
      <c r="V22" s="93">
        <f>[17]Dezembro!$G$25</f>
        <v>65</v>
      </c>
      <c r="W22" s="93">
        <f>[17]Dezembro!$G$26</f>
        <v>61</v>
      </c>
      <c r="X22" s="93">
        <f>[17]Dezembro!$G$27</f>
        <v>41</v>
      </c>
      <c r="Y22" s="93">
        <f>[17]Dezembro!$G$28</f>
        <v>47</v>
      </c>
      <c r="Z22" s="93">
        <f>[17]Dezembro!$G$29</f>
        <v>77</v>
      </c>
      <c r="AA22" s="93">
        <f>[17]Dezembro!$G$30</f>
        <v>69</v>
      </c>
      <c r="AB22" s="93">
        <f>[17]Dezembro!$G$31</f>
        <v>52</v>
      </c>
      <c r="AC22" s="93">
        <f>[17]Dezembro!$G$32</f>
        <v>43</v>
      </c>
      <c r="AD22" s="93">
        <f>[17]Dezembro!$G$33</f>
        <v>33</v>
      </c>
      <c r="AE22" s="93">
        <f>[17]Dezembro!$G$34</f>
        <v>34</v>
      </c>
      <c r="AF22" s="93">
        <f>[17]Dezembro!$G$35</f>
        <v>42</v>
      </c>
      <c r="AG22" s="81">
        <f t="shared" si="3"/>
        <v>33</v>
      </c>
      <c r="AH22" s="92">
        <f t="shared" si="4"/>
        <v>49.096774193548384</v>
      </c>
      <c r="AK22" t="s">
        <v>33</v>
      </c>
      <c r="AL22" t="s">
        <v>33</v>
      </c>
    </row>
    <row r="23" spans="1:39" x14ac:dyDescent="0.2">
      <c r="A23" s="50" t="s">
        <v>7</v>
      </c>
      <c r="B23" s="93">
        <f>[18]Dezembro!$G$5</f>
        <v>37</v>
      </c>
      <c r="C23" s="93">
        <f>[18]Dezembro!$G$6</f>
        <v>65</v>
      </c>
      <c r="D23" s="93">
        <f>[18]Dezembro!$G$7</f>
        <v>78</v>
      </c>
      <c r="E23" s="93">
        <f>[18]Dezembro!$G$8</f>
        <v>74</v>
      </c>
      <c r="F23" s="93">
        <f>[18]Dezembro!$G$9</f>
        <v>56</v>
      </c>
      <c r="G23" s="93">
        <f>[18]Dezembro!$G$10</f>
        <v>53</v>
      </c>
      <c r="H23" s="93">
        <f>[18]Dezembro!$G$11</f>
        <v>51</v>
      </c>
      <c r="I23" s="93">
        <f>[18]Dezembro!$G$12</f>
        <v>60</v>
      </c>
      <c r="J23" s="93">
        <f>[18]Dezembro!$G$13</f>
        <v>54</v>
      </c>
      <c r="K23" s="93">
        <f>[18]Dezembro!$G$14</f>
        <v>60</v>
      </c>
      <c r="L23" s="93">
        <f>[18]Dezembro!$G$15</f>
        <v>54</v>
      </c>
      <c r="M23" s="93">
        <f>[18]Dezembro!$G$16</f>
        <v>52</v>
      </c>
      <c r="N23" s="93">
        <f>[18]Dezembro!$G$17</f>
        <v>62</v>
      </c>
      <c r="O23" s="93">
        <f>[18]Dezembro!$G$18</f>
        <v>61</v>
      </c>
      <c r="P23" s="93">
        <f>[18]Dezembro!$G$19</f>
        <v>41</v>
      </c>
      <c r="Q23" s="93">
        <f>[18]Dezembro!$G$20</f>
        <v>34</v>
      </c>
      <c r="R23" s="93">
        <f>[18]Dezembro!$G$21</f>
        <v>34</v>
      </c>
      <c r="S23" s="93">
        <f>[18]Dezembro!$G$22</f>
        <v>40</v>
      </c>
      <c r="T23" s="93">
        <f>[18]Dezembro!$G$23</f>
        <v>49</v>
      </c>
      <c r="U23" s="93">
        <f>[18]Dezembro!$G$24</f>
        <v>63</v>
      </c>
      <c r="V23" s="93">
        <f>[18]Dezembro!$G$25</f>
        <v>35</v>
      </c>
      <c r="W23" s="93">
        <f>[18]Dezembro!$G$26</f>
        <v>56</v>
      </c>
      <c r="X23" s="93">
        <f>[18]Dezembro!$G$27</f>
        <v>33</v>
      </c>
      <c r="Y23" s="93">
        <f>[18]Dezembro!$G$28</f>
        <v>51</v>
      </c>
      <c r="Z23" s="93">
        <f>[18]Dezembro!$G$29</f>
        <v>68</v>
      </c>
      <c r="AA23" s="93">
        <f>[18]Dezembro!$G$30</f>
        <v>45</v>
      </c>
      <c r="AB23" s="93">
        <f>[18]Dezembro!$G$31</f>
        <v>26</v>
      </c>
      <c r="AC23" s="93">
        <f>[18]Dezembro!$G$32</f>
        <v>30</v>
      </c>
      <c r="AD23" s="93">
        <f>[18]Dezembro!$G$33</f>
        <v>24</v>
      </c>
      <c r="AE23" s="93">
        <f>[18]Dezembro!$G$34</f>
        <v>27</v>
      </c>
      <c r="AF23" s="93">
        <f>[18]Dezembro!$G$35</f>
        <v>28</v>
      </c>
      <c r="AG23" s="81">
        <f t="shared" si="3"/>
        <v>24</v>
      </c>
      <c r="AH23" s="92">
        <f t="shared" si="4"/>
        <v>48.41935483870968</v>
      </c>
      <c r="AJ23" t="s">
        <v>33</v>
      </c>
      <c r="AK23" t="s">
        <v>33</v>
      </c>
    </row>
    <row r="24" spans="1:39" x14ac:dyDescent="0.2">
      <c r="A24" s="50" t="s">
        <v>151</v>
      </c>
      <c r="B24" s="93">
        <f>[19]Dezembro!$G$5</f>
        <v>32</v>
      </c>
      <c r="C24" s="93">
        <f>[19]Dezembro!$G$6</f>
        <v>53</v>
      </c>
      <c r="D24" s="93">
        <f>[19]Dezembro!$G$7</f>
        <v>71</v>
      </c>
      <c r="E24" s="93">
        <f>[19]Dezembro!$G$8</f>
        <v>63</v>
      </c>
      <c r="F24" s="93">
        <f>[19]Dezembro!$G$9</f>
        <v>59</v>
      </c>
      <c r="G24" s="93">
        <f>[19]Dezembro!$G$10</f>
        <v>48</v>
      </c>
      <c r="H24" s="93">
        <f>[19]Dezembro!$G$11</f>
        <v>54</v>
      </c>
      <c r="I24" s="93">
        <f>[19]Dezembro!$G$12</f>
        <v>63</v>
      </c>
      <c r="J24" s="93">
        <f>[19]Dezembro!$G$13</f>
        <v>63</v>
      </c>
      <c r="K24" s="93">
        <f>[19]Dezembro!$G$14</f>
        <v>63</v>
      </c>
      <c r="L24" s="93">
        <f>[19]Dezembro!$G$15</f>
        <v>54</v>
      </c>
      <c r="M24" s="93">
        <f>[19]Dezembro!$G$16</f>
        <v>49</v>
      </c>
      <c r="N24" s="93">
        <f>[19]Dezembro!$G$17</f>
        <v>55</v>
      </c>
      <c r="O24" s="93">
        <f>[19]Dezembro!$G$18</f>
        <v>60</v>
      </c>
      <c r="P24" s="93">
        <f>[19]Dezembro!$G$19</f>
        <v>43</v>
      </c>
      <c r="Q24" s="93">
        <f>[19]Dezembro!$G$20</f>
        <v>34</v>
      </c>
      <c r="R24" s="93">
        <f>[19]Dezembro!$G$21</f>
        <v>35</v>
      </c>
      <c r="S24" s="93">
        <f>[19]Dezembro!$G$22</f>
        <v>35</v>
      </c>
      <c r="T24" s="93">
        <f>[19]Dezembro!$G$23</f>
        <v>52</v>
      </c>
      <c r="U24" s="93">
        <f>[19]Dezembro!$G$24</f>
        <v>57</v>
      </c>
      <c r="V24" s="93">
        <f>[19]Dezembro!$G$25</f>
        <v>54</v>
      </c>
      <c r="W24" s="93">
        <f>[19]Dezembro!$G$26</f>
        <v>52</v>
      </c>
      <c r="X24" s="93">
        <f>[19]Dezembro!$G$27</f>
        <v>31</v>
      </c>
      <c r="Y24" s="93">
        <f>[19]Dezembro!$G$28</f>
        <v>51</v>
      </c>
      <c r="Z24" s="93">
        <f>[19]Dezembro!$G$29</f>
        <v>66</v>
      </c>
      <c r="AA24" s="93">
        <f>[19]Dezembro!$G$30</f>
        <v>46</v>
      </c>
      <c r="AB24" s="93">
        <f>[19]Dezembro!$G$31</f>
        <v>31</v>
      </c>
      <c r="AC24" s="93">
        <f>[19]Dezembro!$G$32</f>
        <v>34</v>
      </c>
      <c r="AD24" s="93">
        <f>[19]Dezembro!$G$33</f>
        <v>29</v>
      </c>
      <c r="AE24" s="93">
        <f>[19]Dezembro!$G$34</f>
        <v>30</v>
      </c>
      <c r="AF24" s="93">
        <f>[19]Dezembro!$G$35</f>
        <v>27</v>
      </c>
      <c r="AG24" s="81">
        <f t="shared" si="3"/>
        <v>27</v>
      </c>
      <c r="AH24" s="92">
        <f t="shared" si="4"/>
        <v>48.193548387096776</v>
      </c>
      <c r="AJ24" t="s">
        <v>33</v>
      </c>
    </row>
    <row r="25" spans="1:39" x14ac:dyDescent="0.2">
      <c r="A25" s="50" t="s">
        <v>152</v>
      </c>
      <c r="B25" s="93">
        <f>[20]Dezembro!$G5</f>
        <v>51</v>
      </c>
      <c r="C25" s="93">
        <f>[20]Dezembro!$G6</f>
        <v>52</v>
      </c>
      <c r="D25" s="93">
        <f>[20]Dezembro!$G7</f>
        <v>77</v>
      </c>
      <c r="E25" s="93">
        <f>[20]Dezembro!$G8</f>
        <v>83</v>
      </c>
      <c r="F25" s="93">
        <f>[20]Dezembro!$G9</f>
        <v>64</v>
      </c>
      <c r="G25" s="93">
        <f>[20]Dezembro!$G10</f>
        <v>53</v>
      </c>
      <c r="H25" s="93">
        <f>[20]Dezembro!$G11</f>
        <v>49</v>
      </c>
      <c r="I25" s="93">
        <f>[20]Dezembro!$G12</f>
        <v>68</v>
      </c>
      <c r="J25" s="93">
        <f>[20]Dezembro!$G13</f>
        <v>60</v>
      </c>
      <c r="K25" s="93">
        <f>[20]Dezembro!$G14</f>
        <v>65</v>
      </c>
      <c r="L25" s="93">
        <f>[20]Dezembro!$G15</f>
        <v>53</v>
      </c>
      <c r="M25" s="93">
        <f>[20]Dezembro!$G16</f>
        <v>51</v>
      </c>
      <c r="N25" s="93">
        <f>[20]Dezembro!$G17</f>
        <v>65</v>
      </c>
      <c r="O25" s="93">
        <f>[20]Dezembro!$G18</f>
        <v>57</v>
      </c>
      <c r="P25" s="93">
        <f>[20]Dezembro!$G19</f>
        <v>39</v>
      </c>
      <c r="Q25" s="93">
        <f>[20]Dezembro!$G20</f>
        <v>35</v>
      </c>
      <c r="R25" s="93">
        <f>[20]Dezembro!$G21</f>
        <v>32</v>
      </c>
      <c r="S25" s="93">
        <f>[20]Dezembro!$G22</f>
        <v>37</v>
      </c>
      <c r="T25" s="93">
        <f>[20]Dezembro!$G23</f>
        <v>62</v>
      </c>
      <c r="U25" s="93">
        <f>[20]Dezembro!$G24</f>
        <v>64</v>
      </c>
      <c r="V25" s="93">
        <f>[20]Dezembro!$G25</f>
        <v>58</v>
      </c>
      <c r="W25" s="93">
        <f>[20]Dezembro!$G26</f>
        <v>41</v>
      </c>
      <c r="X25" s="93">
        <f>[20]Dezembro!$G27</f>
        <v>35</v>
      </c>
      <c r="Y25" s="93">
        <f>[20]Dezembro!$G28</f>
        <v>51</v>
      </c>
      <c r="Z25" s="93">
        <f>[20]Dezembro!$G29</f>
        <v>63</v>
      </c>
      <c r="AA25" s="93">
        <f>[20]Dezembro!$G30</f>
        <v>36</v>
      </c>
      <c r="AB25" s="93">
        <f>[20]Dezembro!$G31</f>
        <v>34</v>
      </c>
      <c r="AC25" s="93">
        <f>[20]Dezembro!$G32</f>
        <v>32</v>
      </c>
      <c r="AD25" s="93">
        <f>[20]Dezembro!$G33</f>
        <v>27</v>
      </c>
      <c r="AE25" s="93">
        <f>[20]Dezembro!$G34</f>
        <v>29</v>
      </c>
      <c r="AF25" s="93">
        <f>[20]Dezembro!$G35</f>
        <v>35</v>
      </c>
      <c r="AG25" s="81">
        <f t="shared" si="3"/>
        <v>27</v>
      </c>
      <c r="AH25" s="92">
        <f t="shared" si="4"/>
        <v>50.258064516129032</v>
      </c>
      <c r="AI25" s="11" t="s">
        <v>33</v>
      </c>
      <c r="AJ25" t="s">
        <v>33</v>
      </c>
    </row>
    <row r="26" spans="1:39" x14ac:dyDescent="0.2">
      <c r="A26" s="50" t="s">
        <v>153</v>
      </c>
      <c r="B26" s="93">
        <f>[21]Dezembro!$G$5</f>
        <v>39</v>
      </c>
      <c r="C26" s="93">
        <f>[21]Dezembro!$G$6</f>
        <v>62</v>
      </c>
      <c r="D26" s="93">
        <f>[21]Dezembro!$G$7</f>
        <v>78</v>
      </c>
      <c r="E26" s="93">
        <f>[21]Dezembro!$G$8</f>
        <v>67</v>
      </c>
      <c r="F26" s="93">
        <f>[21]Dezembro!$G$9</f>
        <v>55</v>
      </c>
      <c r="G26" s="93">
        <f>[21]Dezembro!$G$10</f>
        <v>54</v>
      </c>
      <c r="H26" s="93">
        <f>[21]Dezembro!$G$11</f>
        <v>50</v>
      </c>
      <c r="I26" s="93">
        <f>[21]Dezembro!$G$12</f>
        <v>61</v>
      </c>
      <c r="J26" s="93">
        <f>[21]Dezembro!$G$13</f>
        <v>55</v>
      </c>
      <c r="K26" s="93">
        <f>[21]Dezembro!$G$14</f>
        <v>63</v>
      </c>
      <c r="L26" s="93">
        <f>[21]Dezembro!$G$15</f>
        <v>52</v>
      </c>
      <c r="M26" s="93">
        <f>[21]Dezembro!$G$16</f>
        <v>53</v>
      </c>
      <c r="N26" s="93">
        <f>[21]Dezembro!$G$17</f>
        <v>61</v>
      </c>
      <c r="O26" s="93">
        <f>[21]Dezembro!$G$18</f>
        <v>65</v>
      </c>
      <c r="P26" s="93">
        <f>[21]Dezembro!$G$19</f>
        <v>44</v>
      </c>
      <c r="Q26" s="93">
        <f>[21]Dezembro!$G$20</f>
        <v>36</v>
      </c>
      <c r="R26" s="93">
        <f>[21]Dezembro!$G$21</f>
        <v>38</v>
      </c>
      <c r="S26" s="93">
        <f>[21]Dezembro!$G$22</f>
        <v>38</v>
      </c>
      <c r="T26" s="93">
        <f>[21]Dezembro!$G$23</f>
        <v>51</v>
      </c>
      <c r="U26" s="93">
        <f>[21]Dezembro!$G$24</f>
        <v>59</v>
      </c>
      <c r="V26" s="93">
        <f>[21]Dezembro!$G$25</f>
        <v>39</v>
      </c>
      <c r="W26" s="93">
        <f>[21]Dezembro!$G$26</f>
        <v>49</v>
      </c>
      <c r="X26" s="93">
        <f>[21]Dezembro!$G$27</f>
        <v>38</v>
      </c>
      <c r="Y26" s="93">
        <f>[21]Dezembro!$G$28</f>
        <v>51</v>
      </c>
      <c r="Z26" s="93">
        <f>[21]Dezembro!$G$29</f>
        <v>62</v>
      </c>
      <c r="AA26" s="93">
        <f>[21]Dezembro!$G$30</f>
        <v>44</v>
      </c>
      <c r="AB26" s="93">
        <f>[21]Dezembro!$G$31</f>
        <v>29</v>
      </c>
      <c r="AC26" s="93">
        <f>[21]Dezembro!$G$32</f>
        <v>31</v>
      </c>
      <c r="AD26" s="93">
        <f>[21]Dezembro!$G$33</f>
        <v>24</v>
      </c>
      <c r="AE26" s="93">
        <f>[21]Dezembro!$G$34</f>
        <v>27</v>
      </c>
      <c r="AF26" s="93">
        <f>[21]Dezembro!$G$35</f>
        <v>27</v>
      </c>
      <c r="AG26" s="81">
        <f t="shared" si="3"/>
        <v>24</v>
      </c>
      <c r="AH26" s="92">
        <f t="shared" si="4"/>
        <v>48.451612903225808</v>
      </c>
      <c r="AJ26" t="s">
        <v>33</v>
      </c>
      <c r="AM26" t="s">
        <v>33</v>
      </c>
    </row>
    <row r="27" spans="1:39" x14ac:dyDescent="0.2">
      <c r="A27" s="50" t="s">
        <v>8</v>
      </c>
      <c r="B27" s="93">
        <f>[22]Dezembro!$G$5</f>
        <v>51</v>
      </c>
      <c r="C27" s="93">
        <f>[22]Dezembro!$G$6</f>
        <v>49</v>
      </c>
      <c r="D27" s="93">
        <f>[22]Dezembro!$G$7</f>
        <v>84</v>
      </c>
      <c r="E27" s="93">
        <f>[22]Dezembro!$G$8</f>
        <v>86</v>
      </c>
      <c r="F27" s="93">
        <f>[22]Dezembro!$G$9</f>
        <v>65</v>
      </c>
      <c r="G27" s="93">
        <f>[22]Dezembro!$G$10</f>
        <v>52</v>
      </c>
      <c r="H27" s="93">
        <f>[22]Dezembro!$G$11</f>
        <v>52</v>
      </c>
      <c r="I27" s="93">
        <f>[22]Dezembro!$G$12</f>
        <v>70</v>
      </c>
      <c r="J27" s="93">
        <f>[22]Dezembro!$G$13</f>
        <v>66</v>
      </c>
      <c r="K27" s="93">
        <f>[22]Dezembro!$G$14</f>
        <v>66</v>
      </c>
      <c r="L27" s="93">
        <f>[22]Dezembro!$G$15</f>
        <v>58</v>
      </c>
      <c r="M27" s="93">
        <f>[22]Dezembro!$G$16</f>
        <v>49</v>
      </c>
      <c r="N27" s="93">
        <f>[22]Dezembro!$G$17</f>
        <v>65</v>
      </c>
      <c r="O27" s="93">
        <f>[22]Dezembro!$G$18</f>
        <v>61</v>
      </c>
      <c r="P27" s="93">
        <f>[22]Dezembro!$G$19</f>
        <v>34</v>
      </c>
      <c r="Q27" s="93">
        <f>[22]Dezembro!$G$20</f>
        <v>33</v>
      </c>
      <c r="R27" s="93">
        <f>[22]Dezembro!$G$21</f>
        <v>32</v>
      </c>
      <c r="S27" s="93">
        <f>[22]Dezembro!$G$22</f>
        <v>43</v>
      </c>
      <c r="T27" s="93">
        <f>[22]Dezembro!$G$23</f>
        <v>65</v>
      </c>
      <c r="U27" s="93">
        <f>[22]Dezembro!$G$24</f>
        <v>65</v>
      </c>
      <c r="V27" s="93">
        <f>[22]Dezembro!$G$25</f>
        <v>57</v>
      </c>
      <c r="W27" s="93">
        <f>[22]Dezembro!$G$26</f>
        <v>54</v>
      </c>
      <c r="X27" s="93">
        <f>[22]Dezembro!$G$27</f>
        <v>28</v>
      </c>
      <c r="Y27" s="93">
        <f>[22]Dezembro!$G$28</f>
        <v>54</v>
      </c>
      <c r="Z27" s="93">
        <f>[22]Dezembro!$G$29</f>
        <v>68</v>
      </c>
      <c r="AA27" s="93">
        <f>[22]Dezembro!$G$30</f>
        <v>37</v>
      </c>
      <c r="AB27" s="93">
        <f>[22]Dezembro!$G$31</f>
        <v>30</v>
      </c>
      <c r="AC27" s="93">
        <f>[22]Dezembro!$G$32</f>
        <v>30</v>
      </c>
      <c r="AD27" s="93">
        <f>[22]Dezembro!$G$33</f>
        <v>30</v>
      </c>
      <c r="AE27" s="93">
        <f>[22]Dezembro!$G$34</f>
        <v>31</v>
      </c>
      <c r="AF27" s="93">
        <f>[22]Dezembro!$G$35</f>
        <v>44</v>
      </c>
      <c r="AG27" s="81">
        <f t="shared" si="3"/>
        <v>28</v>
      </c>
      <c r="AH27" s="92">
        <f t="shared" si="4"/>
        <v>51.903225806451616</v>
      </c>
      <c r="AJ27" t="s">
        <v>33</v>
      </c>
      <c r="AK27" t="s">
        <v>33</v>
      </c>
      <c r="AL27" t="s">
        <v>33</v>
      </c>
    </row>
    <row r="28" spans="1:39" x14ac:dyDescent="0.2">
      <c r="A28" s="50" t="s">
        <v>9</v>
      </c>
      <c r="B28" s="93">
        <f>[23]Dezembro!$G5</f>
        <v>33</v>
      </c>
      <c r="C28" s="93">
        <f>[23]Dezembro!$G6</f>
        <v>52</v>
      </c>
      <c r="D28" s="93">
        <f>[23]Dezembro!$G7</f>
        <v>61</v>
      </c>
      <c r="E28" s="93">
        <f>[23]Dezembro!$G8</f>
        <v>67</v>
      </c>
      <c r="F28" s="93">
        <f>[23]Dezembro!$G9</f>
        <v>54</v>
      </c>
      <c r="G28" s="93">
        <f>[23]Dezembro!$G10</f>
        <v>54</v>
      </c>
      <c r="H28" s="93">
        <f>[23]Dezembro!$G11</f>
        <v>49</v>
      </c>
      <c r="I28" s="93">
        <f>[23]Dezembro!$G12</f>
        <v>69</v>
      </c>
      <c r="J28" s="93">
        <f>[23]Dezembro!$G13</f>
        <v>50</v>
      </c>
      <c r="K28" s="93">
        <f>[23]Dezembro!$G14</f>
        <v>54</v>
      </c>
      <c r="L28" s="93">
        <f>[23]Dezembro!$G15</f>
        <v>55</v>
      </c>
      <c r="M28" s="93">
        <f>[23]Dezembro!$G16</f>
        <v>44</v>
      </c>
      <c r="N28" s="93">
        <f>[23]Dezembro!$G17</f>
        <v>64</v>
      </c>
      <c r="O28" s="93">
        <f>[23]Dezembro!$G18</f>
        <v>60</v>
      </c>
      <c r="P28" s="93">
        <f>[23]Dezembro!$G19</f>
        <v>33</v>
      </c>
      <c r="Q28" s="93">
        <f>[23]Dezembro!$G20</f>
        <v>23</v>
      </c>
      <c r="R28" s="93">
        <f>[23]Dezembro!$G21</f>
        <v>29</v>
      </c>
      <c r="S28" s="93">
        <f>[23]Dezembro!$G22</f>
        <v>29</v>
      </c>
      <c r="T28" s="93">
        <f>[23]Dezembro!$G23</f>
        <v>42</v>
      </c>
      <c r="U28" s="93">
        <f>[23]Dezembro!$G24</f>
        <v>53</v>
      </c>
      <c r="V28" s="93">
        <f>[23]Dezembro!$G25</f>
        <v>46</v>
      </c>
      <c r="W28" s="93">
        <f>[23]Dezembro!$G26</f>
        <v>52</v>
      </c>
      <c r="X28" s="93">
        <f>[23]Dezembro!$G27</f>
        <v>35</v>
      </c>
      <c r="Y28" s="93">
        <f>[23]Dezembro!$G28</f>
        <v>46</v>
      </c>
      <c r="Z28" s="93">
        <f>[23]Dezembro!$G29</f>
        <v>64</v>
      </c>
      <c r="AA28" s="93">
        <f>[23]Dezembro!$G30</f>
        <v>42</v>
      </c>
      <c r="AB28" s="93">
        <f>[23]Dezembro!$G31</f>
        <v>22</v>
      </c>
      <c r="AC28" s="93">
        <f>[23]Dezembro!$G32</f>
        <v>22</v>
      </c>
      <c r="AD28" s="93">
        <f>[23]Dezembro!$G33</f>
        <v>24</v>
      </c>
      <c r="AE28" s="93">
        <f>[23]Dezembro!$G34</f>
        <v>27</v>
      </c>
      <c r="AF28" s="93">
        <f>[23]Dezembro!$G35</f>
        <v>37</v>
      </c>
      <c r="AG28" s="81">
        <f t="shared" si="3"/>
        <v>22</v>
      </c>
      <c r="AH28" s="92">
        <f t="shared" si="4"/>
        <v>44.903225806451616</v>
      </c>
      <c r="AL28" t="s">
        <v>33</v>
      </c>
    </row>
    <row r="29" spans="1:39" x14ac:dyDescent="0.2">
      <c r="A29" s="50" t="s">
        <v>30</v>
      </c>
      <c r="B29" s="93">
        <f>[24]Dezembro!$G5</f>
        <v>31</v>
      </c>
      <c r="C29" s="93">
        <f>[24]Dezembro!$G6</f>
        <v>47</v>
      </c>
      <c r="D29" s="93">
        <f>[24]Dezembro!$G7</f>
        <v>70</v>
      </c>
      <c r="E29" s="93">
        <f>[24]Dezembro!$G8</f>
        <v>65</v>
      </c>
      <c r="F29" s="93">
        <f>[24]Dezembro!$G9</f>
        <v>47</v>
      </c>
      <c r="G29" s="93">
        <f>[24]Dezembro!$G10</f>
        <v>51</v>
      </c>
      <c r="H29" s="93">
        <f>[24]Dezembro!$G11</f>
        <v>46</v>
      </c>
      <c r="I29" s="93">
        <f>[24]Dezembro!$G12</f>
        <v>47</v>
      </c>
      <c r="J29" s="93">
        <f>[24]Dezembro!$G13</f>
        <v>51</v>
      </c>
      <c r="K29" s="93">
        <f>[24]Dezembro!$G14</f>
        <v>47</v>
      </c>
      <c r="L29" s="93">
        <f>[24]Dezembro!$G15</f>
        <v>44</v>
      </c>
      <c r="M29" s="93">
        <f>[24]Dezembro!$G16</f>
        <v>51</v>
      </c>
      <c r="N29" s="93">
        <f>[24]Dezembro!$G17</f>
        <v>48</v>
      </c>
      <c r="O29" s="93">
        <f>[24]Dezembro!$G18</f>
        <v>49</v>
      </c>
      <c r="P29" s="93">
        <f>[24]Dezembro!$G19</f>
        <v>31</v>
      </c>
      <c r="Q29" s="93">
        <f>[24]Dezembro!$G20</f>
        <v>23</v>
      </c>
      <c r="R29" s="93">
        <f>[24]Dezembro!$G21</f>
        <v>24</v>
      </c>
      <c r="S29" s="93">
        <f>[24]Dezembro!$G22</f>
        <v>40</v>
      </c>
      <c r="T29" s="93">
        <f>[24]Dezembro!$G23</f>
        <v>46</v>
      </c>
      <c r="U29" s="93">
        <f>[24]Dezembro!$G24</f>
        <v>48</v>
      </c>
      <c r="V29" s="93">
        <f>[24]Dezembro!$G25</f>
        <v>39</v>
      </c>
      <c r="W29" s="93" t="str">
        <f>[24]Dezembro!$G26</f>
        <v>*</v>
      </c>
      <c r="X29" s="93">
        <f>[24]Dezembro!$G27</f>
        <v>30</v>
      </c>
      <c r="Y29" s="93">
        <f>[24]Dezembro!$G28</f>
        <v>40</v>
      </c>
      <c r="Z29" s="93">
        <f>[24]Dezembro!$G29</f>
        <v>59</v>
      </c>
      <c r="AA29" s="93">
        <f>[24]Dezembro!$G30</f>
        <v>28</v>
      </c>
      <c r="AB29" s="93">
        <f>[24]Dezembro!$G31</f>
        <v>20</v>
      </c>
      <c r="AC29" s="93">
        <f>[24]Dezembro!$G32</f>
        <v>22</v>
      </c>
      <c r="AD29" s="93">
        <f>[24]Dezembro!$G33</f>
        <v>25</v>
      </c>
      <c r="AE29" s="93">
        <f>[24]Dezembro!$G34</f>
        <v>20</v>
      </c>
      <c r="AF29" s="93">
        <f>[24]Dezembro!$G35</f>
        <v>23</v>
      </c>
      <c r="AG29" s="81">
        <f t="shared" si="3"/>
        <v>20</v>
      </c>
      <c r="AH29" s="92">
        <f t="shared" si="4"/>
        <v>40.4</v>
      </c>
      <c r="AK29" t="s">
        <v>33</v>
      </c>
      <c r="AL29" t="s">
        <v>33</v>
      </c>
    </row>
    <row r="30" spans="1:39" x14ac:dyDescent="0.2">
      <c r="A30" s="50" t="s">
        <v>10</v>
      </c>
      <c r="B30" s="93">
        <f>[25]Dezembro!$G$5</f>
        <v>39</v>
      </c>
      <c r="C30" s="93">
        <f>[25]Dezembro!$G$6</f>
        <v>57</v>
      </c>
      <c r="D30" s="93">
        <f>[25]Dezembro!$G$7</f>
        <v>76</v>
      </c>
      <c r="E30" s="93">
        <f>[25]Dezembro!$G$8</f>
        <v>65</v>
      </c>
      <c r="F30" s="93">
        <f>[25]Dezembro!$G$9</f>
        <v>63</v>
      </c>
      <c r="G30" s="93">
        <f>[25]Dezembro!$G$10</f>
        <v>53</v>
      </c>
      <c r="H30" s="93">
        <f>[25]Dezembro!$G$11</f>
        <v>50</v>
      </c>
      <c r="I30" s="93">
        <f>[25]Dezembro!$G$12</f>
        <v>65</v>
      </c>
      <c r="J30" s="93">
        <f>[25]Dezembro!$G$13</f>
        <v>60</v>
      </c>
      <c r="K30" s="93">
        <f>[25]Dezembro!$G$14</f>
        <v>63</v>
      </c>
      <c r="L30" s="93">
        <f>[25]Dezembro!$G$15</f>
        <v>51</v>
      </c>
      <c r="M30" s="93">
        <f>[25]Dezembro!$G$16</f>
        <v>48</v>
      </c>
      <c r="N30" s="93">
        <f>[25]Dezembro!$G$17</f>
        <v>48</v>
      </c>
      <c r="O30" s="93">
        <f>[25]Dezembro!$G$18</f>
        <v>55</v>
      </c>
      <c r="P30" s="93">
        <f>[25]Dezembro!$G$19</f>
        <v>63</v>
      </c>
      <c r="Q30" s="93">
        <f>[25]Dezembro!$G$20</f>
        <v>35</v>
      </c>
      <c r="R30" s="93">
        <f>[25]Dezembro!$G$21</f>
        <v>31</v>
      </c>
      <c r="S30" s="93">
        <f>[25]Dezembro!$G$22</f>
        <v>36</v>
      </c>
      <c r="T30" s="93">
        <f>[25]Dezembro!$G$23</f>
        <v>54</v>
      </c>
      <c r="U30" s="93">
        <f>[25]Dezembro!$G$24</f>
        <v>66</v>
      </c>
      <c r="V30" s="93">
        <f>[25]Dezembro!$G$25</f>
        <v>57</v>
      </c>
      <c r="W30" s="93">
        <f>[25]Dezembro!$G$26</f>
        <v>53</v>
      </c>
      <c r="X30" s="93">
        <f>[25]Dezembro!$G$27</f>
        <v>28</v>
      </c>
      <c r="Y30" s="93">
        <f>[25]Dezembro!$G$28</f>
        <v>49</v>
      </c>
      <c r="Z30" s="93">
        <f>[25]Dezembro!$G$29</f>
        <v>74</v>
      </c>
      <c r="AA30" s="93">
        <f>[25]Dezembro!$G$30</f>
        <v>32</v>
      </c>
      <c r="AB30" s="93">
        <f>[25]Dezembro!$G$31</f>
        <v>29</v>
      </c>
      <c r="AC30" s="93">
        <f>[25]Dezembro!$G$32</f>
        <v>26</v>
      </c>
      <c r="AD30" s="93">
        <f>[25]Dezembro!$G$33</f>
        <v>26</v>
      </c>
      <c r="AE30" s="93">
        <f>[25]Dezembro!$G$34</f>
        <v>29</v>
      </c>
      <c r="AF30" s="93">
        <f>[25]Dezembro!$G$35</f>
        <v>25</v>
      </c>
      <c r="AG30" s="81">
        <f t="shared" ref="AG30:AG49" si="5">MIN(B30:AF30)</f>
        <v>25</v>
      </c>
      <c r="AH30" s="92">
        <f t="shared" ref="AH30:AH48" si="6">AVERAGE(B30:AF30)</f>
        <v>48.58064516129032</v>
      </c>
      <c r="AK30" t="s">
        <v>33</v>
      </c>
      <c r="AL30" t="s">
        <v>33</v>
      </c>
    </row>
    <row r="31" spans="1:39" x14ac:dyDescent="0.2">
      <c r="A31" s="50" t="s">
        <v>154</v>
      </c>
      <c r="B31" s="93">
        <f>[26]Dezembro!$G5</f>
        <v>42</v>
      </c>
      <c r="C31" s="93">
        <f>[26]Dezembro!$G6</f>
        <v>59</v>
      </c>
      <c r="D31" s="93">
        <f>[26]Dezembro!$G7</f>
        <v>84</v>
      </c>
      <c r="E31" s="93">
        <f>[26]Dezembro!$G8</f>
        <v>68</v>
      </c>
      <c r="F31" s="93">
        <f>[26]Dezembro!$G9</f>
        <v>60</v>
      </c>
      <c r="G31" s="93">
        <f>[26]Dezembro!$G10</f>
        <v>62</v>
      </c>
      <c r="H31" s="93">
        <f>[26]Dezembro!$G11</f>
        <v>54</v>
      </c>
      <c r="I31" s="93">
        <f>[26]Dezembro!$G12</f>
        <v>68</v>
      </c>
      <c r="J31" s="93">
        <f>[26]Dezembro!$G13</f>
        <v>59</v>
      </c>
      <c r="K31" s="93">
        <f>[26]Dezembro!$G14</f>
        <v>69</v>
      </c>
      <c r="L31" s="93">
        <f>[26]Dezembro!$G15</f>
        <v>58</v>
      </c>
      <c r="M31" s="93">
        <f>[26]Dezembro!$G16</f>
        <v>60</v>
      </c>
      <c r="N31" s="93">
        <f>[26]Dezembro!$G17</f>
        <v>72</v>
      </c>
      <c r="O31" s="93">
        <f>[26]Dezembro!$G18</f>
        <v>63</v>
      </c>
      <c r="P31" s="93">
        <f>[26]Dezembro!$G19</f>
        <v>46</v>
      </c>
      <c r="Q31" s="93">
        <f>[26]Dezembro!$G20</f>
        <v>39</v>
      </c>
      <c r="R31" s="93">
        <f>[26]Dezembro!$G21</f>
        <v>41</v>
      </c>
      <c r="S31" s="93">
        <f>[26]Dezembro!$G22</f>
        <v>46</v>
      </c>
      <c r="T31" s="93">
        <f>[26]Dezembro!$G23</f>
        <v>59</v>
      </c>
      <c r="U31" s="93">
        <f>[26]Dezembro!$G24</f>
        <v>64</v>
      </c>
      <c r="V31" s="93">
        <f>[26]Dezembro!$G25</f>
        <v>44</v>
      </c>
      <c r="W31" s="93">
        <f>[26]Dezembro!$G26</f>
        <v>60</v>
      </c>
      <c r="X31" s="93">
        <f>[26]Dezembro!$G27</f>
        <v>36</v>
      </c>
      <c r="Y31" s="93">
        <f>[26]Dezembro!$G28</f>
        <v>62</v>
      </c>
      <c r="Z31" s="93">
        <f>[26]Dezembro!$G29</f>
        <v>65</v>
      </c>
      <c r="AA31" s="93">
        <f>[26]Dezembro!$G30</f>
        <v>37</v>
      </c>
      <c r="AB31" s="93">
        <f>[26]Dezembro!$G31</f>
        <v>36</v>
      </c>
      <c r="AC31" s="93">
        <f>[26]Dezembro!$G32</f>
        <v>34</v>
      </c>
      <c r="AD31" s="93">
        <f>[26]Dezembro!$G33</f>
        <v>29</v>
      </c>
      <c r="AE31" s="93">
        <f>[26]Dezembro!$G34</f>
        <v>25</v>
      </c>
      <c r="AF31" s="93">
        <f>[26]Dezembro!$G35</f>
        <v>25</v>
      </c>
      <c r="AG31" s="81">
        <f t="shared" si="5"/>
        <v>25</v>
      </c>
      <c r="AH31" s="92">
        <f t="shared" si="6"/>
        <v>52.451612903225808</v>
      </c>
      <c r="AI31" s="11" t="s">
        <v>33</v>
      </c>
      <c r="AJ31" t="s">
        <v>33</v>
      </c>
      <c r="AL31" t="s">
        <v>33</v>
      </c>
    </row>
    <row r="32" spans="1:39" x14ac:dyDescent="0.2">
      <c r="A32" s="50" t="s">
        <v>11</v>
      </c>
      <c r="B32" s="93">
        <f>[27]Dezembro!$G$5</f>
        <v>39</v>
      </c>
      <c r="C32" s="93">
        <f>[27]Dezembro!$G$6</f>
        <v>65</v>
      </c>
      <c r="D32" s="93">
        <f>[27]Dezembro!$G$7</f>
        <v>75</v>
      </c>
      <c r="E32" s="93">
        <f>[27]Dezembro!$G$8</f>
        <v>62</v>
      </c>
      <c r="F32" s="93">
        <f>[27]Dezembro!$G$9</f>
        <v>52</v>
      </c>
      <c r="G32" s="93">
        <f>[27]Dezembro!$G$10</f>
        <v>48</v>
      </c>
      <c r="H32" s="93">
        <f>[27]Dezembro!$G$11</f>
        <v>50</v>
      </c>
      <c r="I32" s="93">
        <f>[27]Dezembro!$G$12</f>
        <v>50</v>
      </c>
      <c r="J32" s="93">
        <f>[27]Dezembro!$G$13</f>
        <v>51</v>
      </c>
      <c r="K32" s="93">
        <f>[27]Dezembro!$G$14</f>
        <v>52</v>
      </c>
      <c r="L32" s="93">
        <f>[27]Dezembro!$G$15</f>
        <v>48</v>
      </c>
      <c r="M32" s="93">
        <f>[27]Dezembro!$G$16</f>
        <v>52</v>
      </c>
      <c r="N32" s="93">
        <f>[27]Dezembro!$G$17</f>
        <v>51</v>
      </c>
      <c r="O32" s="93">
        <f>[27]Dezembro!$G$18</f>
        <v>59</v>
      </c>
      <c r="P32" s="93">
        <f>[27]Dezembro!$G$19</f>
        <v>37</v>
      </c>
      <c r="Q32" s="93">
        <f>[27]Dezembro!$G$20</f>
        <v>37</v>
      </c>
      <c r="R32" s="93">
        <f>[27]Dezembro!$G$21</f>
        <v>34</v>
      </c>
      <c r="S32" s="93">
        <f>[27]Dezembro!$G$22</f>
        <v>36</v>
      </c>
      <c r="T32" s="93">
        <f>[27]Dezembro!$G$23</f>
        <v>54</v>
      </c>
      <c r="U32" s="93">
        <f>[27]Dezembro!$G$24</f>
        <v>56</v>
      </c>
      <c r="V32" s="93">
        <f>[27]Dezembro!$G$25</f>
        <v>45</v>
      </c>
      <c r="W32" s="93">
        <f>[27]Dezembro!$G$26</f>
        <v>62</v>
      </c>
      <c r="X32" s="93">
        <f>[27]Dezembro!$G$27</f>
        <v>40</v>
      </c>
      <c r="Y32" s="93">
        <f>[27]Dezembro!$G$28</f>
        <v>54</v>
      </c>
      <c r="Z32" s="93">
        <f>[27]Dezembro!$G$29</f>
        <v>64</v>
      </c>
      <c r="AA32" s="93">
        <f>[27]Dezembro!$G$30</f>
        <v>45</v>
      </c>
      <c r="AB32" s="93">
        <f>[27]Dezembro!$G$31</f>
        <v>37</v>
      </c>
      <c r="AC32" s="93">
        <f>[27]Dezembro!$G$32</f>
        <v>35</v>
      </c>
      <c r="AD32" s="93">
        <f>[27]Dezembro!$G$33</f>
        <v>34</v>
      </c>
      <c r="AE32" s="93">
        <f>[27]Dezembro!$G$34</f>
        <v>35</v>
      </c>
      <c r="AF32" s="93">
        <f>[27]Dezembro!$G$35</f>
        <v>29</v>
      </c>
      <c r="AG32" s="81">
        <f t="shared" si="5"/>
        <v>29</v>
      </c>
      <c r="AH32" s="92">
        <f t="shared" si="6"/>
        <v>48</v>
      </c>
      <c r="AL32" t="s">
        <v>33</v>
      </c>
    </row>
    <row r="33" spans="1:39" s="5" customFormat="1" x14ac:dyDescent="0.2">
      <c r="A33" s="50" t="s">
        <v>12</v>
      </c>
      <c r="B33" s="93">
        <f>[28]Dezembro!$G$5</f>
        <v>33</v>
      </c>
      <c r="C33" s="93">
        <f>[28]Dezembro!$G$6</f>
        <v>48</v>
      </c>
      <c r="D33" s="93">
        <f>[28]Dezembro!$G$7</f>
        <v>77</v>
      </c>
      <c r="E33" s="93">
        <f>[28]Dezembro!$G$8</f>
        <v>57</v>
      </c>
      <c r="F33" s="93">
        <f>[28]Dezembro!$G$9</f>
        <v>52</v>
      </c>
      <c r="G33" s="93">
        <f>[28]Dezembro!$G$10</f>
        <v>57</v>
      </c>
      <c r="H33" s="93">
        <f>[28]Dezembro!$G$11</f>
        <v>53</v>
      </c>
      <c r="I33" s="93">
        <f>[28]Dezembro!$G$12</f>
        <v>51</v>
      </c>
      <c r="J33" s="93">
        <f>[28]Dezembro!$G$13</f>
        <v>54</v>
      </c>
      <c r="K33" s="93">
        <f>[28]Dezembro!$G$14</f>
        <v>69</v>
      </c>
      <c r="L33" s="93">
        <f>[28]Dezembro!$G$15</f>
        <v>43</v>
      </c>
      <c r="M33" s="93">
        <f>[28]Dezembro!$G$16</f>
        <v>51</v>
      </c>
      <c r="N33" s="93">
        <f>[28]Dezembro!$G$17</f>
        <v>51</v>
      </c>
      <c r="O33" s="93">
        <f>[28]Dezembro!$G$18</f>
        <v>71</v>
      </c>
      <c r="P33" s="93">
        <f>[28]Dezembro!$G$19</f>
        <v>42</v>
      </c>
      <c r="Q33" s="93">
        <f>[28]Dezembro!$G$20</f>
        <v>32</v>
      </c>
      <c r="R33" s="93">
        <f>[28]Dezembro!$G$21</f>
        <v>35</v>
      </c>
      <c r="S33" s="93">
        <f>[28]Dezembro!$G$22</f>
        <v>51</v>
      </c>
      <c r="T33" s="93">
        <f>[28]Dezembro!$G$23</f>
        <v>48</v>
      </c>
      <c r="U33" s="93">
        <f>[28]Dezembro!$G$24</f>
        <v>57</v>
      </c>
      <c r="V33" s="93">
        <f>[28]Dezembro!$G$25</f>
        <v>48</v>
      </c>
      <c r="W33" s="93">
        <f>[28]Dezembro!$G$26</f>
        <v>59</v>
      </c>
      <c r="X33" s="93">
        <f>[28]Dezembro!$G$27</f>
        <v>46</v>
      </c>
      <c r="Y33" s="93">
        <f>[28]Dezembro!$G$28</f>
        <v>47</v>
      </c>
      <c r="Z33" s="93">
        <f>[28]Dezembro!$G$29</f>
        <v>61</v>
      </c>
      <c r="AA33" s="93">
        <f>[28]Dezembro!$G$30</f>
        <v>38</v>
      </c>
      <c r="AB33" s="93">
        <f>[28]Dezembro!$G$31</f>
        <v>31</v>
      </c>
      <c r="AC33" s="93">
        <f>[28]Dezembro!$G$32</f>
        <v>26</v>
      </c>
      <c r="AD33" s="93">
        <f>[28]Dezembro!$G$33</f>
        <v>31</v>
      </c>
      <c r="AE33" s="93">
        <f>[28]Dezembro!$G$34</f>
        <v>29</v>
      </c>
      <c r="AF33" s="93">
        <f>[28]Dezembro!$G$35</f>
        <v>32</v>
      </c>
      <c r="AG33" s="81">
        <f t="shared" si="5"/>
        <v>26</v>
      </c>
      <c r="AH33" s="92">
        <f t="shared" si="6"/>
        <v>47.741935483870968</v>
      </c>
      <c r="AJ33" s="5" t="s">
        <v>33</v>
      </c>
    </row>
    <row r="34" spans="1:39" x14ac:dyDescent="0.2">
      <c r="A34" s="50" t="s">
        <v>232</v>
      </c>
      <c r="B34" s="93">
        <f>[29]Dezembro!$G$5</f>
        <v>68</v>
      </c>
      <c r="C34" s="93">
        <f>[29]Dezembro!$G$6</f>
        <v>58</v>
      </c>
      <c r="D34" s="93">
        <f>[29]Dezembro!$G$7</f>
        <v>70</v>
      </c>
      <c r="E34" s="93">
        <f>[29]Dezembro!$G$8</f>
        <v>60</v>
      </c>
      <c r="F34" s="93">
        <f>[29]Dezembro!$G$9</f>
        <v>52</v>
      </c>
      <c r="G34" s="93">
        <f>[29]Dezembro!$G$10</f>
        <v>50</v>
      </c>
      <c r="H34" s="93">
        <f>[29]Dezembro!$G$11</f>
        <v>44</v>
      </c>
      <c r="I34" s="93">
        <f>[29]Dezembro!$G$12</f>
        <v>41</v>
      </c>
      <c r="J34" s="93">
        <f>[29]Dezembro!$G$13</f>
        <v>61</v>
      </c>
      <c r="K34" s="93">
        <f>[29]Dezembro!$G$14</f>
        <v>51</v>
      </c>
      <c r="L34" s="93">
        <f>[29]Dezembro!$G$15</f>
        <v>41</v>
      </c>
      <c r="M34" s="93">
        <f>[29]Dezembro!$G$16</f>
        <v>55</v>
      </c>
      <c r="N34" s="93">
        <f>[29]Dezembro!$G$17</f>
        <v>52</v>
      </c>
      <c r="O34" s="93">
        <f>[29]Dezembro!$G$18</f>
        <v>74</v>
      </c>
      <c r="P34" s="93">
        <f>[29]Dezembro!$G$19</f>
        <v>49</v>
      </c>
      <c r="Q34" s="93">
        <f>[29]Dezembro!$G$20</f>
        <v>38</v>
      </c>
      <c r="R34" s="93">
        <f>[29]Dezembro!$G$21</f>
        <v>30</v>
      </c>
      <c r="S34" s="93">
        <f>[29]Dezembro!$G$22</f>
        <v>43</v>
      </c>
      <c r="T34" s="93">
        <f>[29]Dezembro!$G$23</f>
        <v>45</v>
      </c>
      <c r="U34" s="93">
        <f>[29]Dezembro!$G$24</f>
        <v>51</v>
      </c>
      <c r="V34" s="93">
        <f>[29]Dezembro!$G$25</f>
        <v>66</v>
      </c>
      <c r="W34" s="93">
        <f>[29]Dezembro!$G$26</f>
        <v>67</v>
      </c>
      <c r="X34" s="93">
        <f>[29]Dezembro!$G$27</f>
        <v>52</v>
      </c>
      <c r="Y34" s="93">
        <f>[29]Dezembro!$G$28</f>
        <v>50</v>
      </c>
      <c r="Z34" s="93">
        <f>[29]Dezembro!$G$29</f>
        <v>72</v>
      </c>
      <c r="AA34" s="93">
        <f>[29]Dezembro!$G$30</f>
        <v>47</v>
      </c>
      <c r="AB34" s="93">
        <f>[29]Dezembro!$G$31</f>
        <v>33</v>
      </c>
      <c r="AC34" s="93">
        <f>[29]Dezembro!$G$32</f>
        <v>33</v>
      </c>
      <c r="AD34" s="93">
        <f>[29]Dezembro!$G$33</f>
        <v>25</v>
      </c>
      <c r="AE34" s="93">
        <f>[29]Dezembro!$G$34</f>
        <v>24</v>
      </c>
      <c r="AF34" s="93">
        <f>[29]Dezembro!$G$35</f>
        <v>31</v>
      </c>
      <c r="AG34" s="81">
        <f t="shared" si="5"/>
        <v>24</v>
      </c>
      <c r="AH34" s="92">
        <f t="shared" si="6"/>
        <v>49.451612903225808</v>
      </c>
      <c r="AK34" t="s">
        <v>33</v>
      </c>
    </row>
    <row r="35" spans="1:39" x14ac:dyDescent="0.2">
      <c r="A35" s="50" t="s">
        <v>231</v>
      </c>
      <c r="B35" s="93">
        <f>[30]Dezembro!$G$5</f>
        <v>40</v>
      </c>
      <c r="C35" s="93">
        <f>[30]Dezembro!$G$6</f>
        <v>61</v>
      </c>
      <c r="D35" s="93">
        <f>[30]Dezembro!$G$7</f>
        <v>63</v>
      </c>
      <c r="E35" s="93">
        <f>[30]Dezembro!$G$8</f>
        <v>56</v>
      </c>
      <c r="F35" s="93">
        <f>[30]Dezembro!$G$9</f>
        <v>53</v>
      </c>
      <c r="G35" s="93">
        <f>[30]Dezembro!$G$10</f>
        <v>48</v>
      </c>
      <c r="H35" s="93">
        <f>[30]Dezembro!$G$11</f>
        <v>53</v>
      </c>
      <c r="I35" s="93">
        <f>[30]Dezembro!$G$12</f>
        <v>70</v>
      </c>
      <c r="J35" s="93">
        <f>[30]Dezembro!$G$13</f>
        <v>55</v>
      </c>
      <c r="K35" s="93">
        <f>[30]Dezembro!$G$14</f>
        <v>55</v>
      </c>
      <c r="L35" s="93">
        <f>[30]Dezembro!$G$15</f>
        <v>53</v>
      </c>
      <c r="M35" s="93">
        <f>[30]Dezembro!$G$16</f>
        <v>44</v>
      </c>
      <c r="N35" s="93">
        <f>[30]Dezembro!$G$17</f>
        <v>47</v>
      </c>
      <c r="O35" s="93">
        <f>[30]Dezembro!$G$18</f>
        <v>66</v>
      </c>
      <c r="P35" s="93">
        <f>[30]Dezembro!$G$19</f>
        <v>43</v>
      </c>
      <c r="Q35" s="93">
        <f>[30]Dezembro!$G$20</f>
        <v>40</v>
      </c>
      <c r="R35" s="93">
        <f>[30]Dezembro!$G$21</f>
        <v>34</v>
      </c>
      <c r="S35" s="93">
        <f>[30]Dezembro!$G$22</f>
        <v>32</v>
      </c>
      <c r="T35" s="93">
        <f>[30]Dezembro!$G$23</f>
        <v>50</v>
      </c>
      <c r="U35" s="93">
        <f>[30]Dezembro!$G$24</f>
        <v>52</v>
      </c>
      <c r="V35" s="93">
        <f>[30]Dezembro!$G$25</f>
        <v>45</v>
      </c>
      <c r="W35" s="93">
        <f>[30]Dezembro!$G$26</f>
        <v>57</v>
      </c>
      <c r="X35" s="93">
        <f>[30]Dezembro!$G$27</f>
        <v>35</v>
      </c>
      <c r="Y35" s="93">
        <f>[30]Dezembro!$G$28</f>
        <v>52</v>
      </c>
      <c r="Z35" s="93">
        <f>[30]Dezembro!$G$29</f>
        <v>64</v>
      </c>
      <c r="AA35" s="93">
        <f>[30]Dezembro!$G$30</f>
        <v>52</v>
      </c>
      <c r="AB35" s="93">
        <f>[30]Dezembro!$G$31</f>
        <v>38</v>
      </c>
      <c r="AC35" s="93">
        <f>[30]Dezembro!$G$32</f>
        <v>37</v>
      </c>
      <c r="AD35" s="93">
        <f>[30]Dezembro!$G$33</f>
        <v>34</v>
      </c>
      <c r="AE35" s="93">
        <f>[30]Dezembro!$G$34</f>
        <v>35</v>
      </c>
      <c r="AF35" s="93">
        <f>[30]Dezembro!$G$35</f>
        <v>32</v>
      </c>
      <c r="AG35" s="81">
        <f t="shared" si="5"/>
        <v>32</v>
      </c>
      <c r="AH35" s="92">
        <f t="shared" si="6"/>
        <v>48.258064516129032</v>
      </c>
    </row>
    <row r="36" spans="1:39" x14ac:dyDescent="0.2">
      <c r="A36" s="50" t="s">
        <v>126</v>
      </c>
      <c r="B36" s="93">
        <f>[31]Dezembro!$G$5</f>
        <v>40</v>
      </c>
      <c r="C36" s="93">
        <f>[31]Dezembro!$G$6</f>
        <v>57</v>
      </c>
      <c r="D36" s="93">
        <f>[31]Dezembro!$G$7</f>
        <v>59</v>
      </c>
      <c r="E36" s="93">
        <f>[31]Dezembro!$G$8</f>
        <v>67</v>
      </c>
      <c r="F36" s="93">
        <f>[31]Dezembro!$G$9</f>
        <v>65</v>
      </c>
      <c r="G36" s="93">
        <f>[31]Dezembro!$G$10</f>
        <v>47</v>
      </c>
      <c r="H36" s="93">
        <f>[31]Dezembro!$G$11</f>
        <v>52</v>
      </c>
      <c r="I36" s="93">
        <f>[31]Dezembro!$G$12</f>
        <v>70</v>
      </c>
      <c r="J36" s="93">
        <f>[31]Dezembro!$G$13</f>
        <v>53</v>
      </c>
      <c r="K36" s="93">
        <f>[31]Dezembro!$G$14</f>
        <v>54</v>
      </c>
      <c r="L36" s="93">
        <f>[31]Dezembro!$G$15</f>
        <v>54</v>
      </c>
      <c r="M36" s="93">
        <f>[31]Dezembro!$G$16</f>
        <v>45</v>
      </c>
      <c r="N36" s="93">
        <f>[31]Dezembro!$G$17</f>
        <v>52</v>
      </c>
      <c r="O36" s="93">
        <f>[31]Dezembro!$G$18</f>
        <v>68</v>
      </c>
      <c r="P36" s="93">
        <f>[31]Dezembro!$G$19</f>
        <v>37</v>
      </c>
      <c r="Q36" s="93">
        <f>[31]Dezembro!$G$20</f>
        <v>29</v>
      </c>
      <c r="R36" s="93">
        <f>[31]Dezembro!$G$21</f>
        <v>28</v>
      </c>
      <c r="S36" s="93">
        <f>[31]Dezembro!$G$22</f>
        <v>35</v>
      </c>
      <c r="T36" s="93">
        <f>[31]Dezembro!$G$23</f>
        <v>52</v>
      </c>
      <c r="U36" s="93">
        <f>[31]Dezembro!$G$24</f>
        <v>52</v>
      </c>
      <c r="V36" s="93">
        <f>[31]Dezembro!$G$25</f>
        <v>47</v>
      </c>
      <c r="W36" s="93">
        <f>[31]Dezembro!$G$26</f>
        <v>52</v>
      </c>
      <c r="X36" s="93">
        <f>[31]Dezembro!$G$27</f>
        <v>44</v>
      </c>
      <c r="Y36" s="93">
        <f>[31]Dezembro!$G$28</f>
        <v>50</v>
      </c>
      <c r="Z36" s="93">
        <f>[31]Dezembro!$G$29</f>
        <v>66</v>
      </c>
      <c r="AA36" s="93">
        <f>[31]Dezembro!$G$30</f>
        <v>52</v>
      </c>
      <c r="AB36" s="93">
        <f>[31]Dezembro!$G$31</f>
        <v>25</v>
      </c>
      <c r="AC36" s="93">
        <f>[31]Dezembro!$G$32</f>
        <v>29</v>
      </c>
      <c r="AD36" s="93">
        <f>[31]Dezembro!$G$33</f>
        <v>30</v>
      </c>
      <c r="AE36" s="93">
        <f>[31]Dezembro!$G$34</f>
        <v>33</v>
      </c>
      <c r="AF36" s="93">
        <f>[31]Dezembro!$G$35</f>
        <v>39</v>
      </c>
      <c r="AG36" s="81">
        <f t="shared" si="5"/>
        <v>25</v>
      </c>
      <c r="AH36" s="92">
        <f t="shared" si="6"/>
        <v>47.838709677419352</v>
      </c>
    </row>
    <row r="37" spans="1:39" x14ac:dyDescent="0.2">
      <c r="A37" s="50" t="s">
        <v>13</v>
      </c>
      <c r="B37" s="93">
        <f>[32]Dezembro!$G$5</f>
        <v>40</v>
      </c>
      <c r="C37" s="93">
        <f>[32]Dezembro!$G$6</f>
        <v>52</v>
      </c>
      <c r="D37" s="93">
        <f>[32]Dezembro!$G$7</f>
        <v>58</v>
      </c>
      <c r="E37" s="93">
        <f>[32]Dezembro!$G$8</f>
        <v>57</v>
      </c>
      <c r="F37" s="93">
        <f>[32]Dezembro!$G$9</f>
        <v>56</v>
      </c>
      <c r="G37" s="93">
        <f>[32]Dezembro!$G$10</f>
        <v>38</v>
      </c>
      <c r="H37" s="93">
        <f>[32]Dezembro!$G$11</f>
        <v>27</v>
      </c>
      <c r="I37" s="93">
        <f>[32]Dezembro!$G$12</f>
        <v>44</v>
      </c>
      <c r="J37" s="93">
        <f>[32]Dezembro!$G$13</f>
        <v>46</v>
      </c>
      <c r="K37" s="93">
        <f>[32]Dezembro!$G$14</f>
        <v>40</v>
      </c>
      <c r="L37" s="93">
        <f>[32]Dezembro!$G$15</f>
        <v>54</v>
      </c>
      <c r="M37" s="93">
        <f>[32]Dezembro!$G$16</f>
        <v>39</v>
      </c>
      <c r="N37" s="93">
        <f>[32]Dezembro!$G$17</f>
        <v>39</v>
      </c>
      <c r="O37" s="93">
        <f>[32]Dezembro!$G$18</f>
        <v>63</v>
      </c>
      <c r="P37" s="93">
        <f>[32]Dezembro!$G$19</f>
        <v>52</v>
      </c>
      <c r="Q37" s="93">
        <f>[32]Dezembro!$G$20</f>
        <v>46</v>
      </c>
      <c r="R37" s="93">
        <f>[32]Dezembro!$G$21</f>
        <v>45</v>
      </c>
      <c r="S37" s="93">
        <f>[32]Dezembro!$G$22</f>
        <v>37</v>
      </c>
      <c r="T37" s="93">
        <f>[32]Dezembro!$G$23</f>
        <v>48</v>
      </c>
      <c r="U37" s="93">
        <f>[32]Dezembro!$G$24</f>
        <v>42</v>
      </c>
      <c r="V37" s="93">
        <f>[32]Dezembro!$G$25</f>
        <v>50</v>
      </c>
      <c r="W37" s="93">
        <f>[32]Dezembro!$G$26</f>
        <v>48</v>
      </c>
      <c r="X37" s="93">
        <f>[32]Dezembro!$G$27</f>
        <v>40</v>
      </c>
      <c r="Y37" s="93">
        <f>[32]Dezembro!$G$28</f>
        <v>53</v>
      </c>
      <c r="Z37" s="93">
        <f>[32]Dezembro!$G$29</f>
        <v>62</v>
      </c>
      <c r="AA37" s="93">
        <f>[32]Dezembro!$G$30</f>
        <v>55</v>
      </c>
      <c r="AB37" s="93">
        <f>[32]Dezembro!$G$31</f>
        <v>63</v>
      </c>
      <c r="AC37" s="93">
        <f>[32]Dezembro!$G$32</f>
        <v>46</v>
      </c>
      <c r="AD37" s="93">
        <f>[32]Dezembro!$G$33</f>
        <v>37</v>
      </c>
      <c r="AE37" s="93">
        <f>[32]Dezembro!$G$34</f>
        <v>45</v>
      </c>
      <c r="AF37" s="93">
        <f>[32]Dezembro!$G$35</f>
        <v>43</v>
      </c>
      <c r="AG37" s="81">
        <f t="shared" si="5"/>
        <v>27</v>
      </c>
      <c r="AH37" s="92">
        <f t="shared" si="6"/>
        <v>47.258064516129032</v>
      </c>
    </row>
    <row r="38" spans="1:39" x14ac:dyDescent="0.2">
      <c r="A38" s="50" t="s">
        <v>155</v>
      </c>
      <c r="B38" s="93">
        <f>[33]Dezembro!$G5</f>
        <v>59</v>
      </c>
      <c r="C38" s="93">
        <f>[33]Dezembro!$G6</f>
        <v>75</v>
      </c>
      <c r="D38" s="93">
        <f>[33]Dezembro!$G7</f>
        <v>78</v>
      </c>
      <c r="E38" s="93">
        <f>[33]Dezembro!$G8</f>
        <v>73</v>
      </c>
      <c r="F38" s="93">
        <f>[33]Dezembro!$G9</f>
        <v>69</v>
      </c>
      <c r="G38" s="93">
        <f>[33]Dezembro!$G10</f>
        <v>52</v>
      </c>
      <c r="H38" s="93">
        <f>[33]Dezembro!$G11</f>
        <v>64</v>
      </c>
      <c r="I38" s="93">
        <f>[33]Dezembro!$G12</f>
        <v>63</v>
      </c>
      <c r="J38" s="93">
        <f>[33]Dezembro!$G13</f>
        <v>52</v>
      </c>
      <c r="K38" s="93">
        <f>[33]Dezembro!$G14</f>
        <v>47</v>
      </c>
      <c r="L38" s="93">
        <f>[33]Dezembro!$G15</f>
        <v>46</v>
      </c>
      <c r="M38" s="93">
        <f>[33]Dezembro!$G16</f>
        <v>73</v>
      </c>
      <c r="N38" s="93">
        <f>[33]Dezembro!$G17</f>
        <v>60</v>
      </c>
      <c r="O38" s="93">
        <f>[33]Dezembro!$G18</f>
        <v>80</v>
      </c>
      <c r="P38" s="93">
        <f>[33]Dezembro!$G19</f>
        <v>68</v>
      </c>
      <c r="Q38" s="93">
        <f>[33]Dezembro!$G20</f>
        <v>51</v>
      </c>
      <c r="R38" s="93">
        <f>[33]Dezembro!$G21</f>
        <v>51</v>
      </c>
      <c r="S38" s="93">
        <f>[33]Dezembro!$G22</f>
        <v>52</v>
      </c>
      <c r="T38" s="93">
        <f>[33]Dezembro!$G23</f>
        <v>51</v>
      </c>
      <c r="U38" s="93">
        <f>[33]Dezembro!$G24</f>
        <v>69</v>
      </c>
      <c r="V38" s="93">
        <f>[33]Dezembro!$G25</f>
        <v>75</v>
      </c>
      <c r="W38" s="93">
        <f>[33]Dezembro!$G26</f>
        <v>71</v>
      </c>
      <c r="X38" s="93">
        <f>[33]Dezembro!$G27</f>
        <v>53</v>
      </c>
      <c r="Y38" s="93">
        <f>[33]Dezembro!$G28</f>
        <v>73</v>
      </c>
      <c r="Z38" s="93">
        <f>[33]Dezembro!$G29</f>
        <v>91</v>
      </c>
      <c r="AA38" s="93">
        <f>[33]Dezembro!$G30</f>
        <v>78</v>
      </c>
      <c r="AB38" s="93">
        <f>[33]Dezembro!$G31</f>
        <v>66</v>
      </c>
      <c r="AC38" s="93">
        <f>[33]Dezembro!$G32</f>
        <v>76</v>
      </c>
      <c r="AD38" s="93">
        <v>18</v>
      </c>
      <c r="AE38" s="93">
        <f>[33]Dezembro!$G34</f>
        <v>46</v>
      </c>
      <c r="AF38" s="93">
        <f>[33]Dezembro!$G35</f>
        <v>53</v>
      </c>
      <c r="AG38" s="81">
        <f t="shared" si="5"/>
        <v>18</v>
      </c>
      <c r="AH38" s="92">
        <f t="shared" si="6"/>
        <v>62.354838709677416</v>
      </c>
      <c r="AJ38" t="s">
        <v>33</v>
      </c>
      <c r="AK38" t="s">
        <v>33</v>
      </c>
    </row>
    <row r="39" spans="1:39" x14ac:dyDescent="0.2">
      <c r="A39" s="50" t="s">
        <v>14</v>
      </c>
      <c r="B39" s="93">
        <f>[34]Dezembro!$G$5</f>
        <v>36</v>
      </c>
      <c r="C39" s="93">
        <f>[34]Dezembro!$G$6</f>
        <v>55</v>
      </c>
      <c r="D39" s="93">
        <f>[34]Dezembro!$G$7</f>
        <v>78</v>
      </c>
      <c r="E39" s="93">
        <f>[34]Dezembro!$G$8</f>
        <v>68</v>
      </c>
      <c r="F39" s="93">
        <f>[34]Dezembro!$G$9</f>
        <v>52</v>
      </c>
      <c r="G39" s="93">
        <f>[34]Dezembro!$G$10</f>
        <v>53</v>
      </c>
      <c r="H39" s="93">
        <f>[34]Dezembro!$G$11</f>
        <v>51</v>
      </c>
      <c r="I39" s="93">
        <f>[34]Dezembro!$G$12</f>
        <v>55</v>
      </c>
      <c r="J39" s="93">
        <f>[34]Dezembro!$G$13</f>
        <v>54</v>
      </c>
      <c r="K39" s="93">
        <f>[34]Dezembro!$G$14</f>
        <v>68</v>
      </c>
      <c r="L39" s="93">
        <f>[34]Dezembro!$G$15</f>
        <v>55</v>
      </c>
      <c r="M39" s="93">
        <f>[34]Dezembro!$G$16</f>
        <v>52</v>
      </c>
      <c r="N39" s="93">
        <f>[34]Dezembro!$G$17</f>
        <v>62</v>
      </c>
      <c r="O39" s="93">
        <f>[34]Dezembro!$G$18</f>
        <v>61</v>
      </c>
      <c r="P39" s="93">
        <f>[34]Dezembro!$G$19</f>
        <v>34</v>
      </c>
      <c r="Q39" s="93">
        <f>[34]Dezembro!$G$20</f>
        <v>27</v>
      </c>
      <c r="R39" s="93">
        <f>[34]Dezembro!$G$21</f>
        <v>27</v>
      </c>
      <c r="S39" s="93">
        <f>[34]Dezembro!$G$22</f>
        <v>35</v>
      </c>
      <c r="T39" s="93">
        <f>[34]Dezembro!$G$23</f>
        <v>51</v>
      </c>
      <c r="U39" s="93">
        <f>[34]Dezembro!$G$24</f>
        <v>54</v>
      </c>
      <c r="V39" s="93">
        <f>[34]Dezembro!$G$25</f>
        <v>34</v>
      </c>
      <c r="W39" s="93">
        <f>[34]Dezembro!$G$26</f>
        <v>51</v>
      </c>
      <c r="X39" s="93">
        <f>[34]Dezembro!$G$27</f>
        <v>27</v>
      </c>
      <c r="Y39" s="93">
        <f>[34]Dezembro!$G$28</f>
        <v>46</v>
      </c>
      <c r="Z39" s="93">
        <f>[34]Dezembro!$G$29</f>
        <v>69</v>
      </c>
      <c r="AA39" s="93">
        <f>[34]Dezembro!$G$30</f>
        <v>30</v>
      </c>
      <c r="AB39" s="93">
        <f>[34]Dezembro!$G$31</f>
        <v>26</v>
      </c>
      <c r="AC39" s="93">
        <f>[34]Dezembro!$G$32</f>
        <v>27</v>
      </c>
      <c r="AD39" s="93">
        <f>[34]Dezembro!$G$33</f>
        <v>24</v>
      </c>
      <c r="AE39" s="93">
        <f>[34]Dezembro!$G$34</f>
        <v>20</v>
      </c>
      <c r="AF39" s="93">
        <f>[34]Dezembro!$G$35</f>
        <v>25</v>
      </c>
      <c r="AG39" s="81">
        <f t="shared" si="5"/>
        <v>20</v>
      </c>
      <c r="AH39" s="92">
        <f t="shared" si="6"/>
        <v>45.387096774193552</v>
      </c>
      <c r="AI39" s="11" t="s">
        <v>33</v>
      </c>
      <c r="AK39" t="s">
        <v>33</v>
      </c>
      <c r="AL39" t="s">
        <v>33</v>
      </c>
      <c r="AM39" t="s">
        <v>33</v>
      </c>
    </row>
    <row r="40" spans="1:39" x14ac:dyDescent="0.2">
      <c r="A40" s="50" t="s">
        <v>15</v>
      </c>
      <c r="B40" s="93">
        <f>[35]Dezembro!$G$5</f>
        <v>32</v>
      </c>
      <c r="C40" s="93">
        <f>[35]Dezembro!$G$6</f>
        <v>45</v>
      </c>
      <c r="D40" s="93">
        <f>[35]Dezembro!$G$7</f>
        <v>75</v>
      </c>
      <c r="E40" s="93">
        <f>[35]Dezembro!$G$8</f>
        <v>64</v>
      </c>
      <c r="F40" s="93">
        <f>[35]Dezembro!$G$9</f>
        <v>46</v>
      </c>
      <c r="G40" s="93">
        <f>[35]Dezembro!$G$10</f>
        <v>40</v>
      </c>
      <c r="H40" s="93">
        <f>[35]Dezembro!$G$11</f>
        <v>35</v>
      </c>
      <c r="I40" s="93">
        <f>[35]Dezembro!$G$12</f>
        <v>55</v>
      </c>
      <c r="J40" s="93">
        <f>[35]Dezembro!$G$13</f>
        <v>39</v>
      </c>
      <c r="K40" s="93">
        <f>[35]Dezembro!$G$14</f>
        <v>67</v>
      </c>
      <c r="L40" s="93">
        <f>[35]Dezembro!$G$15</f>
        <v>37</v>
      </c>
      <c r="M40" s="93">
        <f>[35]Dezembro!$G$16</f>
        <v>42</v>
      </c>
      <c r="N40" s="93">
        <f>[35]Dezembro!$G$17</f>
        <v>36</v>
      </c>
      <c r="O40" s="93">
        <f>[35]Dezembro!$G$18</f>
        <v>54</v>
      </c>
      <c r="P40" s="93">
        <f>[35]Dezembro!$G$19</f>
        <v>36</v>
      </c>
      <c r="Q40" s="93">
        <f>[35]Dezembro!$G$20</f>
        <v>25</v>
      </c>
      <c r="R40" s="93">
        <f>[35]Dezembro!$G$21</f>
        <v>23</v>
      </c>
      <c r="S40" s="93">
        <f>[35]Dezembro!$G$22</f>
        <v>32</v>
      </c>
      <c r="T40" s="93">
        <f>[35]Dezembro!$G$23</f>
        <v>41</v>
      </c>
      <c r="U40" s="93">
        <f>[35]Dezembro!$G$24</f>
        <v>55</v>
      </c>
      <c r="V40" s="93">
        <f>[35]Dezembro!$G$25</f>
        <v>34</v>
      </c>
      <c r="W40" s="93">
        <f>[35]Dezembro!$G$26</f>
        <v>52</v>
      </c>
      <c r="X40" s="93">
        <f>[35]Dezembro!$G$27</f>
        <v>33</v>
      </c>
      <c r="Y40" s="93">
        <f>[35]Dezembro!$G$28</f>
        <v>52</v>
      </c>
      <c r="Z40" s="93">
        <f>[35]Dezembro!$G$29</f>
        <v>46</v>
      </c>
      <c r="AA40" s="93">
        <f>[35]Dezembro!$G$30</f>
        <v>30</v>
      </c>
      <c r="AB40" s="93">
        <f>[35]Dezembro!$G$31</f>
        <v>24</v>
      </c>
      <c r="AC40" s="93">
        <f>[35]Dezembro!$G$32</f>
        <v>24</v>
      </c>
      <c r="AD40" s="93">
        <f>[35]Dezembro!$G$33</f>
        <v>21</v>
      </c>
      <c r="AE40" s="93">
        <f>[35]Dezembro!$G$34</f>
        <v>17</v>
      </c>
      <c r="AF40" s="93">
        <f>[35]Dezembro!$G$35</f>
        <v>21</v>
      </c>
      <c r="AG40" s="81">
        <f t="shared" si="5"/>
        <v>17</v>
      </c>
      <c r="AH40" s="92">
        <f t="shared" si="6"/>
        <v>39.774193548387096</v>
      </c>
      <c r="AL40" t="s">
        <v>33</v>
      </c>
    </row>
    <row r="41" spans="1:39" x14ac:dyDescent="0.2">
      <c r="A41" s="50" t="s">
        <v>156</v>
      </c>
      <c r="B41" s="93">
        <f>[36]Dezembro!$G$5</f>
        <v>44</v>
      </c>
      <c r="C41" s="93">
        <f>[36]Dezembro!$G$6</f>
        <v>58</v>
      </c>
      <c r="D41" s="93">
        <f>[36]Dezembro!$G$7</f>
        <v>60</v>
      </c>
      <c r="E41" s="93">
        <f>[36]Dezembro!$G$8</f>
        <v>76</v>
      </c>
      <c r="F41" s="93">
        <f>[36]Dezembro!$G$9</f>
        <v>48</v>
      </c>
      <c r="G41" s="93">
        <f>[36]Dezembro!$G$10</f>
        <v>42</v>
      </c>
      <c r="H41" s="93">
        <f>[36]Dezembro!$G$11</f>
        <v>46</v>
      </c>
      <c r="I41" s="93">
        <f>[36]Dezembro!$G$12</f>
        <v>46</v>
      </c>
      <c r="J41" s="93">
        <f>[36]Dezembro!$G$13</f>
        <v>45</v>
      </c>
      <c r="K41" s="93">
        <f>[36]Dezembro!$G$14</f>
        <v>51</v>
      </c>
      <c r="L41" s="93">
        <f>[36]Dezembro!$G$15</f>
        <v>45</v>
      </c>
      <c r="M41" s="93">
        <f>[36]Dezembro!$G$16</f>
        <v>59</v>
      </c>
      <c r="N41" s="93">
        <f>[36]Dezembro!$G$17</f>
        <v>48</v>
      </c>
      <c r="O41" s="93">
        <f>[36]Dezembro!$G$18</f>
        <v>63</v>
      </c>
      <c r="P41" s="93">
        <f>[36]Dezembro!$E$19</f>
        <v>79.625</v>
      </c>
      <c r="Q41" s="93">
        <f>[36]Dezembro!$G$20</f>
        <v>39</v>
      </c>
      <c r="R41" s="93">
        <f>[36]Dezembro!$G$21</f>
        <v>35</v>
      </c>
      <c r="S41" s="93">
        <f>[36]Dezembro!$G$22</f>
        <v>36</v>
      </c>
      <c r="T41" s="93">
        <f>[36]Dezembro!$G$23</f>
        <v>39</v>
      </c>
      <c r="U41" s="93">
        <f>[36]Dezembro!$G$24</f>
        <v>51</v>
      </c>
      <c r="V41" s="93">
        <f>[36]Dezembro!$G$25</f>
        <v>46</v>
      </c>
      <c r="W41" s="93">
        <f>[36]Dezembro!$G$26</f>
        <v>59</v>
      </c>
      <c r="X41" s="93">
        <f>[36]Dezembro!$G$27</f>
        <v>31</v>
      </c>
      <c r="Y41" s="93">
        <f>[36]Dezembro!$G$28</f>
        <v>48</v>
      </c>
      <c r="Z41" s="93">
        <f>[36]Dezembro!$G$29</f>
        <v>67</v>
      </c>
      <c r="AA41" s="93">
        <f>[36]Dezembro!$G$30</f>
        <v>55</v>
      </c>
      <c r="AB41" s="93">
        <f>[36]Dezembro!$G$31</f>
        <v>42</v>
      </c>
      <c r="AC41" s="93">
        <f>[36]Dezembro!$G$32</f>
        <v>37</v>
      </c>
      <c r="AD41" s="93">
        <f>[36]Dezembro!$G$33</f>
        <v>31</v>
      </c>
      <c r="AE41" s="93">
        <f>[36]Dezembro!$G$34</f>
        <v>35</v>
      </c>
      <c r="AF41" s="93">
        <f>[36]Dezembro!$G$35</f>
        <v>30</v>
      </c>
      <c r="AG41" s="81">
        <f t="shared" si="5"/>
        <v>30</v>
      </c>
      <c r="AH41" s="92">
        <f t="shared" si="6"/>
        <v>48.116935483870968</v>
      </c>
      <c r="AJ41" t="s">
        <v>33</v>
      </c>
      <c r="AL41" t="s">
        <v>33</v>
      </c>
    </row>
    <row r="42" spans="1:39" x14ac:dyDescent="0.2">
      <c r="A42" s="50" t="s">
        <v>16</v>
      </c>
      <c r="B42" s="93">
        <f>[37]Dezembro!$G$5</f>
        <v>38</v>
      </c>
      <c r="C42" s="93">
        <f>[37]Dezembro!$G$6</f>
        <v>62</v>
      </c>
      <c r="D42" s="93">
        <f>[37]Dezembro!$G$7</f>
        <v>68</v>
      </c>
      <c r="E42" s="93">
        <f>[37]Dezembro!$G$8</f>
        <v>65</v>
      </c>
      <c r="F42" s="93">
        <f>[37]Dezembro!$G$9</f>
        <v>57</v>
      </c>
      <c r="G42" s="93">
        <f>[37]Dezembro!$G$10</f>
        <v>53</v>
      </c>
      <c r="H42" s="93">
        <f>[37]Dezembro!$G$11</f>
        <v>60</v>
      </c>
      <c r="I42" s="93">
        <f>[37]Dezembro!$G$12</f>
        <v>71</v>
      </c>
      <c r="J42" s="93">
        <f>[37]Dezembro!$G$13</f>
        <v>64</v>
      </c>
      <c r="K42" s="93">
        <f>[37]Dezembro!$G$14</f>
        <v>61</v>
      </c>
      <c r="L42" s="93">
        <f>[37]Dezembro!$G$15</f>
        <v>56</v>
      </c>
      <c r="M42" s="93">
        <f>[37]Dezembro!$G$16</f>
        <v>51</v>
      </c>
      <c r="N42" s="93">
        <f>[37]Dezembro!$G$17</f>
        <v>53</v>
      </c>
      <c r="O42" s="93">
        <f>[37]Dezembro!$G$18</f>
        <v>76</v>
      </c>
      <c r="P42" s="93">
        <f>[37]Dezembro!$G$19</f>
        <v>44</v>
      </c>
      <c r="Q42" s="93">
        <f>[37]Dezembro!$G$20</f>
        <v>42</v>
      </c>
      <c r="R42" s="93">
        <f>[37]Dezembro!$G$21</f>
        <v>40</v>
      </c>
      <c r="S42" s="93">
        <f>[37]Dezembro!$G$22</f>
        <v>40</v>
      </c>
      <c r="T42" s="93">
        <f>[37]Dezembro!$G$23</f>
        <v>60</v>
      </c>
      <c r="U42" s="93">
        <f>[37]Dezembro!$G$24</f>
        <v>70</v>
      </c>
      <c r="V42" s="93">
        <f>[37]Dezembro!$G$25</f>
        <v>47</v>
      </c>
      <c r="W42" s="93">
        <f>[37]Dezembro!$G$26</f>
        <v>65</v>
      </c>
      <c r="X42" s="93">
        <f>[37]Dezembro!$G$27</f>
        <v>43</v>
      </c>
      <c r="Y42" s="93">
        <f>[37]Dezembro!$G$28</f>
        <v>59</v>
      </c>
      <c r="Z42" s="93">
        <f>[37]Dezembro!$G$29</f>
        <v>61</v>
      </c>
      <c r="AA42" s="93">
        <f>[37]Dezembro!$G$30</f>
        <v>50</v>
      </c>
      <c r="AB42" s="93">
        <f>[37]Dezembro!$G$31</f>
        <v>32</v>
      </c>
      <c r="AC42" s="93">
        <f>[37]Dezembro!$G$32</f>
        <v>27</v>
      </c>
      <c r="AD42" s="93">
        <f>[37]Dezembro!$G$33</f>
        <v>32</v>
      </c>
      <c r="AE42" s="93">
        <f>[37]Dezembro!$G$34</f>
        <v>34</v>
      </c>
      <c r="AF42" s="93">
        <f>[37]Dezembro!$G$35</f>
        <v>31</v>
      </c>
      <c r="AG42" s="81">
        <f t="shared" si="5"/>
        <v>27</v>
      </c>
      <c r="AH42" s="92">
        <f t="shared" si="6"/>
        <v>52</v>
      </c>
    </row>
    <row r="43" spans="1:39" x14ac:dyDescent="0.2">
      <c r="A43" s="50" t="s">
        <v>139</v>
      </c>
      <c r="B43" s="93">
        <f>[38]Dezembro!$G$5</f>
        <v>51</v>
      </c>
      <c r="C43" s="93">
        <f>[38]Dezembro!$G$6</f>
        <v>65</v>
      </c>
      <c r="D43" s="93">
        <f>[38]Dezembro!$G$7</f>
        <v>55</v>
      </c>
      <c r="E43" s="93">
        <f>[38]Dezembro!$G$8</f>
        <v>58</v>
      </c>
      <c r="F43" s="93">
        <f>[38]Dezembro!$G$9</f>
        <v>56</v>
      </c>
      <c r="G43" s="93">
        <f>[38]Dezembro!$G$10</f>
        <v>46</v>
      </c>
      <c r="H43" s="93">
        <f>[38]Dezembro!$G$11</f>
        <v>43</v>
      </c>
      <c r="I43" s="93">
        <f>[38]Dezembro!$G$12</f>
        <v>59</v>
      </c>
      <c r="J43" s="93">
        <f>[38]Dezembro!$G$13</f>
        <v>46</v>
      </c>
      <c r="K43" s="93">
        <f>[38]Dezembro!$G$14</f>
        <v>56</v>
      </c>
      <c r="L43" s="93">
        <f>[38]Dezembro!$G$15</f>
        <v>57</v>
      </c>
      <c r="M43" s="93">
        <f>[38]Dezembro!$G$16</f>
        <v>47</v>
      </c>
      <c r="N43" s="93">
        <f>[38]Dezembro!$G$17</f>
        <v>55</v>
      </c>
      <c r="O43" s="93">
        <f>[38]Dezembro!$G$18</f>
        <v>67</v>
      </c>
      <c r="P43" s="93">
        <f>[38]Dezembro!$G$19</f>
        <v>43</v>
      </c>
      <c r="Q43" s="93">
        <f>[38]Dezembro!$G$20</f>
        <v>38</v>
      </c>
      <c r="R43" s="93">
        <f>[38]Dezembro!$G$21</f>
        <v>38</v>
      </c>
      <c r="S43" s="93">
        <f>[38]Dezembro!$G$22</f>
        <v>38</v>
      </c>
      <c r="T43" s="93">
        <f>[38]Dezembro!$G$23</f>
        <v>56</v>
      </c>
      <c r="U43" s="93">
        <f>[38]Dezembro!$G$24</f>
        <v>52</v>
      </c>
      <c r="V43" s="93">
        <f>[38]Dezembro!$G$25</f>
        <v>55</v>
      </c>
      <c r="W43" s="93">
        <f>[38]Dezembro!$G$26</f>
        <v>55</v>
      </c>
      <c r="X43" s="93">
        <f>[38]Dezembro!$G$27</f>
        <v>43</v>
      </c>
      <c r="Y43" s="93">
        <f>[38]Dezembro!$G$28</f>
        <v>53</v>
      </c>
      <c r="Z43" s="93">
        <f>[38]Dezembro!$G$29</f>
        <v>69</v>
      </c>
      <c r="AA43" s="93">
        <f>[38]Dezembro!$G$30</f>
        <v>59</v>
      </c>
      <c r="AB43" s="93">
        <f>[38]Dezembro!$G$31</f>
        <v>42</v>
      </c>
      <c r="AC43" s="93">
        <f>[38]Dezembro!$G$32</f>
        <v>34</v>
      </c>
      <c r="AD43" s="93">
        <f>[38]Dezembro!$G$33</f>
        <v>32</v>
      </c>
      <c r="AE43" s="93">
        <f>[38]Dezembro!$G$34</f>
        <v>39</v>
      </c>
      <c r="AF43" s="93">
        <f>[38]Dezembro!$G$35</f>
        <v>45</v>
      </c>
      <c r="AG43" s="81">
        <f t="shared" si="5"/>
        <v>32</v>
      </c>
      <c r="AH43" s="92">
        <f t="shared" si="6"/>
        <v>50.064516129032256</v>
      </c>
      <c r="AJ43" t="s">
        <v>33</v>
      </c>
      <c r="AL43" t="s">
        <v>33</v>
      </c>
      <c r="AM43" t="s">
        <v>33</v>
      </c>
    </row>
    <row r="44" spans="1:39" x14ac:dyDescent="0.2">
      <c r="A44" s="50" t="s">
        <v>17</v>
      </c>
      <c r="B44" s="93">
        <f>[39]Dezembro!$G$5</f>
        <v>64</v>
      </c>
      <c r="C44" s="93">
        <f>[39]Dezembro!$G$6</f>
        <v>58</v>
      </c>
      <c r="D44" s="93">
        <f>[39]Dezembro!$G$7</f>
        <v>71</v>
      </c>
      <c r="E44" s="93">
        <f>[39]Dezembro!$G$8</f>
        <v>71</v>
      </c>
      <c r="F44" s="93">
        <f>[39]Dezembro!$G$9</f>
        <v>58</v>
      </c>
      <c r="G44" s="93">
        <f>[39]Dezembro!$G$10</f>
        <v>49</v>
      </c>
      <c r="H44" s="93">
        <f>[39]Dezembro!$G$11</f>
        <v>47</v>
      </c>
      <c r="I44" s="93">
        <f>[39]Dezembro!$G$12</f>
        <v>52</v>
      </c>
      <c r="J44" s="93">
        <f>[39]Dezembro!$G$13</f>
        <v>46</v>
      </c>
      <c r="K44" s="93">
        <f>[39]Dezembro!$G$14</f>
        <v>52</v>
      </c>
      <c r="L44" s="93">
        <f>[39]Dezembro!$G$15</f>
        <v>44</v>
      </c>
      <c r="M44" s="93">
        <f>[39]Dezembro!$G$16</f>
        <v>60</v>
      </c>
      <c r="N44" s="93">
        <f>[39]Dezembro!$G$17</f>
        <v>54</v>
      </c>
      <c r="O44" s="93">
        <f>[39]Dezembro!$G$18</f>
        <v>77</v>
      </c>
      <c r="P44" s="93">
        <f>[39]Dezembro!$G$19</f>
        <v>62</v>
      </c>
      <c r="Q44" s="93">
        <f>[39]Dezembro!$G$20</f>
        <v>48</v>
      </c>
      <c r="R44" s="93">
        <f>[39]Dezembro!$G$21</f>
        <v>33</v>
      </c>
      <c r="S44" s="93">
        <f>[39]Dezembro!$G$22</f>
        <v>48</v>
      </c>
      <c r="T44" s="93">
        <f>[39]Dezembro!$G$23</f>
        <v>55</v>
      </c>
      <c r="U44" s="93">
        <f>[39]Dezembro!$G$24</f>
        <v>54</v>
      </c>
      <c r="V44" s="93">
        <f>[39]Dezembro!$G$25</f>
        <v>68</v>
      </c>
      <c r="W44" s="93">
        <f>[39]Dezembro!$G$26</f>
        <v>65</v>
      </c>
      <c r="X44" s="93">
        <f>[39]Dezembro!$G$27</f>
        <v>51</v>
      </c>
      <c r="Y44" s="93">
        <f>[39]Dezembro!$G$28</f>
        <v>53</v>
      </c>
      <c r="Z44" s="93">
        <f>[39]Dezembro!$G$29</f>
        <v>90</v>
      </c>
      <c r="AA44" s="93">
        <f>[39]Dezembro!$G$30</f>
        <v>75</v>
      </c>
      <c r="AB44" s="93">
        <f>[39]Dezembro!$G$31</f>
        <v>57</v>
      </c>
      <c r="AC44" s="93">
        <f>[39]Dezembro!$G$32</f>
        <v>49</v>
      </c>
      <c r="AD44" s="93">
        <f>[39]Dezembro!$G$33</f>
        <v>41</v>
      </c>
      <c r="AE44" s="93">
        <f>[39]Dezembro!$G$34</f>
        <v>44</v>
      </c>
      <c r="AF44" s="93">
        <f>[39]Dezembro!$G$35</f>
        <v>43</v>
      </c>
      <c r="AG44" s="81">
        <f t="shared" si="5"/>
        <v>33</v>
      </c>
      <c r="AH44" s="92">
        <f t="shared" si="6"/>
        <v>56.096774193548384</v>
      </c>
    </row>
    <row r="45" spans="1:39" hidden="1" x14ac:dyDescent="0.2">
      <c r="A45" s="50" t="s">
        <v>144</v>
      </c>
      <c r="B45" s="93" t="str">
        <f>[40]Dezembro!$G$5</f>
        <v>*</v>
      </c>
      <c r="C45" s="93" t="str">
        <f>[40]Dezembro!$G$6</f>
        <v>*</v>
      </c>
      <c r="D45" s="93" t="str">
        <f>[40]Dezembro!$G$7</f>
        <v>*</v>
      </c>
      <c r="E45" s="93" t="str">
        <f>[40]Dezembro!$G$8</f>
        <v>*</v>
      </c>
      <c r="F45" s="93" t="str">
        <f>[40]Dezembro!$G$9</f>
        <v>*</v>
      </c>
      <c r="G45" s="93" t="str">
        <f>[40]Dezembro!$G$10</f>
        <v>*</v>
      </c>
      <c r="H45" s="93" t="str">
        <f>[40]Dezembro!$G$11</f>
        <v>*</v>
      </c>
      <c r="I45" s="93" t="str">
        <f>[40]Dezembro!$G$12</f>
        <v>*</v>
      </c>
      <c r="J45" s="93" t="str">
        <f>[40]Dezembro!$G$13</f>
        <v>*</v>
      </c>
      <c r="K45" s="93" t="str">
        <f>[40]Dezembro!$G$14</f>
        <v>*</v>
      </c>
      <c r="L45" s="93" t="str">
        <f>[40]Dezembro!$G$15</f>
        <v>*</v>
      </c>
      <c r="M45" s="93" t="str">
        <f>[40]Dezembro!$G$16</f>
        <v>*</v>
      </c>
      <c r="N45" s="93" t="str">
        <f>[40]Dezembro!$G$17</f>
        <v>*</v>
      </c>
      <c r="O45" s="93" t="str">
        <f>[40]Dezembro!$G$18</f>
        <v>*</v>
      </c>
      <c r="P45" s="93" t="str">
        <f>[40]Dezembro!$G$19</f>
        <v>*</v>
      </c>
      <c r="Q45" s="93" t="str">
        <f>[40]Dezembro!$G$20</f>
        <v>*</v>
      </c>
      <c r="R45" s="93" t="str">
        <f>[40]Dezembro!$G$21</f>
        <v>*</v>
      </c>
      <c r="S45" s="93" t="str">
        <f>[40]Dezembro!$G$22</f>
        <v>*</v>
      </c>
      <c r="T45" s="93" t="str">
        <f>[40]Dezembro!$G$23</f>
        <v>*</v>
      </c>
      <c r="U45" s="93" t="str">
        <f>[40]Dezembro!$G$24</f>
        <v>*</v>
      </c>
      <c r="V45" s="93" t="str">
        <f>[40]Dezembro!$G$25</f>
        <v>*</v>
      </c>
      <c r="W45" s="93" t="str">
        <f>[40]Dezembro!$G$26</f>
        <v>*</v>
      </c>
      <c r="X45" s="93" t="str">
        <f>[40]Dezembro!$G$27</f>
        <v>*</v>
      </c>
      <c r="Y45" s="93" t="str">
        <f>[40]Dezembro!$G$28</f>
        <v>*</v>
      </c>
      <c r="Z45" s="93" t="str">
        <f>[40]Dezembro!$G$29</f>
        <v>*</v>
      </c>
      <c r="AA45" s="93" t="str">
        <f>[40]Dezembro!$G$30</f>
        <v>*</v>
      </c>
      <c r="AB45" s="93" t="str">
        <f>[40]Dezembro!$G$31</f>
        <v>*</v>
      </c>
      <c r="AC45" s="93" t="str">
        <f>[40]Dezembro!$G$32</f>
        <v>*</v>
      </c>
      <c r="AD45" s="93" t="str">
        <f>[40]Dezembro!$G$33</f>
        <v>*</v>
      </c>
      <c r="AE45" s="93" t="str">
        <f>[40]Dezembro!$G$34</f>
        <v>*</v>
      </c>
      <c r="AF45" s="93" t="str">
        <f>[40]Dezembro!$G$35</f>
        <v>*</v>
      </c>
      <c r="AG45" s="81">
        <f t="shared" si="5"/>
        <v>0</v>
      </c>
      <c r="AH45" s="92" t="e">
        <f t="shared" si="6"/>
        <v>#DIV/0!</v>
      </c>
      <c r="AJ45" s="11" t="s">
        <v>33</v>
      </c>
      <c r="AL45" t="s">
        <v>33</v>
      </c>
    </row>
    <row r="46" spans="1:39" x14ac:dyDescent="0.2">
      <c r="A46" s="50" t="s">
        <v>18</v>
      </c>
      <c r="B46" s="93">
        <f>[41]Dezembro!$G$5</f>
        <v>43</v>
      </c>
      <c r="C46" s="93">
        <f>[41]Dezembro!$G$6</f>
        <v>52</v>
      </c>
      <c r="D46" s="93">
        <f>[41]Dezembro!$G$7</f>
        <v>83</v>
      </c>
      <c r="E46" s="93">
        <f>[41]Dezembro!$G$8</f>
        <v>79</v>
      </c>
      <c r="F46" s="93">
        <f>[41]Dezembro!$G$9</f>
        <v>65</v>
      </c>
      <c r="G46" s="93">
        <f>[41]Dezembro!$G$10</f>
        <v>55</v>
      </c>
      <c r="H46" s="93">
        <f>[41]Dezembro!$G$11</f>
        <v>50</v>
      </c>
      <c r="I46" s="93">
        <f>[41]Dezembro!$G$12</f>
        <v>74</v>
      </c>
      <c r="J46" s="93">
        <f>[41]Dezembro!$G$13</f>
        <v>65</v>
      </c>
      <c r="K46" s="93">
        <f>[41]Dezembro!$G$14</f>
        <v>67</v>
      </c>
      <c r="L46" s="93">
        <f>[41]Dezembro!$G$15</f>
        <v>50</v>
      </c>
      <c r="M46" s="93">
        <f>[41]Dezembro!$G$16</f>
        <v>52</v>
      </c>
      <c r="N46" s="93">
        <f>[41]Dezembro!$G$17</f>
        <v>74</v>
      </c>
      <c r="O46" s="93">
        <f>[41]Dezembro!$G$18</f>
        <v>58</v>
      </c>
      <c r="P46" s="93">
        <f>[41]Dezembro!$G$19</f>
        <v>38</v>
      </c>
      <c r="Q46" s="93">
        <f>[41]Dezembro!$G$20</f>
        <v>35</v>
      </c>
      <c r="R46" s="93">
        <f>[41]Dezembro!$G$21</f>
        <v>31</v>
      </c>
      <c r="S46" s="93">
        <f>[41]Dezembro!$G$22</f>
        <v>32</v>
      </c>
      <c r="T46" s="93">
        <f>[41]Dezembro!$G$23</f>
        <v>62</v>
      </c>
      <c r="U46" s="93">
        <f>[41]Dezembro!$G$24</f>
        <v>65</v>
      </c>
      <c r="V46" s="93">
        <f>[41]Dezembro!$G$25</f>
        <v>64</v>
      </c>
      <c r="W46" s="93">
        <f>[41]Dezembro!$G$26</f>
        <v>49</v>
      </c>
      <c r="X46" s="93">
        <f>[41]Dezembro!$G$27</f>
        <v>35</v>
      </c>
      <c r="Y46" s="93">
        <f>[41]Dezembro!$G$28</f>
        <v>46</v>
      </c>
      <c r="Z46" s="93">
        <f>[41]Dezembro!$G$29</f>
        <v>63</v>
      </c>
      <c r="AA46" s="93">
        <f>[41]Dezembro!$G$30</f>
        <v>32</v>
      </c>
      <c r="AB46" s="93">
        <f>[41]Dezembro!$G$31</f>
        <v>28</v>
      </c>
      <c r="AC46" s="93">
        <f>[41]Dezembro!$G$32</f>
        <v>28</v>
      </c>
      <c r="AD46" s="93">
        <f>[41]Dezembro!$G$33</f>
        <v>31</v>
      </c>
      <c r="AE46" s="93">
        <f>[41]Dezembro!$G$34</f>
        <v>29</v>
      </c>
      <c r="AF46" s="93">
        <f>[41]Dezembro!$G$35</f>
        <v>24</v>
      </c>
      <c r="AG46" s="81">
        <f t="shared" si="5"/>
        <v>24</v>
      </c>
      <c r="AH46" s="92">
        <f t="shared" si="6"/>
        <v>50.29032258064516</v>
      </c>
      <c r="AI46" s="11" t="s">
        <v>33</v>
      </c>
      <c r="AJ46" t="s">
        <v>33</v>
      </c>
      <c r="AK46" t="s">
        <v>33</v>
      </c>
      <c r="AL46" t="s">
        <v>33</v>
      </c>
    </row>
    <row r="47" spans="1:39" x14ac:dyDescent="0.2">
      <c r="A47" s="50" t="s">
        <v>21</v>
      </c>
      <c r="B47" s="93">
        <f>[42]Dezembro!$G$5</f>
        <v>46</v>
      </c>
      <c r="C47" s="93">
        <f>[42]Dezembro!$G$6</f>
        <v>62</v>
      </c>
      <c r="D47" s="93">
        <f>[42]Dezembro!$G$7</f>
        <v>72</v>
      </c>
      <c r="E47" s="93">
        <f>[42]Dezembro!$G$8</f>
        <v>64</v>
      </c>
      <c r="F47" s="93">
        <f>[42]Dezembro!$G$9</f>
        <v>49</v>
      </c>
      <c r="G47" s="93">
        <f>[42]Dezembro!$G$10</f>
        <v>49</v>
      </c>
      <c r="H47" s="93">
        <f>[42]Dezembro!$G$11</f>
        <v>45</v>
      </c>
      <c r="I47" s="93">
        <f>[42]Dezembro!$G$12</f>
        <v>49</v>
      </c>
      <c r="J47" s="93">
        <f>[42]Dezembro!$G$13</f>
        <v>52</v>
      </c>
      <c r="K47" s="93">
        <f>[42]Dezembro!$G$14</f>
        <v>55</v>
      </c>
      <c r="L47" s="93">
        <f>[42]Dezembro!$G$15</f>
        <v>53</v>
      </c>
      <c r="M47" s="93">
        <f>[42]Dezembro!$G$16</f>
        <v>57</v>
      </c>
      <c r="N47" s="93">
        <f>[42]Dezembro!$G$17</f>
        <v>53</v>
      </c>
      <c r="O47" s="93">
        <f>[42]Dezembro!$G$18</f>
        <v>71</v>
      </c>
      <c r="P47" s="93">
        <f>[42]Dezembro!$G$19</f>
        <v>44</v>
      </c>
      <c r="Q47" s="93">
        <f>[42]Dezembro!$G$20</f>
        <v>39</v>
      </c>
      <c r="R47" s="93">
        <f>[42]Dezembro!$G$21</f>
        <v>33</v>
      </c>
      <c r="S47" s="93">
        <f>[42]Dezembro!$G$22</f>
        <v>44</v>
      </c>
      <c r="T47" s="93">
        <f>[42]Dezembro!$G$23</f>
        <v>51</v>
      </c>
      <c r="U47" s="93">
        <f>[42]Dezembro!$G$24</f>
        <v>59</v>
      </c>
      <c r="V47" s="93">
        <f>[42]Dezembro!$G$25</f>
        <v>49</v>
      </c>
      <c r="W47" s="93">
        <f>[42]Dezembro!$G$26</f>
        <v>59</v>
      </c>
      <c r="X47" s="93">
        <f>[42]Dezembro!$G$27</f>
        <v>34</v>
      </c>
      <c r="Y47" s="93">
        <f>[42]Dezembro!$G$28</f>
        <v>53</v>
      </c>
      <c r="Z47" s="93">
        <f>[42]Dezembro!$G$29</f>
        <v>59</v>
      </c>
      <c r="AA47" s="93">
        <f>[42]Dezembro!$G$30</f>
        <v>52</v>
      </c>
      <c r="AB47" s="93">
        <f>[42]Dezembro!$G$31</f>
        <v>42</v>
      </c>
      <c r="AC47" s="93">
        <f>[42]Dezembro!$G$32</f>
        <v>32</v>
      </c>
      <c r="AD47" s="93">
        <f>[42]Dezembro!$G$33</f>
        <v>36</v>
      </c>
      <c r="AE47" s="93">
        <f>[42]Dezembro!$G$34</f>
        <v>41</v>
      </c>
      <c r="AF47" s="93">
        <f>[42]Dezembro!$G$35</f>
        <v>27</v>
      </c>
      <c r="AG47" s="81">
        <f t="shared" si="5"/>
        <v>27</v>
      </c>
      <c r="AH47" s="92">
        <f t="shared" si="6"/>
        <v>49.387096774193552</v>
      </c>
      <c r="AL47" t="s">
        <v>33</v>
      </c>
    </row>
    <row r="48" spans="1:39" x14ac:dyDescent="0.2">
      <c r="A48" s="50" t="s">
        <v>32</v>
      </c>
      <c r="B48" s="93">
        <f>[43]Dezembro!$G$5</f>
        <v>53</v>
      </c>
      <c r="C48" s="93">
        <f>[43]Dezembro!$G$6</f>
        <v>49</v>
      </c>
      <c r="D48" s="93">
        <f>[43]Dezembro!$G$7</f>
        <v>72</v>
      </c>
      <c r="E48" s="93">
        <f>[43]Dezembro!$G$8</f>
        <v>61</v>
      </c>
      <c r="F48" s="93">
        <f>[43]Dezembro!$G$9</f>
        <v>54</v>
      </c>
      <c r="G48" s="93">
        <f>[43]Dezembro!$G$10</f>
        <v>51</v>
      </c>
      <c r="H48" s="93">
        <f>[43]Dezembro!$G$11</f>
        <v>42</v>
      </c>
      <c r="I48" s="93">
        <f>[43]Dezembro!$G$12</f>
        <v>55</v>
      </c>
      <c r="J48" s="93">
        <f>[43]Dezembro!$G$13</f>
        <v>44</v>
      </c>
      <c r="K48" s="93">
        <f>[43]Dezembro!$G$14</f>
        <v>35</v>
      </c>
      <c r="L48" s="93">
        <f>[43]Dezembro!$G$15</f>
        <v>47</v>
      </c>
      <c r="M48" s="93">
        <f>[43]Dezembro!$G$16</f>
        <v>69</v>
      </c>
      <c r="N48" s="93">
        <f>[43]Dezembro!$G$17</f>
        <v>55</v>
      </c>
      <c r="O48" s="93">
        <f>[43]Dezembro!$G$18</f>
        <v>64</v>
      </c>
      <c r="P48" s="93">
        <f>[43]Dezembro!$G$19</f>
        <v>59</v>
      </c>
      <c r="Q48" s="93">
        <f>[43]Dezembro!$G$20</f>
        <v>46</v>
      </c>
      <c r="R48" s="93">
        <f>[43]Dezembro!$G$21</f>
        <v>39</v>
      </c>
      <c r="S48" s="93">
        <f>[43]Dezembro!$G$22</f>
        <v>43</v>
      </c>
      <c r="T48" s="93">
        <f>[43]Dezembro!$G$23</f>
        <v>40</v>
      </c>
      <c r="U48" s="93">
        <f>[43]Dezembro!$G$24</f>
        <v>52</v>
      </c>
      <c r="V48" s="93">
        <f>[43]Dezembro!$G$25</f>
        <v>70</v>
      </c>
      <c r="W48" s="93">
        <f>[43]Dezembro!$G$26</f>
        <v>68</v>
      </c>
      <c r="X48" s="93">
        <f>[43]Dezembro!$G$27</f>
        <v>58</v>
      </c>
      <c r="Y48" s="93">
        <f>[43]Dezembro!$G$28</f>
        <v>64</v>
      </c>
      <c r="Z48" s="93">
        <v>53</v>
      </c>
      <c r="AA48" s="93">
        <f>[43]Dezembro!$G$30</f>
        <v>79</v>
      </c>
      <c r="AB48" s="93">
        <f>[43]Dezembro!$G$31</f>
        <v>56</v>
      </c>
      <c r="AC48" s="93">
        <f>[43]Dezembro!$G$32</f>
        <v>53</v>
      </c>
      <c r="AD48" s="93">
        <f>[43]Dezembro!$G$33</f>
        <v>45</v>
      </c>
      <c r="AE48" s="93">
        <f>[43]Dezembro!$G$34</f>
        <v>40</v>
      </c>
      <c r="AF48" s="93">
        <f>[43]Dezembro!$G$35</f>
        <v>49</v>
      </c>
      <c r="AG48" s="81">
        <f t="shared" si="5"/>
        <v>35</v>
      </c>
      <c r="AH48" s="92">
        <f t="shared" si="6"/>
        <v>53.70967741935484</v>
      </c>
      <c r="AI48" s="11" t="s">
        <v>33</v>
      </c>
      <c r="AJ48" t="s">
        <v>33</v>
      </c>
      <c r="AK48" t="s">
        <v>33</v>
      </c>
    </row>
    <row r="49" spans="1:38" x14ac:dyDescent="0.2">
      <c r="A49" s="50" t="s">
        <v>19</v>
      </c>
      <c r="B49" s="93">
        <f>[44]Dezembro!$G$5</f>
        <v>41</v>
      </c>
      <c r="C49" s="93">
        <f>[44]Dezembro!$G$6</f>
        <v>52</v>
      </c>
      <c r="D49" s="93">
        <f>[44]Dezembro!$G$7</f>
        <v>56</v>
      </c>
      <c r="E49" s="93">
        <f>[44]Dezembro!$G$8</f>
        <v>54</v>
      </c>
      <c r="F49" s="93">
        <f>[44]Dezembro!$G$9</f>
        <v>43</v>
      </c>
      <c r="G49" s="93">
        <f>[44]Dezembro!$G$10</f>
        <v>43</v>
      </c>
      <c r="H49" s="93">
        <f>[44]Dezembro!$G$11</f>
        <v>30</v>
      </c>
      <c r="I49" s="93">
        <f>[44]Dezembro!$G$12</f>
        <v>50</v>
      </c>
      <c r="J49" s="93">
        <f>[44]Dezembro!$G$13</f>
        <v>43</v>
      </c>
      <c r="K49" s="93">
        <f>[44]Dezembro!$G$14</f>
        <v>42</v>
      </c>
      <c r="L49" s="93">
        <f>[44]Dezembro!$G$15</f>
        <v>46</v>
      </c>
      <c r="M49" s="93">
        <f>[44]Dezembro!$G$16</f>
        <v>41</v>
      </c>
      <c r="N49" s="93">
        <f>[44]Dezembro!$G$17</f>
        <v>47</v>
      </c>
      <c r="O49" s="93">
        <f>[44]Dezembro!$G$18</f>
        <v>60</v>
      </c>
      <c r="P49" s="93">
        <f>[44]Dezembro!$G$19</f>
        <v>49</v>
      </c>
      <c r="Q49" s="93">
        <f>[44]Dezembro!$G$20</f>
        <v>38</v>
      </c>
      <c r="R49" s="93">
        <f>[44]Dezembro!$G$21</f>
        <v>33</v>
      </c>
      <c r="S49" s="93">
        <f>[44]Dezembro!$G$22</f>
        <v>34</v>
      </c>
      <c r="T49" s="93">
        <f>[44]Dezembro!$G$23</f>
        <v>49</v>
      </c>
      <c r="U49" s="93">
        <f>[44]Dezembro!$G$24</f>
        <v>54</v>
      </c>
      <c r="V49" s="93">
        <f>[44]Dezembro!$G$25</f>
        <v>51</v>
      </c>
      <c r="W49" s="93">
        <f>[44]Dezembro!$G$26</f>
        <v>57</v>
      </c>
      <c r="X49" s="93">
        <f>[44]Dezembro!$G$27</f>
        <v>33</v>
      </c>
      <c r="Y49" s="93">
        <f>[44]Dezembro!$G$28</f>
        <v>42</v>
      </c>
      <c r="Z49" s="93">
        <f>[44]Dezembro!$G$29</f>
        <v>57</v>
      </c>
      <c r="AA49" s="93">
        <f>[44]Dezembro!$G$30</f>
        <v>58</v>
      </c>
      <c r="AB49" s="93">
        <f>[44]Dezembro!$G$31</f>
        <v>53</v>
      </c>
      <c r="AC49" s="93">
        <f>[44]Dezembro!$G$32</f>
        <v>38</v>
      </c>
      <c r="AD49" s="93">
        <f>[44]Dezembro!$G$33</f>
        <v>30</v>
      </c>
      <c r="AE49" s="93">
        <f>[44]Dezembro!$G$34</f>
        <v>36</v>
      </c>
      <c r="AF49" s="93">
        <f>[44]Dezembro!$G$35</f>
        <v>37</v>
      </c>
      <c r="AG49" s="81">
        <f t="shared" si="5"/>
        <v>30</v>
      </c>
      <c r="AH49" s="92">
        <f t="shared" si="4"/>
        <v>45.064516129032256</v>
      </c>
      <c r="AJ49" t="s">
        <v>33</v>
      </c>
    </row>
    <row r="50" spans="1:38" s="5" customFormat="1" ht="17.100000000000001" customHeight="1" x14ac:dyDescent="0.2">
      <c r="A50" s="101" t="s">
        <v>205</v>
      </c>
      <c r="B50" s="94">
        <f t="shared" ref="B50:AE50" si="7">MIN(B5:B49)</f>
        <v>0</v>
      </c>
      <c r="C50" s="94">
        <f t="shared" si="7"/>
        <v>0</v>
      </c>
      <c r="D50" s="94">
        <f t="shared" si="7"/>
        <v>0</v>
      </c>
      <c r="E50" s="94">
        <f t="shared" si="7"/>
        <v>0</v>
      </c>
      <c r="F50" s="94">
        <f t="shared" si="7"/>
        <v>0</v>
      </c>
      <c r="G50" s="94">
        <f t="shared" si="7"/>
        <v>0</v>
      </c>
      <c r="H50" s="94">
        <f t="shared" si="7"/>
        <v>0</v>
      </c>
      <c r="I50" s="94">
        <f t="shared" si="7"/>
        <v>0</v>
      </c>
      <c r="J50" s="94">
        <f t="shared" si="7"/>
        <v>0</v>
      </c>
      <c r="K50" s="94">
        <f t="shared" si="7"/>
        <v>0</v>
      </c>
      <c r="L50" s="94">
        <f t="shared" si="7"/>
        <v>0</v>
      </c>
      <c r="M50" s="94">
        <f t="shared" si="7"/>
        <v>0</v>
      </c>
      <c r="N50" s="94">
        <f t="shared" si="7"/>
        <v>0</v>
      </c>
      <c r="O50" s="94">
        <f t="shared" si="7"/>
        <v>0</v>
      </c>
      <c r="P50" s="94">
        <f t="shared" si="7"/>
        <v>0</v>
      </c>
      <c r="Q50" s="94">
        <f t="shared" si="7"/>
        <v>0</v>
      </c>
      <c r="R50" s="94">
        <f t="shared" si="7"/>
        <v>0</v>
      </c>
      <c r="S50" s="94">
        <f t="shared" si="7"/>
        <v>0</v>
      </c>
      <c r="T50" s="94">
        <f t="shared" si="7"/>
        <v>0</v>
      </c>
      <c r="U50" s="94">
        <f t="shared" si="7"/>
        <v>0</v>
      </c>
      <c r="V50" s="94">
        <f t="shared" si="7"/>
        <v>0</v>
      </c>
      <c r="W50" s="94">
        <f t="shared" si="7"/>
        <v>0</v>
      </c>
      <c r="X50" s="94">
        <f t="shared" si="7"/>
        <v>0</v>
      </c>
      <c r="Y50" s="94">
        <f t="shared" si="7"/>
        <v>0</v>
      </c>
      <c r="Z50" s="94">
        <f t="shared" si="7"/>
        <v>0</v>
      </c>
      <c r="AA50" s="94">
        <f t="shared" si="7"/>
        <v>0</v>
      </c>
      <c r="AB50" s="94">
        <f t="shared" si="7"/>
        <v>0</v>
      </c>
      <c r="AC50" s="94">
        <f t="shared" si="7"/>
        <v>0</v>
      </c>
      <c r="AD50" s="94">
        <f t="shared" si="7"/>
        <v>0</v>
      </c>
      <c r="AE50" s="94">
        <f t="shared" si="7"/>
        <v>0</v>
      </c>
      <c r="AF50" s="94">
        <f t="shared" ref="AF50" si="8">MIN(AF5:AF49)</f>
        <v>0</v>
      </c>
      <c r="AG50" s="81">
        <f>MIN(B50:AF50)</f>
        <v>0</v>
      </c>
      <c r="AH50" s="92">
        <f>AVERAGE(B50:AF50)</f>
        <v>0</v>
      </c>
      <c r="AL50" s="5" t="s">
        <v>33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24"/>
      <c r="U52" s="124"/>
      <c r="V52" s="124"/>
      <c r="W52" s="124"/>
      <c r="X52" s="124"/>
      <c r="Y52" s="96"/>
      <c r="Z52" s="96"/>
      <c r="AA52" s="96"/>
      <c r="AB52" s="96"/>
      <c r="AC52" s="96"/>
      <c r="AD52" s="96"/>
      <c r="AE52" s="96"/>
      <c r="AF52" s="96"/>
      <c r="AG52" s="46"/>
      <c r="AH52" s="45"/>
      <c r="AJ52" s="11" t="s">
        <v>33</v>
      </c>
      <c r="AL52" t="s">
        <v>33</v>
      </c>
    </row>
    <row r="53" spans="1:38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25"/>
      <c r="U53" s="125"/>
      <c r="V53" s="125"/>
      <c r="W53" s="125"/>
      <c r="X53" s="125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L55" t="s">
        <v>33</v>
      </c>
    </row>
    <row r="56" spans="1:38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8" x14ac:dyDescent="0.2">
      <c r="AG58" s="7"/>
    </row>
    <row r="63" spans="1:38" x14ac:dyDescent="0.2">
      <c r="P63" s="2" t="s">
        <v>33</v>
      </c>
      <c r="AE63" s="2" t="s">
        <v>33</v>
      </c>
      <c r="AI63" t="s">
        <v>33</v>
      </c>
    </row>
    <row r="64" spans="1:38" x14ac:dyDescent="0.2">
      <c r="T64" s="2" t="s">
        <v>33</v>
      </c>
      <c r="Z64" s="2" t="s">
        <v>33</v>
      </c>
    </row>
    <row r="66" spans="7:14" x14ac:dyDescent="0.2">
      <c r="N66" s="2" t="s">
        <v>33</v>
      </c>
    </row>
    <row r="67" spans="7:14" x14ac:dyDescent="0.2">
      <c r="G67" s="2" t="s">
        <v>33</v>
      </c>
    </row>
    <row r="69" spans="7:14" x14ac:dyDescent="0.2">
      <c r="J69" s="2" t="s">
        <v>33</v>
      </c>
    </row>
  </sheetData>
  <mergeCells count="36"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T52:X52"/>
    <mergeCell ref="E3:E4"/>
    <mergeCell ref="F3:F4"/>
    <mergeCell ref="G3:G4"/>
    <mergeCell ref="H3:H4"/>
    <mergeCell ref="A1:AH1"/>
    <mergeCell ref="B2:AH2"/>
    <mergeCell ref="AE3:AE4"/>
    <mergeCell ref="AF3:AF4"/>
    <mergeCell ref="A2:A4"/>
    <mergeCell ref="B3:B4"/>
    <mergeCell ref="Z3:Z4"/>
    <mergeCell ref="AA3:AA4"/>
    <mergeCell ref="AB3:AB4"/>
    <mergeCell ref="AC3:AC4"/>
    <mergeCell ref="AD3:AD4"/>
    <mergeCell ref="Y3:Y4"/>
    <mergeCell ref="C3:C4"/>
    <mergeCell ref="W3:W4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showGridLines="0" zoomScale="90" zoomScaleNormal="90" workbookViewId="0">
      <selection activeCell="AJ37" sqref="AJ37"/>
    </sheetView>
  </sheetViews>
  <sheetFormatPr defaultRowHeight="12.75" x14ac:dyDescent="0.2"/>
  <cols>
    <col min="1" max="1" width="25.28515625" style="2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18" t="s">
        <v>217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</row>
    <row r="2" spans="1:36" s="4" customFormat="1" ht="20.100000000000001" customHeight="1" x14ac:dyDescent="0.2">
      <c r="A2" s="121" t="s">
        <v>20</v>
      </c>
      <c r="B2" s="116" t="s">
        <v>236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7"/>
    </row>
    <row r="3" spans="1:36" s="5" customFormat="1" ht="20.100000000000001" customHeight="1" x14ac:dyDescent="0.2">
      <c r="A3" s="121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78" t="s">
        <v>25</v>
      </c>
      <c r="AH3" s="79" t="s">
        <v>24</v>
      </c>
    </row>
    <row r="4" spans="1:36" s="5" customFormat="1" ht="20.100000000000001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78" t="s">
        <v>23</v>
      </c>
      <c r="AH4" s="79" t="s">
        <v>23</v>
      </c>
    </row>
    <row r="5" spans="1:36" s="5" customFormat="1" x14ac:dyDescent="0.2">
      <c r="A5" s="50" t="s">
        <v>28</v>
      </c>
      <c r="B5" s="90">
        <f>[1]Dezembro!$H$5</f>
        <v>13.68</v>
      </c>
      <c r="C5" s="90">
        <f>[1]Dezembro!$H$6</f>
        <v>15.120000000000001</v>
      </c>
      <c r="D5" s="90">
        <f>[1]Dezembro!$H$7</f>
        <v>10.44</v>
      </c>
      <c r="E5" s="90">
        <f>[1]Dezembro!$H$8</f>
        <v>11.16</v>
      </c>
      <c r="F5" s="90">
        <f>[1]Dezembro!$H$9</f>
        <v>14.04</v>
      </c>
      <c r="G5" s="90">
        <f>[1]Dezembro!$H$10</f>
        <v>16.2</v>
      </c>
      <c r="H5" s="90">
        <f>[1]Dezembro!$H$11</f>
        <v>20.16</v>
      </c>
      <c r="I5" s="90">
        <f>[1]Dezembro!$H$12</f>
        <v>11.879999999999999</v>
      </c>
      <c r="J5" s="90">
        <f>[1]Dezembro!$H$13</f>
        <v>10.8</v>
      </c>
      <c r="K5" s="90">
        <f>[1]Dezembro!$H$14</f>
        <v>7.2</v>
      </c>
      <c r="L5" s="90">
        <f>[1]Dezembro!$H$15</f>
        <v>10.8</v>
      </c>
      <c r="M5" s="90">
        <f>[1]Dezembro!$H$16</f>
        <v>16.2</v>
      </c>
      <c r="N5" s="90">
        <f>[1]Dezembro!$H$17</f>
        <v>11.879999999999999</v>
      </c>
      <c r="O5" s="90">
        <f>[1]Dezembro!$H$18</f>
        <v>11.879999999999999</v>
      </c>
      <c r="P5" s="90">
        <f>[1]Dezembro!$H$19</f>
        <v>11.520000000000001</v>
      </c>
      <c r="Q5" s="90">
        <f>[1]Dezembro!$H$20</f>
        <v>10.08</v>
      </c>
      <c r="R5" s="90">
        <f>[1]Dezembro!$H$21</f>
        <v>8.2799999999999994</v>
      </c>
      <c r="S5" s="90">
        <f>[1]Dezembro!$H$22</f>
        <v>8.2799999999999994</v>
      </c>
      <c r="T5" s="90">
        <f>[1]Dezembro!$H$23</f>
        <v>15.48</v>
      </c>
      <c r="U5" s="90">
        <f>[1]Dezembro!$H$24</f>
        <v>10.08</v>
      </c>
      <c r="V5" s="90">
        <f>[1]Dezembro!$H$25</f>
        <v>13.32</v>
      </c>
      <c r="W5" s="90">
        <f>[1]Dezembro!$H$26</f>
        <v>5.7600000000000007</v>
      </c>
      <c r="X5" s="90">
        <f>[1]Dezembro!$H$27</f>
        <v>5.7600000000000007</v>
      </c>
      <c r="Y5" s="90">
        <f>[1]Dezembro!$H$28</f>
        <v>18.36</v>
      </c>
      <c r="Z5" s="90">
        <f>[1]Dezembro!$H$29</f>
        <v>5.7600000000000007</v>
      </c>
      <c r="AA5" s="90">
        <f>[1]Dezembro!$H$30</f>
        <v>7.9200000000000008</v>
      </c>
      <c r="AB5" s="90">
        <f>[1]Dezembro!$H$31</f>
        <v>7.2</v>
      </c>
      <c r="AC5" s="90">
        <f>[1]Dezembro!$H$32</f>
        <v>10.08</v>
      </c>
      <c r="AD5" s="90">
        <f>[1]Dezembro!$H$33</f>
        <v>10.08</v>
      </c>
      <c r="AE5" s="90">
        <f>[1]Dezembro!$H$34</f>
        <v>11.520000000000001</v>
      </c>
      <c r="AF5" s="90">
        <f>[1]Dezembro!$H$35</f>
        <v>8.2799999999999994</v>
      </c>
      <c r="AG5" s="81">
        <f t="shared" ref="AG5:AG6" si="1">MAX(B5:AF5)</f>
        <v>20.16</v>
      </c>
      <c r="AH5" s="92">
        <f t="shared" ref="AH5:AH6" si="2">AVERAGE(B5:AF5)</f>
        <v>11.264516129032256</v>
      </c>
    </row>
    <row r="6" spans="1:36" x14ac:dyDescent="0.2">
      <c r="A6" s="50" t="s">
        <v>0</v>
      </c>
      <c r="B6" s="93">
        <f>[2]Dezembro!$H$5</f>
        <v>12.24</v>
      </c>
      <c r="C6" s="93">
        <f>[2]Dezembro!$H$6</f>
        <v>13.32</v>
      </c>
      <c r="D6" s="93">
        <f>[2]Dezembro!$H$7</f>
        <v>8.2799999999999994</v>
      </c>
      <c r="E6" s="93">
        <f>[2]Dezembro!$H$8</f>
        <v>8.64</v>
      </c>
      <c r="F6" s="93">
        <f>[2]Dezembro!$H$9</f>
        <v>22.32</v>
      </c>
      <c r="G6" s="93">
        <f>[2]Dezembro!$H$10</f>
        <v>11.879999999999999</v>
      </c>
      <c r="H6" s="93">
        <f>[2]Dezembro!$H$11</f>
        <v>16.920000000000002</v>
      </c>
      <c r="I6" s="93">
        <f>[2]Dezembro!$H$12</f>
        <v>14.4</v>
      </c>
      <c r="J6" s="93">
        <f>[2]Dezembro!$H$13</f>
        <v>10.8</v>
      </c>
      <c r="K6" s="93">
        <f>[2]Dezembro!$H$14</f>
        <v>11.879999999999999</v>
      </c>
      <c r="L6" s="93">
        <f>[2]Dezembro!$H$15</f>
        <v>10.44</v>
      </c>
      <c r="M6" s="93">
        <f>[2]Dezembro!$H$16</f>
        <v>21.240000000000002</v>
      </c>
      <c r="N6" s="93">
        <f>[2]Dezembro!$H$17</f>
        <v>13.68</v>
      </c>
      <c r="O6" s="93">
        <f>[2]Dezembro!$H$18</f>
        <v>10.8</v>
      </c>
      <c r="P6" s="93">
        <f>[2]Dezembro!$H$19</f>
        <v>12.24</v>
      </c>
      <c r="Q6" s="93">
        <f>[2]Dezembro!$H$20</f>
        <v>8.64</v>
      </c>
      <c r="R6" s="93">
        <f>[2]Dezembro!$H$21</f>
        <v>8.2799999999999994</v>
      </c>
      <c r="S6" s="93">
        <f>[2]Dezembro!$H$22</f>
        <v>11.879999999999999</v>
      </c>
      <c r="T6" s="93">
        <f>[2]Dezembro!$H$23</f>
        <v>9</v>
      </c>
      <c r="U6" s="93">
        <f>[2]Dezembro!$H$24</f>
        <v>10.44</v>
      </c>
      <c r="V6" s="93">
        <f>[2]Dezembro!$H$25</f>
        <v>11.879999999999999</v>
      </c>
      <c r="W6" s="93">
        <f>[2]Dezembro!$H$26</f>
        <v>8.2799999999999994</v>
      </c>
      <c r="X6" s="93">
        <f>[2]Dezembro!$H$27</f>
        <v>7.2</v>
      </c>
      <c r="Y6" s="93">
        <f>[2]Dezembro!$H$28</f>
        <v>16.559999999999999</v>
      </c>
      <c r="Z6" s="93">
        <f>[2]Dezembro!$H$29</f>
        <v>8.2799999999999994</v>
      </c>
      <c r="AA6" s="93">
        <f>[2]Dezembro!$H$30</f>
        <v>9.3600000000000012</v>
      </c>
      <c r="AB6" s="93">
        <f>[2]Dezembro!$H$31</f>
        <v>7.2</v>
      </c>
      <c r="AC6" s="93">
        <f>[2]Dezembro!$H$32</f>
        <v>8.64</v>
      </c>
      <c r="AD6" s="93">
        <f>[2]Dezembro!$H$33</f>
        <v>9</v>
      </c>
      <c r="AE6" s="93">
        <f>[2]Dezembro!$H$34</f>
        <v>9.3600000000000012</v>
      </c>
      <c r="AF6" s="93">
        <f>[2]Dezembro!$H$35</f>
        <v>9</v>
      </c>
      <c r="AG6" s="81">
        <f t="shared" si="1"/>
        <v>22.32</v>
      </c>
      <c r="AH6" s="92">
        <f t="shared" si="2"/>
        <v>11.35741935483871</v>
      </c>
    </row>
    <row r="7" spans="1:36" x14ac:dyDescent="0.2">
      <c r="A7" s="50" t="s">
        <v>86</v>
      </c>
      <c r="B7" s="93">
        <f>[3]Dezembro!$H$5</f>
        <v>19.440000000000001</v>
      </c>
      <c r="C7" s="93">
        <f>[3]Dezembro!$H$6</f>
        <v>28.44</v>
      </c>
      <c r="D7" s="93">
        <f>[3]Dezembro!$H$7</f>
        <v>13.68</v>
      </c>
      <c r="E7" s="93">
        <f>[3]Dezembro!$H$8</f>
        <v>15.840000000000002</v>
      </c>
      <c r="F7" s="93">
        <f>[3]Dezembro!$H$9</f>
        <v>18</v>
      </c>
      <c r="G7" s="93">
        <f>[3]Dezembro!$H$10</f>
        <v>14.76</v>
      </c>
      <c r="H7" s="93">
        <f>[3]Dezembro!$H$11</f>
        <v>22.68</v>
      </c>
      <c r="I7" s="93">
        <f>[3]Dezembro!$H$12</f>
        <v>11.520000000000001</v>
      </c>
      <c r="J7" s="93">
        <f>[3]Dezembro!$H$13</f>
        <v>10.44</v>
      </c>
      <c r="K7" s="93">
        <f>[3]Dezembro!$H$14</f>
        <v>15.840000000000002</v>
      </c>
      <c r="L7" s="93">
        <f>[3]Dezembro!$H$15</f>
        <v>12.24</v>
      </c>
      <c r="M7" s="93">
        <f>[3]Dezembro!$H$16</f>
        <v>19.079999999999998</v>
      </c>
      <c r="N7" s="93">
        <f>[3]Dezembro!$H$17</f>
        <v>17.28</v>
      </c>
      <c r="O7" s="93">
        <f>[3]Dezembro!$H$18</f>
        <v>13.32</v>
      </c>
      <c r="P7" s="93">
        <f>[3]Dezembro!$H$19</f>
        <v>19.440000000000001</v>
      </c>
      <c r="Q7" s="93">
        <f>[3]Dezembro!$H$20</f>
        <v>16.2</v>
      </c>
      <c r="R7" s="93">
        <f>[3]Dezembro!$H$21</f>
        <v>9</v>
      </c>
      <c r="S7" s="93">
        <f>[3]Dezembro!$H$22</f>
        <v>17.28</v>
      </c>
      <c r="T7" s="93">
        <f>[3]Dezembro!$H$23</f>
        <v>15.840000000000002</v>
      </c>
      <c r="U7" s="93">
        <f>[3]Dezembro!$H$24</f>
        <v>21.6</v>
      </c>
      <c r="V7" s="93">
        <f>[3]Dezembro!$H$25</f>
        <v>19.440000000000001</v>
      </c>
      <c r="W7" s="93">
        <f>[3]Dezembro!$H$26</f>
        <v>13.68</v>
      </c>
      <c r="X7" s="93">
        <f>[3]Dezembro!$H$27</f>
        <v>10.8</v>
      </c>
      <c r="Y7" s="93">
        <f>[3]Dezembro!$H$28</f>
        <v>23.759999999999998</v>
      </c>
      <c r="Z7" s="93">
        <f>[3]Dezembro!$H$29</f>
        <v>15.840000000000002</v>
      </c>
      <c r="AA7" s="93">
        <f>[3]Dezembro!$H$30</f>
        <v>11.520000000000001</v>
      </c>
      <c r="AB7" s="93">
        <f>[3]Dezembro!$H$31</f>
        <v>17.28</v>
      </c>
      <c r="AC7" s="93">
        <f>[3]Dezembro!$H$32</f>
        <v>15.120000000000001</v>
      </c>
      <c r="AD7" s="93">
        <f>[3]Dezembro!$H$33</f>
        <v>12.24</v>
      </c>
      <c r="AE7" s="93">
        <f>[3]Dezembro!$H$34</f>
        <v>10.44</v>
      </c>
      <c r="AF7" s="93">
        <f>[3]Dezembro!$H$35</f>
        <v>12.6</v>
      </c>
      <c r="AG7" s="81">
        <f t="shared" ref="AG7:AG48" si="3">MAX(B7:AF7)</f>
        <v>28.44</v>
      </c>
      <c r="AH7" s="92">
        <f t="shared" ref="AH7:AH49" si="4">AVERAGE(B7:AF7)</f>
        <v>15.956129032258065</v>
      </c>
    </row>
    <row r="8" spans="1:36" x14ac:dyDescent="0.2">
      <c r="A8" s="50" t="s">
        <v>1</v>
      </c>
      <c r="B8" s="93">
        <f>[4]Dezembro!$H$5</f>
        <v>16.2</v>
      </c>
      <c r="C8" s="93">
        <f>[4]Dezembro!$H$6</f>
        <v>15.840000000000002</v>
      </c>
      <c r="D8" s="93">
        <f>[4]Dezembro!$H$7</f>
        <v>11.16</v>
      </c>
      <c r="E8" s="93">
        <f>[4]Dezembro!$H$8</f>
        <v>9</v>
      </c>
      <c r="F8" s="93">
        <f>[4]Dezembro!$H$9</f>
        <v>7.5600000000000005</v>
      </c>
      <c r="G8" s="93">
        <f>[4]Dezembro!$H$10</f>
        <v>21.240000000000002</v>
      </c>
      <c r="H8" s="93">
        <f>[4]Dezembro!$H$11</f>
        <v>16.559999999999999</v>
      </c>
      <c r="I8" s="93">
        <f>[4]Dezembro!$H$12</f>
        <v>11.879999999999999</v>
      </c>
      <c r="J8" s="93">
        <f>[4]Dezembro!$H$13</f>
        <v>13.32</v>
      </c>
      <c r="K8" s="93">
        <f>[4]Dezembro!$H$14</f>
        <v>5.7600000000000007</v>
      </c>
      <c r="L8" s="93">
        <f>[4]Dezembro!$H$15</f>
        <v>3.9600000000000004</v>
      </c>
      <c r="M8" s="93">
        <f>[4]Dezembro!$H$16</f>
        <v>14.76</v>
      </c>
      <c r="N8" s="93">
        <f>[4]Dezembro!$H$17</f>
        <v>26.28</v>
      </c>
      <c r="O8" s="93">
        <f>[4]Dezembro!$H$18</f>
        <v>10.44</v>
      </c>
      <c r="P8" s="93">
        <f>[4]Dezembro!$H$19</f>
        <v>7.5600000000000005</v>
      </c>
      <c r="Q8" s="93">
        <f>[4]Dezembro!$H$20</f>
        <v>5.4</v>
      </c>
      <c r="R8" s="93">
        <f>[4]Dezembro!$H$21</f>
        <v>11.520000000000001</v>
      </c>
      <c r="S8" s="93">
        <f>[4]Dezembro!$H$22</f>
        <v>9.7200000000000006</v>
      </c>
      <c r="T8" s="93">
        <f>[4]Dezembro!$H$23</f>
        <v>19.440000000000001</v>
      </c>
      <c r="U8" s="93">
        <f>[4]Dezembro!$H$24</f>
        <v>14.04</v>
      </c>
      <c r="V8" s="93">
        <f>[4]Dezembro!$H$25</f>
        <v>11.520000000000001</v>
      </c>
      <c r="W8" s="93">
        <f>[4]Dezembro!$H$26</f>
        <v>11.16</v>
      </c>
      <c r="X8" s="93">
        <f>[4]Dezembro!$H$27</f>
        <v>10.8</v>
      </c>
      <c r="Y8" s="93">
        <f>[4]Dezembro!$H$28</f>
        <v>11.879999999999999</v>
      </c>
      <c r="Z8" s="93">
        <f>[4]Dezembro!$H$29</f>
        <v>8.2799999999999994</v>
      </c>
      <c r="AA8" s="93">
        <f>[4]Dezembro!$H$30</f>
        <v>6.48</v>
      </c>
      <c r="AB8" s="93">
        <f>[4]Dezembro!$H$31</f>
        <v>5.4</v>
      </c>
      <c r="AC8" s="93">
        <f>[4]Dezembro!$H$32</f>
        <v>2.8800000000000003</v>
      </c>
      <c r="AD8" s="93">
        <f>[4]Dezembro!$H$33</f>
        <v>3.9600000000000004</v>
      </c>
      <c r="AE8" s="93">
        <f>[4]Dezembro!$H$34</f>
        <v>9.7200000000000006</v>
      </c>
      <c r="AF8" s="93">
        <f>[4]Dezembro!$H$35</f>
        <v>9</v>
      </c>
      <c r="AG8" s="81">
        <f t="shared" si="3"/>
        <v>26.28</v>
      </c>
      <c r="AH8" s="92">
        <f t="shared" si="4"/>
        <v>11.055483870967741</v>
      </c>
    </row>
    <row r="9" spans="1:36" x14ac:dyDescent="0.2">
      <c r="A9" s="50" t="s">
        <v>149</v>
      </c>
      <c r="B9" s="93">
        <f>[5]Dezembro!$H$5</f>
        <v>20.16</v>
      </c>
      <c r="C9" s="93">
        <f>[5]Dezembro!$H$6</f>
        <v>16.559999999999999</v>
      </c>
      <c r="D9" s="93">
        <f>[5]Dezembro!$H$7</f>
        <v>15.840000000000002</v>
      </c>
      <c r="E9" s="93">
        <f>[5]Dezembro!$H$8</f>
        <v>12.24</v>
      </c>
      <c r="F9" s="93">
        <f>[5]Dezembro!$H$9</f>
        <v>14.76</v>
      </c>
      <c r="G9" s="93">
        <f>[5]Dezembro!$H$10</f>
        <v>15.48</v>
      </c>
      <c r="H9" s="93">
        <f>[5]Dezembro!$H$11</f>
        <v>18</v>
      </c>
      <c r="I9" s="93">
        <f>[5]Dezembro!$H$12</f>
        <v>19.8</v>
      </c>
      <c r="J9" s="93">
        <f>[5]Dezembro!$H$13</f>
        <v>13.68</v>
      </c>
      <c r="K9" s="93">
        <f>[5]Dezembro!$H$14</f>
        <v>16.2</v>
      </c>
      <c r="L9" s="93">
        <f>[5]Dezembro!$H$15</f>
        <v>11.879999999999999</v>
      </c>
      <c r="M9" s="93">
        <f>[5]Dezembro!$H$16</f>
        <v>19.440000000000001</v>
      </c>
      <c r="N9" s="93">
        <f>[5]Dezembro!$H$17</f>
        <v>18</v>
      </c>
      <c r="O9" s="93">
        <f>[5]Dezembro!$H$18</f>
        <v>16.2</v>
      </c>
      <c r="P9" s="93">
        <f>[5]Dezembro!$H$19</f>
        <v>16.559999999999999</v>
      </c>
      <c r="Q9" s="93">
        <f>[5]Dezembro!$H$20</f>
        <v>10.8</v>
      </c>
      <c r="R9" s="93">
        <f>[5]Dezembro!$H$21</f>
        <v>11.520000000000001</v>
      </c>
      <c r="S9" s="93">
        <f>[5]Dezembro!$H$22</f>
        <v>17.28</v>
      </c>
      <c r="T9" s="93">
        <f>[5]Dezembro!$H$23</f>
        <v>21.6</v>
      </c>
      <c r="U9" s="93">
        <f>[5]Dezembro!$H$24</f>
        <v>20.88</v>
      </c>
      <c r="V9" s="93">
        <f>[5]Dezembro!$H$25</f>
        <v>10.44</v>
      </c>
      <c r="W9" s="93">
        <f>[5]Dezembro!$H$26</f>
        <v>13.32</v>
      </c>
      <c r="X9" s="93">
        <f>[5]Dezembro!$H$27</f>
        <v>11.520000000000001</v>
      </c>
      <c r="Y9" s="93">
        <f>[5]Dezembro!$H$28</f>
        <v>20.16</v>
      </c>
      <c r="Z9" s="93">
        <f>[5]Dezembro!$H$29</f>
        <v>13.68</v>
      </c>
      <c r="AA9" s="93">
        <f>[5]Dezembro!$H$30</f>
        <v>16.559999999999999</v>
      </c>
      <c r="AB9" s="93">
        <f>[5]Dezembro!$H$31</f>
        <v>9.3600000000000012</v>
      </c>
      <c r="AC9" s="93">
        <f>[5]Dezembro!$H$32</f>
        <v>11.16</v>
      </c>
      <c r="AD9" s="93">
        <f>[5]Dezembro!$H$33</f>
        <v>11.16</v>
      </c>
      <c r="AE9" s="93">
        <f>[5]Dezembro!$H$34</f>
        <v>11.16</v>
      </c>
      <c r="AF9" s="93">
        <f>[5]Dezembro!$H$35</f>
        <v>10.8</v>
      </c>
      <c r="AG9" s="81">
        <f t="shared" si="3"/>
        <v>21.6</v>
      </c>
      <c r="AH9" s="92">
        <f t="shared" si="4"/>
        <v>15.038709677419359</v>
      </c>
    </row>
    <row r="10" spans="1:36" x14ac:dyDescent="0.2">
      <c r="A10" s="50" t="s">
        <v>93</v>
      </c>
      <c r="B10" s="93">
        <f>[6]Dezembro!$H$5</f>
        <v>18</v>
      </c>
      <c r="C10" s="93">
        <f>[6]Dezembro!$H$6</f>
        <v>20.88</v>
      </c>
      <c r="D10" s="93">
        <f>[6]Dezembro!$H$7</f>
        <v>17.64</v>
      </c>
      <c r="E10" s="93">
        <f>[6]Dezembro!$H$8</f>
        <v>15.120000000000001</v>
      </c>
      <c r="F10" s="93">
        <f>[6]Dezembro!$H$9</f>
        <v>27.36</v>
      </c>
      <c r="G10" s="93">
        <f>[6]Dezembro!$H$10</f>
        <v>23.040000000000003</v>
      </c>
      <c r="H10" s="93">
        <f>[6]Dezembro!$H$11</f>
        <v>23.759999999999998</v>
      </c>
      <c r="I10" s="93">
        <f>[6]Dezembro!$H$12</f>
        <v>20.88</v>
      </c>
      <c r="J10" s="93">
        <f>[6]Dezembro!$H$13</f>
        <v>14.04</v>
      </c>
      <c r="K10" s="93">
        <f>[6]Dezembro!$H$14</f>
        <v>15.48</v>
      </c>
      <c r="L10" s="93">
        <f>[6]Dezembro!$H$15</f>
        <v>18.36</v>
      </c>
      <c r="M10" s="93">
        <f>[6]Dezembro!$H$16</f>
        <v>28.08</v>
      </c>
      <c r="N10" s="93">
        <f>[6]Dezembro!$H$17</f>
        <v>16.559999999999999</v>
      </c>
      <c r="O10" s="93">
        <f>[6]Dezembro!$H$18</f>
        <v>17.28</v>
      </c>
      <c r="P10" s="93">
        <f>[6]Dezembro!$H$19</f>
        <v>12.6</v>
      </c>
      <c r="Q10" s="93">
        <f>[6]Dezembro!$H$20</f>
        <v>14.04</v>
      </c>
      <c r="R10" s="93">
        <f>[6]Dezembro!$H$21</f>
        <v>14.76</v>
      </c>
      <c r="S10" s="93">
        <f>[6]Dezembro!$H$22</f>
        <v>16.559999999999999</v>
      </c>
      <c r="T10" s="93">
        <f>[6]Dezembro!$H$23</f>
        <v>21.96</v>
      </c>
      <c r="U10" s="93">
        <f>[6]Dezembro!$H$24</f>
        <v>22.68</v>
      </c>
      <c r="V10" s="93">
        <f>[6]Dezembro!$H$25</f>
        <v>18.36</v>
      </c>
      <c r="W10" s="93">
        <f>[6]Dezembro!$H$26</f>
        <v>16.920000000000002</v>
      </c>
      <c r="X10" s="93">
        <f>[6]Dezembro!$H$27</f>
        <v>10.44</v>
      </c>
      <c r="Y10" s="93">
        <f>[6]Dezembro!$H$28</f>
        <v>16.920000000000002</v>
      </c>
      <c r="Z10" s="93">
        <f>[6]Dezembro!$H$29</f>
        <v>21.6</v>
      </c>
      <c r="AA10" s="93">
        <f>[6]Dezembro!$H$30</f>
        <v>20.52</v>
      </c>
      <c r="AB10" s="93">
        <f>[6]Dezembro!$H$31</f>
        <v>15.120000000000001</v>
      </c>
      <c r="AC10" s="93">
        <f>[6]Dezembro!$H$32</f>
        <v>12.96</v>
      </c>
      <c r="AD10" s="93">
        <f>[6]Dezembro!$H$33</f>
        <v>15.840000000000002</v>
      </c>
      <c r="AE10" s="93">
        <f>[6]Dezembro!$H$34</f>
        <v>12.6</v>
      </c>
      <c r="AF10" s="93">
        <f>[6]Dezembro!$H$35</f>
        <v>14.76</v>
      </c>
      <c r="AG10" s="81">
        <f t="shared" si="3"/>
        <v>28.08</v>
      </c>
      <c r="AH10" s="92">
        <f t="shared" si="4"/>
        <v>17.907096774193551</v>
      </c>
    </row>
    <row r="11" spans="1:36" x14ac:dyDescent="0.2">
      <c r="A11" s="50" t="s">
        <v>50</v>
      </c>
      <c r="B11" s="93">
        <f>[7]Dezembro!$H$5</f>
        <v>24.48</v>
      </c>
      <c r="C11" s="93">
        <f>[7]Dezembro!$H$6</f>
        <v>22.68</v>
      </c>
      <c r="D11" s="93">
        <f>[7]Dezembro!$H$7</f>
        <v>18.720000000000002</v>
      </c>
      <c r="E11" s="93">
        <f>[7]Dezembro!$H$8</f>
        <v>16.559999999999999</v>
      </c>
      <c r="F11" s="93">
        <f>[7]Dezembro!$H$9</f>
        <v>20.88</v>
      </c>
      <c r="G11" s="93">
        <f>[7]Dezembro!$H$10</f>
        <v>17.64</v>
      </c>
      <c r="H11" s="93">
        <f>[7]Dezembro!$H$11</f>
        <v>25.56</v>
      </c>
      <c r="I11" s="93">
        <f>[7]Dezembro!$H$12</f>
        <v>17.28</v>
      </c>
      <c r="J11" s="93">
        <f>[7]Dezembro!$H$13</f>
        <v>16.2</v>
      </c>
      <c r="K11" s="93">
        <f>[7]Dezembro!$H$14</f>
        <v>14.76</v>
      </c>
      <c r="L11" s="93">
        <f>[7]Dezembro!$H$15</f>
        <v>24.12</v>
      </c>
      <c r="M11" s="93">
        <f>[7]Dezembro!$H$16</f>
        <v>18.720000000000002</v>
      </c>
      <c r="N11" s="93">
        <f>[7]Dezembro!$H$17</f>
        <v>16.559999999999999</v>
      </c>
      <c r="O11" s="93">
        <f>[7]Dezembro!$H$18</f>
        <v>18</v>
      </c>
      <c r="P11" s="93">
        <f>[7]Dezembro!$H$19</f>
        <v>12.96</v>
      </c>
      <c r="Q11" s="93">
        <f>[7]Dezembro!$H$20</f>
        <v>14.04</v>
      </c>
      <c r="R11" s="93">
        <f>[7]Dezembro!$H$21</f>
        <v>12.96</v>
      </c>
      <c r="S11" s="93">
        <f>[7]Dezembro!$H$22</f>
        <v>17.64</v>
      </c>
      <c r="T11" s="93">
        <f>[7]Dezembro!$H$23</f>
        <v>14.4</v>
      </c>
      <c r="U11" s="93">
        <f>[7]Dezembro!$H$24</f>
        <v>20.88</v>
      </c>
      <c r="V11" s="93">
        <f>[7]Dezembro!$H$25</f>
        <v>18.720000000000002</v>
      </c>
      <c r="W11" s="93">
        <f>[7]Dezembro!$H$26</f>
        <v>10.44</v>
      </c>
      <c r="X11" s="93">
        <f>[7]Dezembro!$H$27</f>
        <v>16.2</v>
      </c>
      <c r="Y11" s="93">
        <f>[7]Dezembro!$H$28</f>
        <v>24.840000000000003</v>
      </c>
      <c r="Z11" s="93">
        <f>[7]Dezembro!$H$29</f>
        <v>14.04</v>
      </c>
      <c r="AA11" s="93">
        <f>[7]Dezembro!$H$30</f>
        <v>16.559999999999999</v>
      </c>
      <c r="AB11" s="93">
        <f>[7]Dezembro!$H$31</f>
        <v>12.96</v>
      </c>
      <c r="AC11" s="93">
        <f>[7]Dezembro!$H$32</f>
        <v>16.2</v>
      </c>
      <c r="AD11" s="93">
        <f>[7]Dezembro!$H$33</f>
        <v>10.44</v>
      </c>
      <c r="AE11" s="93">
        <f>[7]Dezembro!$H$34</f>
        <v>18</v>
      </c>
      <c r="AF11" s="93">
        <f>[7]Dezembro!$H$35</f>
        <v>16.2</v>
      </c>
      <c r="AG11" s="81">
        <f t="shared" si="3"/>
        <v>25.56</v>
      </c>
      <c r="AH11" s="92">
        <f t="shared" si="4"/>
        <v>17.407741935483866</v>
      </c>
    </row>
    <row r="12" spans="1:36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s">
        <v>203</v>
      </c>
    </row>
    <row r="13" spans="1:36" x14ac:dyDescent="0.2">
      <c r="A13" s="50" t="s">
        <v>96</v>
      </c>
      <c r="B13" s="93">
        <f>[8]Dezembro!$H$5</f>
        <v>25.92</v>
      </c>
      <c r="C13" s="93">
        <f>[8]Dezembro!$H$6</f>
        <v>27.36</v>
      </c>
      <c r="D13" s="93">
        <f>[8]Dezembro!$H$7</f>
        <v>19.079999999999998</v>
      </c>
      <c r="E13" s="93">
        <f>[8]Dezembro!$H$8</f>
        <v>12.6</v>
      </c>
      <c r="F13" s="93">
        <f>[8]Dezembro!$H$9</f>
        <v>18</v>
      </c>
      <c r="G13" s="93">
        <f>[8]Dezembro!$H$10</f>
        <v>23.759999999999998</v>
      </c>
      <c r="H13" s="93">
        <f>[8]Dezembro!$H$11</f>
        <v>42.12</v>
      </c>
      <c r="I13" s="93">
        <f>[8]Dezembro!$H$12</f>
        <v>20.88</v>
      </c>
      <c r="J13" s="93">
        <f>[8]Dezembro!$H$13</f>
        <v>26.28</v>
      </c>
      <c r="K13" s="93">
        <f>[8]Dezembro!$H$14</f>
        <v>28.8</v>
      </c>
      <c r="L13" s="93">
        <f>[8]Dezembro!$H$15</f>
        <v>15.48</v>
      </c>
      <c r="M13" s="93">
        <f>[8]Dezembro!$H$16</f>
        <v>18.36</v>
      </c>
      <c r="N13" s="93">
        <f>[8]Dezembro!$H$17</f>
        <v>18</v>
      </c>
      <c r="O13" s="93">
        <f>[8]Dezembro!$H$18</f>
        <v>24.48</v>
      </c>
      <c r="P13" s="93">
        <f>[8]Dezembro!$H$19</f>
        <v>19.079999999999998</v>
      </c>
      <c r="Q13" s="93">
        <f>[8]Dezembro!$H$20</f>
        <v>15.48</v>
      </c>
      <c r="R13" s="93">
        <f>[8]Dezembro!$H$21</f>
        <v>11.879999999999999</v>
      </c>
      <c r="S13" s="93">
        <f>[8]Dezembro!$H$22</f>
        <v>23.040000000000003</v>
      </c>
      <c r="T13" s="93">
        <f>[8]Dezembro!$H$23</f>
        <v>33.119999999999997</v>
      </c>
      <c r="U13" s="93">
        <f>[8]Dezembro!$H$24</f>
        <v>32.04</v>
      </c>
      <c r="V13" s="93">
        <f>[8]Dezembro!$H$25</f>
        <v>11.879999999999999</v>
      </c>
      <c r="W13" s="93">
        <f>[8]Dezembro!$H$26</f>
        <v>44.28</v>
      </c>
      <c r="X13" s="93">
        <f>[8]Dezembro!$H$27</f>
        <v>11.879999999999999</v>
      </c>
      <c r="Y13" s="93">
        <f>[8]Dezembro!$H$28</f>
        <v>12.24</v>
      </c>
      <c r="Z13" s="93">
        <f>[8]Dezembro!$H$29</f>
        <v>27</v>
      </c>
      <c r="AA13" s="93">
        <f>[8]Dezembro!$H$30</f>
        <v>21.6</v>
      </c>
      <c r="AB13" s="93">
        <f>[8]Dezembro!$H$31</f>
        <v>13.68</v>
      </c>
      <c r="AC13" s="93">
        <f>[8]Dezembro!$H$32</f>
        <v>15.840000000000002</v>
      </c>
      <c r="AD13" s="93">
        <f>[8]Dezembro!$H$33</f>
        <v>10.44</v>
      </c>
      <c r="AE13" s="93">
        <f>[8]Dezembro!$H$34</f>
        <v>11.520000000000001</v>
      </c>
      <c r="AF13" s="93">
        <f>[8]Dezembro!$H$35</f>
        <v>15.120000000000001</v>
      </c>
      <c r="AG13" s="81">
        <f t="shared" si="3"/>
        <v>44.28</v>
      </c>
      <c r="AH13" s="92">
        <f t="shared" si="4"/>
        <v>21.007741935483875</v>
      </c>
    </row>
    <row r="14" spans="1:36" x14ac:dyDescent="0.2">
      <c r="A14" s="50" t="s">
        <v>103</v>
      </c>
      <c r="B14" s="93">
        <f>[10]Dezembro!$H$5</f>
        <v>19.8</v>
      </c>
      <c r="C14" s="93">
        <f>[10]Dezembro!$H$6</f>
        <v>24.840000000000003</v>
      </c>
      <c r="D14" s="93">
        <f>[10]Dezembro!$H$7</f>
        <v>17.64</v>
      </c>
      <c r="E14" s="93">
        <f>[10]Dezembro!$H$8</f>
        <v>10.08</v>
      </c>
      <c r="F14" s="93">
        <f>[10]Dezembro!$H$9</f>
        <v>18</v>
      </c>
      <c r="G14" s="93">
        <f>[10]Dezembro!$H$10</f>
        <v>19.440000000000001</v>
      </c>
      <c r="H14" s="93">
        <f>[10]Dezembro!$H$11</f>
        <v>22.68</v>
      </c>
      <c r="I14" s="93">
        <f>[10]Dezembro!$H$12</f>
        <v>17.28</v>
      </c>
      <c r="J14" s="93">
        <f>[10]Dezembro!$H$13</f>
        <v>16.559999999999999</v>
      </c>
      <c r="K14" s="93">
        <f>[10]Dezembro!$H$14</f>
        <v>21.240000000000002</v>
      </c>
      <c r="L14" s="93">
        <f>[10]Dezembro!$H$15</f>
        <v>11.520000000000001</v>
      </c>
      <c r="M14" s="93">
        <f>[10]Dezembro!$H$16</f>
        <v>23.040000000000003</v>
      </c>
      <c r="N14" s="93">
        <f>[10]Dezembro!$H$17</f>
        <v>31.319999999999997</v>
      </c>
      <c r="O14" s="93">
        <f>[10]Dezembro!$H$18</f>
        <v>19.440000000000001</v>
      </c>
      <c r="P14" s="93">
        <f>[10]Dezembro!$H$19</f>
        <v>16.2</v>
      </c>
      <c r="Q14" s="93">
        <f>[10]Dezembro!$H$20</f>
        <v>14.4</v>
      </c>
      <c r="R14" s="93">
        <f>[10]Dezembro!$H$21</f>
        <v>12.96</v>
      </c>
      <c r="S14" s="93">
        <f>[10]Dezembro!$H$22</f>
        <v>14.4</v>
      </c>
      <c r="T14" s="93">
        <f>[10]Dezembro!$H$23</f>
        <v>25.2</v>
      </c>
      <c r="U14" s="93">
        <f>[10]Dezembro!$H$24</f>
        <v>19.079999999999998</v>
      </c>
      <c r="V14" s="93">
        <f>[10]Dezembro!$H$25</f>
        <v>19.079999999999998</v>
      </c>
      <c r="W14" s="93">
        <f>[10]Dezembro!$H$26</f>
        <v>11.879999999999999</v>
      </c>
      <c r="X14" s="93">
        <f>[10]Dezembro!$H$27</f>
        <v>9.7200000000000006</v>
      </c>
      <c r="Y14" s="93">
        <f>[10]Dezembro!$H$28</f>
        <v>16.2</v>
      </c>
      <c r="Z14" s="93">
        <f>[10]Dezembro!$H$29</f>
        <v>18</v>
      </c>
      <c r="AA14" s="93">
        <f>[10]Dezembro!$H$30</f>
        <v>23.040000000000003</v>
      </c>
      <c r="AB14" s="93">
        <f>[10]Dezembro!$H$31</f>
        <v>9.7200000000000006</v>
      </c>
      <c r="AC14" s="93">
        <f>[10]Dezembro!$H$32</f>
        <v>12.6</v>
      </c>
      <c r="AD14" s="93">
        <f>[10]Dezembro!$H$33</f>
        <v>11.879999999999999</v>
      </c>
      <c r="AE14" s="93">
        <f>[10]Dezembro!$H$34</f>
        <v>13.68</v>
      </c>
      <c r="AF14" s="93">
        <f>[10]Dezembro!$H$35</f>
        <v>13.68</v>
      </c>
      <c r="AG14" s="81">
        <f t="shared" si="3"/>
        <v>31.319999999999997</v>
      </c>
      <c r="AH14" s="92">
        <f t="shared" si="4"/>
        <v>17.245161290322578</v>
      </c>
    </row>
    <row r="15" spans="1:36" hidden="1" x14ac:dyDescent="0.2">
      <c r="A15" s="50" t="s">
        <v>150</v>
      </c>
      <c r="B15" s="93" t="str">
        <f>[11]Dezembro!$H$5</f>
        <v>*</v>
      </c>
      <c r="C15" s="93" t="str">
        <f>[11]Dezembro!$H$6</f>
        <v>*</v>
      </c>
      <c r="D15" s="93" t="str">
        <f>[11]Dezembro!$H$7</f>
        <v>*</v>
      </c>
      <c r="E15" s="93" t="str">
        <f>[11]Dezembro!$H$8</f>
        <v>*</v>
      </c>
      <c r="F15" s="93" t="str">
        <f>[11]Dezembro!$H$9</f>
        <v>*</v>
      </c>
      <c r="G15" s="93" t="str">
        <f>[11]Dezembro!$H$10</f>
        <v>*</v>
      </c>
      <c r="H15" s="93" t="str">
        <f>[11]Dezembro!$H$11</f>
        <v>*</v>
      </c>
      <c r="I15" s="93" t="str">
        <f>[11]Dezembro!$H$12</f>
        <v>*</v>
      </c>
      <c r="J15" s="93" t="str">
        <f>[11]Dezembro!$H$13</f>
        <v>*</v>
      </c>
      <c r="K15" s="93" t="str">
        <f>[11]Dezembro!$H$14</f>
        <v>*</v>
      </c>
      <c r="L15" s="93" t="str">
        <f>[11]Dezembro!$H$15</f>
        <v>*</v>
      </c>
      <c r="M15" s="93" t="str">
        <f>[11]Dezembro!$H$16</f>
        <v>*</v>
      </c>
      <c r="N15" s="93" t="str">
        <f>[11]Dezembro!$H$17</f>
        <v>*</v>
      </c>
      <c r="O15" s="93" t="str">
        <f>[11]Dezembro!$H$18</f>
        <v>*</v>
      </c>
      <c r="P15" s="93" t="str">
        <f>[11]Dezembro!$H$19</f>
        <v>*</v>
      </c>
      <c r="Q15" s="93" t="str">
        <f>[11]Dezembro!$H$20</f>
        <v>*</v>
      </c>
      <c r="R15" s="93" t="str">
        <f>[11]Dezembro!$H$21</f>
        <v>*</v>
      </c>
      <c r="S15" s="93" t="str">
        <f>[11]Dezembro!$H$22</f>
        <v>*</v>
      </c>
      <c r="T15" s="93" t="str">
        <f>[11]Dezembro!$H$23</f>
        <v>*</v>
      </c>
      <c r="U15" s="93" t="str">
        <f>[11]Dezembro!$H$24</f>
        <v>*</v>
      </c>
      <c r="V15" s="93" t="str">
        <f>[11]Dezembro!$H$25</f>
        <v>*</v>
      </c>
      <c r="W15" s="93" t="str">
        <f>[11]Dezembro!$H$26</f>
        <v>*</v>
      </c>
      <c r="X15" s="93" t="str">
        <f>[11]Dezembro!$H$27</f>
        <v>*</v>
      </c>
      <c r="Y15" s="93" t="str">
        <f>[11]Dezembro!$H$28</f>
        <v>*</v>
      </c>
      <c r="Z15" s="93" t="str">
        <f>[11]Dezembro!$H$29</f>
        <v>*</v>
      </c>
      <c r="AA15" s="93" t="str">
        <f>[11]Dezembro!$H$30</f>
        <v>*</v>
      </c>
      <c r="AB15" s="93" t="str">
        <f>[11]Dezembro!$H$31</f>
        <v>*</v>
      </c>
      <c r="AC15" s="93" t="str">
        <f>[11]Dezembro!$H$32</f>
        <v>*</v>
      </c>
      <c r="AD15" s="93" t="str">
        <f>[11]Dezembro!$H$33</f>
        <v>*</v>
      </c>
      <c r="AE15" s="93" t="str">
        <f>[11]Dezembro!$H$34</f>
        <v>*</v>
      </c>
      <c r="AF15" s="93" t="str">
        <f>[11]Dezembro!$H$35</f>
        <v>*</v>
      </c>
      <c r="AG15" s="81" t="s">
        <v>203</v>
      </c>
      <c r="AH15" s="92" t="s">
        <v>203</v>
      </c>
    </row>
    <row r="16" spans="1:36" x14ac:dyDescent="0.2">
      <c r="A16" s="50" t="s">
        <v>2</v>
      </c>
      <c r="B16" s="93">
        <f>[12]Dezembro!$H$5</f>
        <v>15.48</v>
      </c>
      <c r="C16" s="93">
        <f>[12]Dezembro!$H$6</f>
        <v>18</v>
      </c>
      <c r="D16" s="93">
        <f>[12]Dezembro!$H$7</f>
        <v>18</v>
      </c>
      <c r="E16" s="93">
        <f>[12]Dezembro!$H$8</f>
        <v>15.48</v>
      </c>
      <c r="F16" s="93">
        <f>[12]Dezembro!$H$9</f>
        <v>15.48</v>
      </c>
      <c r="G16" s="93">
        <f>[12]Dezembro!$H$10</f>
        <v>20.52</v>
      </c>
      <c r="H16" s="93">
        <f>[12]Dezembro!$H$11</f>
        <v>20.88</v>
      </c>
      <c r="I16" s="93">
        <f>[12]Dezembro!$H$12</f>
        <v>21.240000000000002</v>
      </c>
      <c r="J16" s="93">
        <f>[12]Dezembro!$H$13</f>
        <v>15.48</v>
      </c>
      <c r="K16" s="93">
        <f>[12]Dezembro!$H$14</f>
        <v>10.8</v>
      </c>
      <c r="L16" s="93">
        <f>[12]Dezembro!$H$15</f>
        <v>12.96</v>
      </c>
      <c r="M16" s="93">
        <f>[12]Dezembro!$H$16</f>
        <v>21.240000000000002</v>
      </c>
      <c r="N16" s="93">
        <f>[12]Dezembro!$H$17</f>
        <v>17.64</v>
      </c>
      <c r="O16" s="93">
        <f>[12]Dezembro!$H$18</f>
        <v>17.64</v>
      </c>
      <c r="P16" s="93">
        <f>[12]Dezembro!$H$19</f>
        <v>10.08</v>
      </c>
      <c r="Q16" s="93">
        <f>[12]Dezembro!$H$20</f>
        <v>13.32</v>
      </c>
      <c r="R16" s="93">
        <f>[12]Dezembro!$H$21</f>
        <v>12.24</v>
      </c>
      <c r="S16" s="93">
        <f>[12]Dezembro!$H$22</f>
        <v>14.04</v>
      </c>
      <c r="T16" s="93">
        <f>[12]Dezembro!$H$23</f>
        <v>19.8</v>
      </c>
      <c r="U16" s="93">
        <f>[12]Dezembro!$H$24</f>
        <v>17.28</v>
      </c>
      <c r="V16" s="93">
        <f>[12]Dezembro!$H$25</f>
        <v>12.24</v>
      </c>
      <c r="W16" s="93">
        <f>[12]Dezembro!$H$26</f>
        <v>14.76</v>
      </c>
      <c r="X16" s="93">
        <f>[12]Dezembro!$H$27</f>
        <v>10.8</v>
      </c>
      <c r="Y16" s="93">
        <f>[12]Dezembro!$H$28</f>
        <v>14.76</v>
      </c>
      <c r="Z16" s="93">
        <f>[12]Dezembro!$H$29</f>
        <v>17.28</v>
      </c>
      <c r="AA16" s="93">
        <f>[12]Dezembro!$H$30</f>
        <v>19.440000000000001</v>
      </c>
      <c r="AB16" s="93">
        <f>[12]Dezembro!$H$31</f>
        <v>15.120000000000001</v>
      </c>
      <c r="AC16" s="93">
        <f>[12]Dezembro!$H$32</f>
        <v>12.96</v>
      </c>
      <c r="AD16" s="93">
        <f>[12]Dezembro!$H$33</f>
        <v>14.76</v>
      </c>
      <c r="AE16" s="93">
        <f>[12]Dezembro!$H$34</f>
        <v>11.879999999999999</v>
      </c>
      <c r="AF16" s="93">
        <f>[12]Dezembro!$H$35</f>
        <v>12.96</v>
      </c>
      <c r="AG16" s="81">
        <f t="shared" si="3"/>
        <v>21.240000000000002</v>
      </c>
      <c r="AH16" s="92">
        <f t="shared" si="4"/>
        <v>15.630967741935487</v>
      </c>
      <c r="AJ16" s="11" t="s">
        <v>33</v>
      </c>
    </row>
    <row r="17" spans="1:38" x14ac:dyDescent="0.2">
      <c r="A17" s="50" t="s">
        <v>3</v>
      </c>
      <c r="B17" s="93">
        <f>[13]Dezembro!$G5</f>
        <v>47</v>
      </c>
      <c r="C17" s="93">
        <f>[13]Dezembro!$G6</f>
        <v>62</v>
      </c>
      <c r="D17" s="93">
        <f>[13]Dezembro!$G7</f>
        <v>56</v>
      </c>
      <c r="E17" s="93">
        <f>[13]Dezembro!$G8</f>
        <v>60</v>
      </c>
      <c r="F17" s="93">
        <f>[13]Dezembro!$G9</f>
        <v>53</v>
      </c>
      <c r="G17" s="93">
        <f>[13]Dezembro!$G10</f>
        <v>45</v>
      </c>
      <c r="H17" s="93">
        <f>[13]Dezembro!$G11</f>
        <v>32</v>
      </c>
      <c r="I17" s="93">
        <f>[13]Dezembro!$G12</f>
        <v>45</v>
      </c>
      <c r="J17" s="93">
        <f>[13]Dezembro!$G13</f>
        <v>48</v>
      </c>
      <c r="K17" s="93">
        <f>[13]Dezembro!$G14</f>
        <v>42</v>
      </c>
      <c r="L17" s="93">
        <f>[13]Dezembro!$G15</f>
        <v>48</v>
      </c>
      <c r="M17" s="93">
        <f>[13]Dezembro!$G16</f>
        <v>52</v>
      </c>
      <c r="N17" s="93">
        <f>[13]Dezembro!$G17</f>
        <v>41</v>
      </c>
      <c r="O17" s="93">
        <f>[13]Dezembro!$G18</f>
        <v>61</v>
      </c>
      <c r="P17" s="93">
        <f>[13]Dezembro!$G19</f>
        <v>51</v>
      </c>
      <c r="Q17" s="93">
        <f>[13]Dezembro!$G20</f>
        <v>46</v>
      </c>
      <c r="R17" s="93">
        <f>[13]Dezembro!$G21</f>
        <v>41</v>
      </c>
      <c r="S17" s="93">
        <f>[13]Dezembro!$G22</f>
        <v>45</v>
      </c>
      <c r="T17" s="93">
        <f>[13]Dezembro!$G23</f>
        <v>53</v>
      </c>
      <c r="U17" s="93">
        <f>[13]Dezembro!$G24</f>
        <v>39</v>
      </c>
      <c r="V17" s="93">
        <f>[13]Dezembro!$G25</f>
        <v>63</v>
      </c>
      <c r="W17" s="93">
        <f>[13]Dezembro!$G26</f>
        <v>46</v>
      </c>
      <c r="X17" s="93">
        <f>[13]Dezembro!$G27</f>
        <v>47</v>
      </c>
      <c r="Y17" s="93">
        <f>[13]Dezembro!$G28</f>
        <v>57</v>
      </c>
      <c r="Z17" s="93">
        <f>[13]Dezembro!$G29</f>
        <v>68</v>
      </c>
      <c r="AA17" s="93">
        <f>[13]Dezembro!$G30</f>
        <v>65</v>
      </c>
      <c r="AB17" s="93">
        <f>[13]Dezembro!$G31</f>
        <v>69</v>
      </c>
      <c r="AC17" s="93">
        <f>[13]Dezembro!$G32</f>
        <v>47</v>
      </c>
      <c r="AD17" s="93">
        <f>[13]Dezembro!$G33</f>
        <v>42</v>
      </c>
      <c r="AE17" s="93">
        <f>[13]Dezembro!$G34</f>
        <v>41</v>
      </c>
      <c r="AF17" s="93">
        <f>[13]Dezembro!$G35</f>
        <v>43</v>
      </c>
      <c r="AG17" s="81">
        <f t="shared" si="3"/>
        <v>69</v>
      </c>
      <c r="AH17" s="92">
        <f t="shared" si="4"/>
        <v>50.161290322580648</v>
      </c>
      <c r="AI17" s="11" t="s">
        <v>33</v>
      </c>
      <c r="AJ17" s="11" t="s">
        <v>33</v>
      </c>
    </row>
    <row r="18" spans="1:38" hidden="1" x14ac:dyDescent="0.2">
      <c r="A18" s="50" t="s">
        <v>4</v>
      </c>
      <c r="B18" s="93">
        <f>[14]Dezembro!$H$5</f>
        <v>0</v>
      </c>
      <c r="C18" s="93">
        <f>[14]Dezembro!$H$6</f>
        <v>0</v>
      </c>
      <c r="D18" s="93">
        <f>[14]Dezembro!$H$7</f>
        <v>0</v>
      </c>
      <c r="E18" s="93">
        <f>[14]Dezembro!$H$8</f>
        <v>0</v>
      </c>
      <c r="F18" s="93">
        <f>[14]Dezembro!$H$9</f>
        <v>0</v>
      </c>
      <c r="G18" s="93">
        <f>[14]Dezembro!$H$10</f>
        <v>0</v>
      </c>
      <c r="H18" s="93">
        <f>[14]Dezembro!$H$11</f>
        <v>0</v>
      </c>
      <c r="I18" s="93">
        <f>[14]Dezembro!$H$12</f>
        <v>0</v>
      </c>
      <c r="J18" s="93">
        <f>[14]Dezembro!$H$13</f>
        <v>0</v>
      </c>
      <c r="K18" s="93">
        <f>[14]Dezembro!$H$14</f>
        <v>0</v>
      </c>
      <c r="L18" s="93">
        <f>[14]Dezembro!$H$15</f>
        <v>0</v>
      </c>
      <c r="M18" s="93">
        <f>[14]Dezembro!$H$16</f>
        <v>0</v>
      </c>
      <c r="N18" s="93">
        <f>[14]Dezembro!$H$17</f>
        <v>0</v>
      </c>
      <c r="O18" s="93">
        <f>[14]Dezembro!$H$18</f>
        <v>0</v>
      </c>
      <c r="P18" s="93">
        <f>[14]Dezembro!$H$19</f>
        <v>0</v>
      </c>
      <c r="Q18" s="93">
        <f>[14]Dezembro!$H$20</f>
        <v>0</v>
      </c>
      <c r="R18" s="93">
        <f>[14]Dezembro!$H$21</f>
        <v>0</v>
      </c>
      <c r="S18" s="93">
        <f>[14]Dezembro!$H$22</f>
        <v>0</v>
      </c>
      <c r="T18" s="93">
        <f>[14]Dezembro!$H$23</f>
        <v>0</v>
      </c>
      <c r="U18" s="93">
        <f>[14]Dezembro!$H$24</f>
        <v>0</v>
      </c>
      <c r="V18" s="93">
        <f>[14]Dezembro!$H$25</f>
        <v>0</v>
      </c>
      <c r="W18" s="93">
        <f>[14]Dezembro!$H$26</f>
        <v>0</v>
      </c>
      <c r="X18" s="93">
        <f>[14]Dezembro!$H$27</f>
        <v>0</v>
      </c>
      <c r="Y18" s="93">
        <f>[14]Dezembro!$H$28</f>
        <v>0</v>
      </c>
      <c r="Z18" s="93">
        <f>[14]Dezembro!$H$29</f>
        <v>0</v>
      </c>
      <c r="AA18" s="93">
        <f>[14]Dezembro!$H$30</f>
        <v>0</v>
      </c>
      <c r="AB18" s="93">
        <f>[14]Dezembro!$H$31</f>
        <v>0</v>
      </c>
      <c r="AC18" s="93">
        <f>[14]Dezembro!$H$32</f>
        <v>0</v>
      </c>
      <c r="AD18" s="93">
        <f>[14]Dezembro!$H$33</f>
        <v>0</v>
      </c>
      <c r="AE18" s="93">
        <f>[14]Dezembro!$H$34</f>
        <v>0</v>
      </c>
      <c r="AF18" s="93">
        <f>[14]Dezembro!$H$35</f>
        <v>0</v>
      </c>
      <c r="AG18" s="81">
        <f t="shared" si="3"/>
        <v>0</v>
      </c>
      <c r="AH18" s="92">
        <f t="shared" si="4"/>
        <v>0</v>
      </c>
      <c r="AJ18" t="s">
        <v>33</v>
      </c>
    </row>
    <row r="19" spans="1:38" hidden="1" x14ac:dyDescent="0.2">
      <c r="A19" s="50" t="s">
        <v>5</v>
      </c>
      <c r="B19" s="93" t="str">
        <f>[15]Dezembro!$H$5</f>
        <v>*</v>
      </c>
      <c r="C19" s="93" t="str">
        <f>[15]Dezembro!$H$6</f>
        <v>*</v>
      </c>
      <c r="D19" s="93" t="str">
        <f>[15]Dezembro!$H$7</f>
        <v>*</v>
      </c>
      <c r="E19" s="93" t="str">
        <f>[15]Dezembro!$H$8</f>
        <v>*</v>
      </c>
      <c r="F19" s="93" t="str">
        <f>[15]Dezembro!$H$9</f>
        <v>*</v>
      </c>
      <c r="G19" s="93" t="str">
        <f>[15]Dezembro!$H$10</f>
        <v>*</v>
      </c>
      <c r="H19" s="93" t="str">
        <f>[15]Dezembro!$H$11</f>
        <v>*</v>
      </c>
      <c r="I19" s="93" t="str">
        <f>[15]Dezembro!$H$12</f>
        <v>*</v>
      </c>
      <c r="J19" s="93" t="str">
        <f>[15]Dezembro!$H$13</f>
        <v>*</v>
      </c>
      <c r="K19" s="93" t="str">
        <f>[15]Dezembro!$H$14</f>
        <v>*</v>
      </c>
      <c r="L19" s="93" t="str">
        <f>[15]Dezembro!$H$15</f>
        <v>*</v>
      </c>
      <c r="M19" s="93" t="str">
        <f>[15]Dezembro!$H$16</f>
        <v>*</v>
      </c>
      <c r="N19" s="93" t="str">
        <f>[15]Dezembro!$H$17</f>
        <v>*</v>
      </c>
      <c r="O19" s="93" t="str">
        <f>[15]Dezembro!$H$18</f>
        <v>*</v>
      </c>
      <c r="P19" s="93" t="str">
        <f>[15]Dezembro!$H$19</f>
        <v>*</v>
      </c>
      <c r="Q19" s="93" t="str">
        <f>[15]Dezembro!$H$20</f>
        <v>*</v>
      </c>
      <c r="R19" s="93" t="str">
        <f>[15]Dezembro!$H$21</f>
        <v>*</v>
      </c>
      <c r="S19" s="93" t="str">
        <f>[15]Dezembro!$H$22</f>
        <v>*</v>
      </c>
      <c r="T19" s="93" t="str">
        <f>[15]Dezembro!$H$23</f>
        <v>*</v>
      </c>
      <c r="U19" s="93" t="str">
        <f>[15]Dezembro!$H$24</f>
        <v>*</v>
      </c>
      <c r="V19" s="93" t="str">
        <f>[15]Dezembro!$H$25</f>
        <v>*</v>
      </c>
      <c r="W19" s="93" t="str">
        <f>[15]Dezembro!$H$26</f>
        <v>*</v>
      </c>
      <c r="X19" s="93" t="str">
        <f>[15]Dezembro!$H$27</f>
        <v>*</v>
      </c>
      <c r="Y19" s="93" t="str">
        <f>[15]Dezembro!$H$28</f>
        <v>*</v>
      </c>
      <c r="Z19" s="93" t="str">
        <f>[15]Dezembro!$H$29</f>
        <v>*</v>
      </c>
      <c r="AA19" s="93" t="str">
        <f>[15]Dezembro!$H$30</f>
        <v>*</v>
      </c>
      <c r="AB19" s="93" t="str">
        <f>[15]Dezembro!$H$31</f>
        <v>*</v>
      </c>
      <c r="AC19" s="93" t="str">
        <f>[15]Dezembro!$H$32</f>
        <v>*</v>
      </c>
      <c r="AD19" s="93" t="str">
        <f>[15]Dezembro!$H$33</f>
        <v>*</v>
      </c>
      <c r="AE19" s="93" t="str">
        <f>[15]Dezembro!$H$34</f>
        <v>*</v>
      </c>
      <c r="AF19" s="93" t="str">
        <f>[15]Dezembro!$H$35</f>
        <v>*</v>
      </c>
      <c r="AG19" s="81">
        <f t="shared" si="3"/>
        <v>0</v>
      </c>
      <c r="AH19" s="92" t="e">
        <f t="shared" si="4"/>
        <v>#DIV/0!</v>
      </c>
      <c r="AI19" s="11" t="s">
        <v>33</v>
      </c>
      <c r="AK19" t="s">
        <v>33</v>
      </c>
    </row>
    <row r="20" spans="1:38" x14ac:dyDescent="0.2">
      <c r="A20" s="50" t="s">
        <v>31</v>
      </c>
      <c r="B20" s="93">
        <f>[16]Dezembro!$H$5</f>
        <v>20.88</v>
      </c>
      <c r="C20" s="93">
        <f>[16]Dezembro!$H$6</f>
        <v>26.28</v>
      </c>
      <c r="D20" s="93">
        <f>[16]Dezembro!$H$7</f>
        <v>20.88</v>
      </c>
      <c r="E20" s="93">
        <f>[16]Dezembro!$H$8</f>
        <v>19.440000000000001</v>
      </c>
      <c r="F20" s="93">
        <f>[16]Dezembro!$H$9</f>
        <v>24.48</v>
      </c>
      <c r="G20" s="93">
        <f>[16]Dezembro!$H$10</f>
        <v>27.720000000000002</v>
      </c>
      <c r="H20" s="93">
        <f>[16]Dezembro!$H$11</f>
        <v>23.400000000000002</v>
      </c>
      <c r="I20" s="93">
        <f>[16]Dezembro!$H$12</f>
        <v>23.400000000000002</v>
      </c>
      <c r="J20" s="93" t="str">
        <f>[16]Dezembro!$H$13</f>
        <v>*</v>
      </c>
      <c r="K20" s="93" t="str">
        <f>[16]Dezembro!$H$14</f>
        <v>*</v>
      </c>
      <c r="L20" s="93" t="str">
        <f>[16]Dezembro!$H$15</f>
        <v>*</v>
      </c>
      <c r="M20" s="93" t="str">
        <f>[16]Dezembro!$H$16</f>
        <v>*</v>
      </c>
      <c r="N20" s="93" t="str">
        <f>[16]Dezembro!$H$17</f>
        <v>*</v>
      </c>
      <c r="O20" s="93" t="str">
        <f>[16]Dezembro!$H$18</f>
        <v>*</v>
      </c>
      <c r="P20" s="93" t="str">
        <f>[16]Dezembro!$H$19</f>
        <v>*</v>
      </c>
      <c r="Q20" s="93" t="str">
        <f>[16]Dezembro!$H$20</f>
        <v>*</v>
      </c>
      <c r="R20" s="93" t="str">
        <f>[16]Dezembro!$H$21</f>
        <v>*</v>
      </c>
      <c r="S20" s="93" t="str">
        <f>[16]Dezembro!$H$22</f>
        <v>*</v>
      </c>
      <c r="T20" s="93" t="str">
        <f>[16]Dezembro!$H$23</f>
        <v>*</v>
      </c>
      <c r="U20" s="93" t="str">
        <f>[16]Dezembro!$H$24</f>
        <v>*</v>
      </c>
      <c r="V20" s="93" t="str">
        <f>[16]Dezembro!$H$25</f>
        <v>*</v>
      </c>
      <c r="W20" s="93" t="str">
        <f>[16]Dezembro!$H$26</f>
        <v>*</v>
      </c>
      <c r="X20" s="93" t="str">
        <f>[16]Dezembro!$H$27</f>
        <v>*</v>
      </c>
      <c r="Y20" s="93" t="str">
        <f>[16]Dezembro!$H$28</f>
        <v>*</v>
      </c>
      <c r="Z20" s="93" t="str">
        <f>[16]Dezembro!$H$29</f>
        <v>*</v>
      </c>
      <c r="AA20" s="93" t="str">
        <f>[16]Dezembro!$H$30</f>
        <v>*</v>
      </c>
      <c r="AB20" s="93" t="str">
        <f>[16]Dezembro!$H$31</f>
        <v>*</v>
      </c>
      <c r="AC20" s="93" t="str">
        <f>[16]Dezembro!$H$32</f>
        <v>*</v>
      </c>
      <c r="AD20" s="93" t="str">
        <f>[16]Dezembro!$H$33</f>
        <v>*</v>
      </c>
      <c r="AE20" s="93" t="str">
        <f>[16]Dezembro!$H$34</f>
        <v>*</v>
      </c>
      <c r="AF20" s="93" t="str">
        <f>[16]Dezembro!$H$35</f>
        <v>*</v>
      </c>
      <c r="AG20" s="81">
        <f t="shared" si="3"/>
        <v>27.720000000000002</v>
      </c>
      <c r="AH20" s="92">
        <f t="shared" si="4"/>
        <v>23.310000000000002</v>
      </c>
    </row>
    <row r="21" spans="1:38" x14ac:dyDescent="0.2">
      <c r="A21" s="50" t="s">
        <v>6</v>
      </c>
      <c r="B21" s="93">
        <f>[17]Dezembro!$H$5</f>
        <v>16.920000000000002</v>
      </c>
      <c r="C21" s="93">
        <f>[17]Dezembro!$H$6</f>
        <v>14.76</v>
      </c>
      <c r="D21" s="93">
        <f>[17]Dezembro!$H$7</f>
        <v>9.7200000000000006</v>
      </c>
      <c r="E21" s="93">
        <f>[17]Dezembro!$H$8</f>
        <v>9</v>
      </c>
      <c r="F21" s="93">
        <f>[17]Dezembro!$H$9</f>
        <v>13.32</v>
      </c>
      <c r="G21" s="93">
        <f>[17]Dezembro!$H$10</f>
        <v>16.920000000000002</v>
      </c>
      <c r="H21" s="93">
        <f>[17]Dezembro!$H$11</f>
        <v>15.120000000000001</v>
      </c>
      <c r="I21" s="93">
        <f>[17]Dezembro!$H$12</f>
        <v>10.08</v>
      </c>
      <c r="J21" s="93">
        <f>[17]Dezembro!$H$13</f>
        <v>10.08</v>
      </c>
      <c r="K21" s="93">
        <f>[17]Dezembro!$H$14</f>
        <v>13.32</v>
      </c>
      <c r="L21" s="93">
        <f>[17]Dezembro!$H$15</f>
        <v>10.08</v>
      </c>
      <c r="M21" s="93">
        <f>[17]Dezembro!$H$16</f>
        <v>13.32</v>
      </c>
      <c r="N21" s="93">
        <f>[17]Dezembro!$H$17</f>
        <v>21.96</v>
      </c>
      <c r="O21" s="93">
        <f>[17]Dezembro!$H$18</f>
        <v>6.12</v>
      </c>
      <c r="P21" s="93">
        <f>[17]Dezembro!$H$19</f>
        <v>8.2799999999999994</v>
      </c>
      <c r="Q21" s="93">
        <f>[17]Dezembro!$H$20</f>
        <v>12.24</v>
      </c>
      <c r="R21" s="93">
        <f>[17]Dezembro!$H$21</f>
        <v>10.08</v>
      </c>
      <c r="S21" s="93">
        <f>[17]Dezembro!$H$22</f>
        <v>12.24</v>
      </c>
      <c r="T21" s="93">
        <f>[17]Dezembro!$H$23</f>
        <v>18.720000000000002</v>
      </c>
      <c r="U21" s="93">
        <f>[17]Dezembro!$H$24</f>
        <v>15.48</v>
      </c>
      <c r="V21" s="93">
        <f>[17]Dezembro!$H$25</f>
        <v>14.76</v>
      </c>
      <c r="W21" s="93">
        <f>[17]Dezembro!$H$26</f>
        <v>11.520000000000001</v>
      </c>
      <c r="X21" s="93">
        <f>[17]Dezembro!$H$27</f>
        <v>13.32</v>
      </c>
      <c r="Y21" s="93">
        <f>[17]Dezembro!$H$28</f>
        <v>12.6</v>
      </c>
      <c r="Z21" s="93">
        <f>[17]Dezembro!$H$29</f>
        <v>6.48</v>
      </c>
      <c r="AA21" s="93">
        <f>[17]Dezembro!$H$30</f>
        <v>14.4</v>
      </c>
      <c r="AB21" s="93">
        <f>[17]Dezembro!$H$31</f>
        <v>9.7200000000000006</v>
      </c>
      <c r="AC21" s="93">
        <f>[17]Dezembro!$H$32</f>
        <v>13.68</v>
      </c>
      <c r="AD21" s="93">
        <f>[17]Dezembro!$H$33</f>
        <v>11.16</v>
      </c>
      <c r="AE21" s="93">
        <f>[17]Dezembro!$H$34</f>
        <v>11.879999999999999</v>
      </c>
      <c r="AF21" s="93">
        <f>[17]Dezembro!$H$35</f>
        <v>7.5600000000000005</v>
      </c>
      <c r="AG21" s="81">
        <f t="shared" si="3"/>
        <v>21.96</v>
      </c>
      <c r="AH21" s="92">
        <f t="shared" si="4"/>
        <v>12.4141935483871</v>
      </c>
    </row>
    <row r="22" spans="1:38" x14ac:dyDescent="0.2">
      <c r="A22" s="50" t="s">
        <v>7</v>
      </c>
      <c r="B22" s="93">
        <f>[18]Dezembro!$H$5</f>
        <v>15.840000000000002</v>
      </c>
      <c r="C22" s="93">
        <f>[18]Dezembro!$H$6</f>
        <v>24.48</v>
      </c>
      <c r="D22" s="93">
        <f>[18]Dezembro!$H$7</f>
        <v>18.36</v>
      </c>
      <c r="E22" s="93">
        <f>[18]Dezembro!$H$8</f>
        <v>13.32</v>
      </c>
      <c r="F22" s="93">
        <f>[18]Dezembro!$H$9</f>
        <v>11.16</v>
      </c>
      <c r="G22" s="93">
        <f>[18]Dezembro!$H$10</f>
        <v>15.840000000000002</v>
      </c>
      <c r="H22" s="93">
        <f>[18]Dezembro!$H$11</f>
        <v>26.28</v>
      </c>
      <c r="I22" s="93">
        <f>[18]Dezembro!$H$12</f>
        <v>17.28</v>
      </c>
      <c r="J22" s="93">
        <f>[18]Dezembro!$H$13</f>
        <v>18.36</v>
      </c>
      <c r="K22" s="93">
        <f>[18]Dezembro!$H$14</f>
        <v>14.4</v>
      </c>
      <c r="L22" s="93">
        <f>[18]Dezembro!$H$15</f>
        <v>9</v>
      </c>
      <c r="M22" s="93">
        <f>[18]Dezembro!$H$16</f>
        <v>17.64</v>
      </c>
      <c r="N22" s="93">
        <f>[18]Dezembro!$H$17</f>
        <v>17.64</v>
      </c>
      <c r="O22" s="93">
        <f>[18]Dezembro!$H$18</f>
        <v>15.48</v>
      </c>
      <c r="P22" s="93">
        <f>[18]Dezembro!$H$19</f>
        <v>12.24</v>
      </c>
      <c r="Q22" s="93">
        <f>[18]Dezembro!$H$20</f>
        <v>13.32</v>
      </c>
      <c r="R22" s="93">
        <f>[18]Dezembro!$H$21</f>
        <v>9.3600000000000012</v>
      </c>
      <c r="S22" s="93">
        <f>[18]Dezembro!$H$22</f>
        <v>12.24</v>
      </c>
      <c r="T22" s="93">
        <f>[18]Dezembro!$H$23</f>
        <v>23.040000000000003</v>
      </c>
      <c r="U22" s="93">
        <f>[18]Dezembro!$H$24</f>
        <v>18</v>
      </c>
      <c r="V22" s="93">
        <f>[18]Dezembro!$H$25</f>
        <v>18.36</v>
      </c>
      <c r="W22" s="93">
        <f>[18]Dezembro!$H$26</f>
        <v>15.48</v>
      </c>
      <c r="X22" s="93">
        <f>[18]Dezembro!$H$27</f>
        <v>9</v>
      </c>
      <c r="Y22" s="93">
        <f>[18]Dezembro!$H$28</f>
        <v>14.76</v>
      </c>
      <c r="Z22" s="93">
        <f>[18]Dezembro!$H$29</f>
        <v>19.079999999999998</v>
      </c>
      <c r="AA22" s="93">
        <f>[18]Dezembro!$H$30</f>
        <v>12.96</v>
      </c>
      <c r="AB22" s="93">
        <f>[18]Dezembro!$H$31</f>
        <v>12.96</v>
      </c>
      <c r="AC22" s="93">
        <f>[18]Dezembro!$H$32</f>
        <v>11.16</v>
      </c>
      <c r="AD22" s="93">
        <f>[18]Dezembro!$H$33</f>
        <v>11.16</v>
      </c>
      <c r="AE22" s="93">
        <f>[18]Dezembro!$H$34</f>
        <v>10.08</v>
      </c>
      <c r="AF22" s="93">
        <f>[18]Dezembro!$H$35</f>
        <v>11.879999999999999</v>
      </c>
      <c r="AG22" s="81">
        <f t="shared" si="3"/>
        <v>26.28</v>
      </c>
      <c r="AH22" s="92">
        <f t="shared" si="4"/>
        <v>15.166451612903229</v>
      </c>
    </row>
    <row r="23" spans="1:38" x14ac:dyDescent="0.2">
      <c r="A23" s="50" t="s">
        <v>151</v>
      </c>
      <c r="B23" s="93">
        <f>[19]Dezembro!$H$5</f>
        <v>25.92</v>
      </c>
      <c r="C23" s="93">
        <f>[19]Dezembro!$H$6</f>
        <v>31.319999999999997</v>
      </c>
      <c r="D23" s="93">
        <f>[19]Dezembro!$H$7</f>
        <v>18.720000000000002</v>
      </c>
      <c r="E23" s="93">
        <f>[19]Dezembro!$H$8</f>
        <v>16.2</v>
      </c>
      <c r="F23" s="93">
        <f>[19]Dezembro!$H$9</f>
        <v>19.440000000000001</v>
      </c>
      <c r="G23" s="93">
        <f>[19]Dezembro!$H$10</f>
        <v>27</v>
      </c>
      <c r="H23" s="93">
        <f>[19]Dezembro!$H$11</f>
        <v>28.44</v>
      </c>
      <c r="I23" s="93">
        <f>[19]Dezembro!$H$12</f>
        <v>25.56</v>
      </c>
      <c r="J23" s="93">
        <f>[19]Dezembro!$H$13</f>
        <v>16.2</v>
      </c>
      <c r="K23" s="93">
        <f>[19]Dezembro!$H$14</f>
        <v>13.32</v>
      </c>
      <c r="L23" s="93">
        <f>[19]Dezembro!$H$15</f>
        <v>15.120000000000001</v>
      </c>
      <c r="M23" s="93">
        <f>[19]Dezembro!$H$16</f>
        <v>23.400000000000002</v>
      </c>
      <c r="N23" s="93">
        <f>[19]Dezembro!$H$17</f>
        <v>12.96</v>
      </c>
      <c r="O23" s="93">
        <f>[19]Dezembro!$H$18</f>
        <v>19.440000000000001</v>
      </c>
      <c r="P23" s="93">
        <f>[19]Dezembro!$H$19</f>
        <v>13.32</v>
      </c>
      <c r="Q23" s="93">
        <f>[19]Dezembro!$H$20</f>
        <v>9.7200000000000006</v>
      </c>
      <c r="R23" s="93">
        <f>[19]Dezembro!$H$21</f>
        <v>8.64</v>
      </c>
      <c r="S23" s="93">
        <f>[19]Dezembro!$H$22</f>
        <v>19.079999999999998</v>
      </c>
      <c r="T23" s="93">
        <f>[19]Dezembro!$H$23</f>
        <v>28.44</v>
      </c>
      <c r="U23" s="93">
        <f>[19]Dezembro!$H$24</f>
        <v>24.12</v>
      </c>
      <c r="V23" s="93">
        <f>[19]Dezembro!$H$25</f>
        <v>12.6</v>
      </c>
      <c r="W23" s="93">
        <f>[19]Dezembro!$H$25</f>
        <v>12.6</v>
      </c>
      <c r="X23" s="93">
        <f>[19]Dezembro!$H$27</f>
        <v>6.48</v>
      </c>
      <c r="Y23" s="93">
        <f>[19]Dezembro!$H$28</f>
        <v>21.240000000000002</v>
      </c>
      <c r="Z23" s="93">
        <f>[19]Dezembro!$H$29</f>
        <v>13.32</v>
      </c>
      <c r="AA23" s="93">
        <f>[19]Dezembro!$H$30</f>
        <v>11.520000000000001</v>
      </c>
      <c r="AB23" s="93">
        <f>[19]Dezembro!$H$31</f>
        <v>12.96</v>
      </c>
      <c r="AC23" s="93">
        <f>[19]Dezembro!$H$32</f>
        <v>11.16</v>
      </c>
      <c r="AD23" s="93">
        <f>[19]Dezembro!$H$33</f>
        <v>10.08</v>
      </c>
      <c r="AE23" s="93">
        <f>[19]Dezembro!$H$34</f>
        <v>9.3600000000000012</v>
      </c>
      <c r="AF23" s="93">
        <f>[19]Dezembro!$H$35</f>
        <v>15.840000000000002</v>
      </c>
      <c r="AG23" s="81">
        <f t="shared" si="3"/>
        <v>31.319999999999997</v>
      </c>
      <c r="AH23" s="92">
        <f t="shared" si="4"/>
        <v>17.210322580645162</v>
      </c>
      <c r="AK23" t="s">
        <v>33</v>
      </c>
      <c r="AL23" t="s">
        <v>33</v>
      </c>
    </row>
    <row r="24" spans="1:38" x14ac:dyDescent="0.2">
      <c r="A24" s="50" t="s">
        <v>152</v>
      </c>
      <c r="B24" s="93">
        <f>[20]Dezembro!$H5</f>
        <v>28.08</v>
      </c>
      <c r="C24" s="93">
        <f>[20]Dezembro!$H6</f>
        <v>23.040000000000003</v>
      </c>
      <c r="D24" s="93">
        <f>[20]Dezembro!$H7</f>
        <v>12.24</v>
      </c>
      <c r="E24" s="93">
        <f>[20]Dezembro!$H8</f>
        <v>19.440000000000001</v>
      </c>
      <c r="F24" s="93">
        <f>[20]Dezembro!$H9</f>
        <v>26.64</v>
      </c>
      <c r="G24" s="93">
        <f>[20]Dezembro!$H10</f>
        <v>25.92</v>
      </c>
      <c r="H24" s="93">
        <f>[20]Dezembro!$H11</f>
        <v>30.240000000000002</v>
      </c>
      <c r="I24" s="93">
        <f>[20]Dezembro!$H12</f>
        <v>34.200000000000003</v>
      </c>
      <c r="J24" s="93">
        <f>[20]Dezembro!$H13</f>
        <v>20.16</v>
      </c>
      <c r="K24" s="93">
        <f>[20]Dezembro!$H14</f>
        <v>18.720000000000002</v>
      </c>
      <c r="L24" s="93">
        <f>[20]Dezembro!$H15</f>
        <v>21.240000000000002</v>
      </c>
      <c r="M24" s="93">
        <f>[20]Dezembro!$H16</f>
        <v>27</v>
      </c>
      <c r="N24" s="93">
        <f>[20]Dezembro!$H17</f>
        <v>23.400000000000002</v>
      </c>
      <c r="O24" s="93">
        <f>[20]Dezembro!$H18</f>
        <v>26.28</v>
      </c>
      <c r="P24" s="93">
        <f>[20]Dezembro!$H19</f>
        <v>20.16</v>
      </c>
      <c r="Q24" s="93">
        <f>[20]Dezembro!$H20</f>
        <v>15.120000000000001</v>
      </c>
      <c r="R24" s="93">
        <f>[20]Dezembro!$H21</f>
        <v>12.96</v>
      </c>
      <c r="S24" s="93">
        <f>[20]Dezembro!$H22</f>
        <v>21.96</v>
      </c>
      <c r="T24" s="93">
        <f>[20]Dezembro!$H23</f>
        <v>23.759999999999998</v>
      </c>
      <c r="U24" s="93">
        <f>[20]Dezembro!$H24</f>
        <v>17.64</v>
      </c>
      <c r="V24" s="93">
        <f>[20]Dezembro!$H25</f>
        <v>14.04</v>
      </c>
      <c r="W24" s="93">
        <f>[20]Dezembro!$H26</f>
        <v>18</v>
      </c>
      <c r="X24" s="93">
        <f>[20]Dezembro!$H27</f>
        <v>13.32</v>
      </c>
      <c r="Y24" s="93">
        <f>[20]Dezembro!$H28</f>
        <v>24.12</v>
      </c>
      <c r="Z24" s="93">
        <f>[20]Dezembro!$H29</f>
        <v>16.2</v>
      </c>
      <c r="AA24" s="93">
        <f>[20]Dezembro!$H30</f>
        <v>16.2</v>
      </c>
      <c r="AB24" s="93">
        <f>[20]Dezembro!$H31</f>
        <v>11.520000000000001</v>
      </c>
      <c r="AC24" s="93">
        <f>[20]Dezembro!$H32</f>
        <v>17.28</v>
      </c>
      <c r="AD24" s="93">
        <f>[20]Dezembro!$H33</f>
        <v>12.24</v>
      </c>
      <c r="AE24" s="93">
        <f>[20]Dezembro!$H34</f>
        <v>16.2</v>
      </c>
      <c r="AF24" s="93">
        <f>[20]Dezembro!$H35</f>
        <v>21.240000000000002</v>
      </c>
      <c r="AG24" s="81">
        <f t="shared" si="3"/>
        <v>34.200000000000003</v>
      </c>
      <c r="AH24" s="92">
        <f t="shared" si="4"/>
        <v>20.276129032258066</v>
      </c>
      <c r="AI24" s="11" t="s">
        <v>33</v>
      </c>
    </row>
    <row r="25" spans="1:38" x14ac:dyDescent="0.2">
      <c r="A25" s="50" t="s">
        <v>153</v>
      </c>
      <c r="B25" s="93">
        <f>[21]Dezembro!$H$5</f>
        <v>14.4</v>
      </c>
      <c r="C25" s="93">
        <f>[21]Dezembro!$H$6</f>
        <v>23.040000000000003</v>
      </c>
      <c r="D25" s="93">
        <f>[21]Dezembro!$H$7</f>
        <v>16.920000000000002</v>
      </c>
      <c r="E25" s="93">
        <f>[21]Dezembro!$H$8</f>
        <v>14.76</v>
      </c>
      <c r="F25" s="93">
        <f>[21]Dezembro!$H$9</f>
        <v>13.32</v>
      </c>
      <c r="G25" s="93">
        <f>[21]Dezembro!$H$10</f>
        <v>18.720000000000002</v>
      </c>
      <c r="H25" s="93">
        <f>[21]Dezembro!$H$11</f>
        <v>21.96</v>
      </c>
      <c r="I25" s="93">
        <f>[21]Dezembro!$H$12</f>
        <v>27.36</v>
      </c>
      <c r="J25" s="93">
        <f>[21]Dezembro!$H$13</f>
        <v>16.920000000000002</v>
      </c>
      <c r="K25" s="93">
        <f>[21]Dezembro!$H$14</f>
        <v>14.4</v>
      </c>
      <c r="L25" s="93">
        <f>[21]Dezembro!$H$15</f>
        <v>8.2799999999999994</v>
      </c>
      <c r="M25" s="93">
        <f>[21]Dezembro!$H$16</f>
        <v>27.36</v>
      </c>
      <c r="N25" s="93">
        <f>[21]Dezembro!$H$17</f>
        <v>21.96</v>
      </c>
      <c r="O25" s="93">
        <f>[21]Dezembro!$H$18</f>
        <v>14.76</v>
      </c>
      <c r="P25" s="93">
        <f>[21]Dezembro!$H$19</f>
        <v>15.120000000000001</v>
      </c>
      <c r="Q25" s="93">
        <f>[21]Dezembro!$H$20</f>
        <v>12.96</v>
      </c>
      <c r="R25" s="93">
        <f>[21]Dezembro!$H$21</f>
        <v>10.44</v>
      </c>
      <c r="S25" s="93">
        <f>[21]Dezembro!$H$22</f>
        <v>12.6</v>
      </c>
      <c r="T25" s="93">
        <f>[21]Dezembro!$H$23</f>
        <v>21.96</v>
      </c>
      <c r="U25" s="93">
        <f>[21]Dezembro!$H$24</f>
        <v>19.440000000000001</v>
      </c>
      <c r="V25" s="93">
        <f>[21]Dezembro!$H$25</f>
        <v>15.48</v>
      </c>
      <c r="W25" s="93">
        <f>[21]Dezembro!$H$26</f>
        <v>14.76</v>
      </c>
      <c r="X25" s="93">
        <f>[21]Dezembro!$H$27</f>
        <v>10.8</v>
      </c>
      <c r="Y25" s="93">
        <f>[21]Dezembro!$H$28</f>
        <v>16.559999999999999</v>
      </c>
      <c r="Z25" s="93">
        <f>[21]Dezembro!$H$29</f>
        <v>15.48</v>
      </c>
      <c r="AA25" s="93">
        <f>[21]Dezembro!$H$30</f>
        <v>12.6</v>
      </c>
      <c r="AB25" s="93">
        <f>[21]Dezembro!$H$31</f>
        <v>15.840000000000002</v>
      </c>
      <c r="AC25" s="93">
        <f>[21]Dezembro!$H$32</f>
        <v>12.96</v>
      </c>
      <c r="AD25" s="93">
        <f>[21]Dezembro!$H$33</f>
        <v>12.96</v>
      </c>
      <c r="AE25" s="93">
        <f>[21]Dezembro!$H$34</f>
        <v>13.32</v>
      </c>
      <c r="AF25" s="93">
        <f>[21]Dezembro!$H$35</f>
        <v>12.6</v>
      </c>
      <c r="AG25" s="81">
        <f t="shared" si="3"/>
        <v>27.36</v>
      </c>
      <c r="AH25" s="92">
        <f t="shared" si="4"/>
        <v>16.130322580645164</v>
      </c>
      <c r="AI25" t="s">
        <v>33</v>
      </c>
      <c r="AJ25" t="s">
        <v>33</v>
      </c>
      <c r="AK25" t="s">
        <v>33</v>
      </c>
      <c r="AL25" t="s">
        <v>33</v>
      </c>
    </row>
    <row r="26" spans="1:38" x14ac:dyDescent="0.2">
      <c r="A26" s="50" t="s">
        <v>8</v>
      </c>
      <c r="B26" s="93">
        <f>[22]Dezembro!$H$5</f>
        <v>17.64</v>
      </c>
      <c r="C26" s="93">
        <f>[22]Dezembro!$H$6</f>
        <v>15.48</v>
      </c>
      <c r="D26" s="93">
        <f>[22]Dezembro!$H$7</f>
        <v>0</v>
      </c>
      <c r="E26" s="93">
        <f>[22]Dezembro!$H$8</f>
        <v>12.6</v>
      </c>
      <c r="F26" s="93">
        <f>[22]Dezembro!$H$9</f>
        <v>9.7200000000000006</v>
      </c>
      <c r="G26" s="93">
        <f>[22]Dezembro!$H$10</f>
        <v>19.079999999999998</v>
      </c>
      <c r="H26" s="93">
        <f>[22]Dezembro!$H$11</f>
        <v>23.400000000000002</v>
      </c>
      <c r="I26" s="93">
        <f>[22]Dezembro!$H$12</f>
        <v>31.319999999999997</v>
      </c>
      <c r="J26" s="93">
        <f>[22]Dezembro!$H$13</f>
        <v>11.879999999999999</v>
      </c>
      <c r="K26" s="93">
        <f>[22]Dezembro!$H$14</f>
        <v>15.840000000000002</v>
      </c>
      <c r="L26" s="93">
        <f>[22]Dezembro!$H$15</f>
        <v>13.32</v>
      </c>
      <c r="M26" s="93">
        <f>[22]Dezembro!$H$16</f>
        <v>17.64</v>
      </c>
      <c r="N26" s="93">
        <f>[22]Dezembro!$H$17</f>
        <v>15.48</v>
      </c>
      <c r="O26" s="93">
        <f>[22]Dezembro!$H$18</f>
        <v>14.4</v>
      </c>
      <c r="P26" s="93">
        <f>[22]Dezembro!$H$19</f>
        <v>10.44</v>
      </c>
      <c r="Q26" s="93">
        <f>[22]Dezembro!$H$20</f>
        <v>8.2799999999999994</v>
      </c>
      <c r="R26" s="93">
        <f>[22]Dezembro!$H$21</f>
        <v>6.48</v>
      </c>
      <c r="S26" s="93">
        <f>[22]Dezembro!$H$22</f>
        <v>14.76</v>
      </c>
      <c r="T26" s="93">
        <f>[22]Dezembro!$H$23</f>
        <v>11.879999999999999</v>
      </c>
      <c r="U26" s="93">
        <f>[22]Dezembro!$H$24</f>
        <v>13.68</v>
      </c>
      <c r="V26" s="93">
        <f>[22]Dezembro!$H$25</f>
        <v>17.28</v>
      </c>
      <c r="W26" s="93">
        <f>[22]Dezembro!$H$26</f>
        <v>7.5600000000000005</v>
      </c>
      <c r="X26" s="93">
        <f>[22]Dezembro!$H$27</f>
        <v>12.6</v>
      </c>
      <c r="Y26" s="93">
        <f>[22]Dezembro!$H$28</f>
        <v>11.16</v>
      </c>
      <c r="Z26" s="93">
        <f>[22]Dezembro!$H$29</f>
        <v>9.3600000000000012</v>
      </c>
      <c r="AA26" s="93">
        <f>[22]Dezembro!$H$30</f>
        <v>11.520000000000001</v>
      </c>
      <c r="AB26" s="93">
        <f>[22]Dezembro!$H$31</f>
        <v>12.96</v>
      </c>
      <c r="AC26" s="93">
        <f>[22]Dezembro!$H$32</f>
        <v>4.6800000000000006</v>
      </c>
      <c r="AD26" s="93">
        <f>[22]Dezembro!$H$33</f>
        <v>11.520000000000001</v>
      </c>
      <c r="AE26" s="93">
        <f>[22]Dezembro!$H$34</f>
        <v>2.8800000000000003</v>
      </c>
      <c r="AF26" s="93">
        <f>[22]Dezembro!$H$35</f>
        <v>9.7200000000000006</v>
      </c>
      <c r="AG26" s="81">
        <f t="shared" si="3"/>
        <v>31.319999999999997</v>
      </c>
      <c r="AH26" s="92">
        <f t="shared" si="4"/>
        <v>12.727741935483873</v>
      </c>
      <c r="AK26" t="s">
        <v>33</v>
      </c>
    </row>
    <row r="27" spans="1:38" x14ac:dyDescent="0.2">
      <c r="A27" s="50" t="s">
        <v>9</v>
      </c>
      <c r="B27" s="93">
        <f>[23]Dezembro!$H5</f>
        <v>18</v>
      </c>
      <c r="C27" s="93">
        <f>[23]Dezembro!$H6</f>
        <v>24.48</v>
      </c>
      <c r="D27" s="93">
        <f>[23]Dezembro!$H7</f>
        <v>16.559999999999999</v>
      </c>
      <c r="E27" s="93">
        <f>[23]Dezembro!$H8</f>
        <v>16.920000000000002</v>
      </c>
      <c r="F27" s="93">
        <f>[23]Dezembro!$H9</f>
        <v>12.24</v>
      </c>
      <c r="G27" s="93">
        <f>[23]Dezembro!$H10</f>
        <v>19.079999999999998</v>
      </c>
      <c r="H27" s="93">
        <f>[23]Dezembro!$H11</f>
        <v>31.319999999999997</v>
      </c>
      <c r="I27" s="93">
        <f>[23]Dezembro!$H12</f>
        <v>19.440000000000001</v>
      </c>
      <c r="J27" s="93">
        <f>[23]Dezembro!$H13</f>
        <v>17.28</v>
      </c>
      <c r="K27" s="93">
        <f>[23]Dezembro!$H14</f>
        <v>18.36</v>
      </c>
      <c r="L27" s="93">
        <f>[23]Dezembro!$H15</f>
        <v>10.8</v>
      </c>
      <c r="M27" s="93">
        <f>[23]Dezembro!$H16</f>
        <v>13.32</v>
      </c>
      <c r="N27" s="93">
        <f>[23]Dezembro!$H17</f>
        <v>13.32</v>
      </c>
      <c r="O27" s="93">
        <f>[23]Dezembro!$H18</f>
        <v>20.88</v>
      </c>
      <c r="P27" s="93">
        <f>[23]Dezembro!$H19</f>
        <v>15.120000000000001</v>
      </c>
      <c r="Q27" s="93">
        <f>[23]Dezembro!$H20</f>
        <v>14.04</v>
      </c>
      <c r="R27" s="93">
        <f>[23]Dezembro!$H21</f>
        <v>11.520000000000001</v>
      </c>
      <c r="S27" s="93">
        <f>[23]Dezembro!$H22</f>
        <v>14.4</v>
      </c>
      <c r="T27" s="93">
        <f>[23]Dezembro!$H23</f>
        <v>20.16</v>
      </c>
      <c r="U27" s="93">
        <f>[23]Dezembro!$H24</f>
        <v>19.8</v>
      </c>
      <c r="V27" s="93">
        <f>[23]Dezembro!$H25</f>
        <v>14.4</v>
      </c>
      <c r="W27" s="93">
        <f>[23]Dezembro!$H26</f>
        <v>11.16</v>
      </c>
      <c r="X27" s="93">
        <f>[23]Dezembro!$H27</f>
        <v>10.44</v>
      </c>
      <c r="Y27" s="93">
        <f>[23]Dezembro!$H28</f>
        <v>39.6</v>
      </c>
      <c r="Z27" s="93">
        <f>[23]Dezembro!$H29</f>
        <v>21.240000000000002</v>
      </c>
      <c r="AA27" s="93">
        <f>[23]Dezembro!$H30</f>
        <v>17.28</v>
      </c>
      <c r="AB27" s="93">
        <f>[23]Dezembro!$H31</f>
        <v>17.28</v>
      </c>
      <c r="AC27" s="93">
        <f>[23]Dezembro!$H32</f>
        <v>15.48</v>
      </c>
      <c r="AD27" s="93">
        <f>[23]Dezembro!$H33</f>
        <v>15.48</v>
      </c>
      <c r="AE27" s="93">
        <f>[23]Dezembro!$H34</f>
        <v>14.76</v>
      </c>
      <c r="AF27" s="93">
        <f>[23]Dezembro!$H35</f>
        <v>15.120000000000001</v>
      </c>
      <c r="AG27" s="81">
        <f t="shared" si="3"/>
        <v>39.6</v>
      </c>
      <c r="AH27" s="92">
        <f t="shared" si="4"/>
        <v>17.396129032258067</v>
      </c>
      <c r="AK27" t="s">
        <v>33</v>
      </c>
    </row>
    <row r="28" spans="1:38" x14ac:dyDescent="0.2">
      <c r="A28" s="50" t="s">
        <v>30</v>
      </c>
      <c r="B28" s="93">
        <f>[24]Dezembro!$H$5</f>
        <v>14.04</v>
      </c>
      <c r="C28" s="93">
        <f>[24]Dezembro!$H$6</f>
        <v>21.96</v>
      </c>
      <c r="D28" s="93">
        <f>[24]Dezembro!$H$7</f>
        <v>12.24</v>
      </c>
      <c r="E28" s="93">
        <f>[24]Dezembro!$H$8</f>
        <v>8.2799999999999994</v>
      </c>
      <c r="F28" s="93">
        <f>[24]Dezembro!$H$9</f>
        <v>11.16</v>
      </c>
      <c r="G28" s="93">
        <f>[24]Dezembro!$H$10</f>
        <v>17.64</v>
      </c>
      <c r="H28" s="93">
        <f>[24]Dezembro!$H$11</f>
        <v>14.76</v>
      </c>
      <c r="I28" s="93">
        <f>[24]Dezembro!$H$12</f>
        <v>12.24</v>
      </c>
      <c r="J28" s="93">
        <f>[24]Dezembro!$H$13</f>
        <v>12.24</v>
      </c>
      <c r="K28" s="93">
        <f>[24]Dezembro!$H$14</f>
        <v>12.24</v>
      </c>
      <c r="L28" s="93">
        <f>[24]Dezembro!$H$15</f>
        <v>7.2</v>
      </c>
      <c r="M28" s="93">
        <f>[24]Dezembro!$H$16</f>
        <v>21.6</v>
      </c>
      <c r="N28" s="93">
        <f>[24]Dezembro!$H$17</f>
        <v>33.119999999999997</v>
      </c>
      <c r="O28" s="93">
        <f>[24]Dezembro!$H$18</f>
        <v>11.520000000000001</v>
      </c>
      <c r="P28" s="93">
        <f>[24]Dezembro!$H$19</f>
        <v>10.44</v>
      </c>
      <c r="Q28" s="93">
        <f>[24]Dezembro!$H$20</f>
        <v>9.7200000000000006</v>
      </c>
      <c r="R28" s="93">
        <f>[24]Dezembro!$H$21</f>
        <v>9</v>
      </c>
      <c r="S28" s="93">
        <f>[24]Dezembro!$H$22</f>
        <v>14.4</v>
      </c>
      <c r="T28" s="93">
        <f>[24]Dezembro!$H$23</f>
        <v>24.48</v>
      </c>
      <c r="U28" s="93">
        <f>[24]Dezembro!$H$24</f>
        <v>15.120000000000001</v>
      </c>
      <c r="V28" s="93">
        <f>[24]Dezembro!$H$25</f>
        <v>12.24</v>
      </c>
      <c r="W28" s="93">
        <f>[24]Dezembro!$H$26</f>
        <v>18.36</v>
      </c>
      <c r="X28" s="93">
        <f>[24]Dezembro!$H$27</f>
        <v>7.2</v>
      </c>
      <c r="Y28" s="93">
        <f>[24]Dezembro!$H$28</f>
        <v>10.44</v>
      </c>
      <c r="Z28" s="93">
        <f>[24]Dezembro!$H$29</f>
        <v>13.68</v>
      </c>
      <c r="AA28" s="93">
        <f>[24]Dezembro!$H$30</f>
        <v>13.32</v>
      </c>
      <c r="AB28" s="93">
        <f>[24]Dezembro!$H$31</f>
        <v>9.3600000000000012</v>
      </c>
      <c r="AC28" s="93">
        <f>[24]Dezembro!$H$32</f>
        <v>10.8</v>
      </c>
      <c r="AD28" s="93">
        <f>[24]Dezembro!$H$33</f>
        <v>8.2799999999999994</v>
      </c>
      <c r="AE28" s="93">
        <f>[24]Dezembro!$H$34</f>
        <v>9</v>
      </c>
      <c r="AF28" s="93">
        <f>[24]Dezembro!$H$35</f>
        <v>12.24</v>
      </c>
      <c r="AG28" s="81">
        <f t="shared" si="3"/>
        <v>33.119999999999997</v>
      </c>
      <c r="AH28" s="92">
        <f t="shared" si="4"/>
        <v>13.494193548387099</v>
      </c>
      <c r="AJ28" t="s">
        <v>33</v>
      </c>
    </row>
    <row r="29" spans="1:38" x14ac:dyDescent="0.2">
      <c r="A29" s="50" t="s">
        <v>10</v>
      </c>
      <c r="B29" s="93">
        <f>[25]Dezembro!$H$5</f>
        <v>11.16</v>
      </c>
      <c r="C29" s="93">
        <f>[25]Dezembro!$H$6</f>
        <v>7.5600000000000005</v>
      </c>
      <c r="D29" s="93">
        <f>[25]Dezembro!$H$7</f>
        <v>0.72000000000000008</v>
      </c>
      <c r="E29" s="93">
        <f>[25]Dezembro!$H$8</f>
        <v>0</v>
      </c>
      <c r="F29" s="93">
        <f>[25]Dezembro!$H$9</f>
        <v>15.48</v>
      </c>
      <c r="G29" s="93">
        <f>[25]Dezembro!$H$10</f>
        <v>20.88</v>
      </c>
      <c r="H29" s="93">
        <f>[25]Dezembro!$H$11</f>
        <v>11.520000000000001</v>
      </c>
      <c r="I29" s="93">
        <f>[25]Dezembro!$H$12</f>
        <v>8.64</v>
      </c>
      <c r="J29" s="93">
        <f>[25]Dezembro!$H$13</f>
        <v>4.6800000000000006</v>
      </c>
      <c r="K29" s="93">
        <f>[25]Dezembro!$H$14</f>
        <v>2.8800000000000003</v>
      </c>
      <c r="L29" s="93">
        <f>[25]Dezembro!$H$15</f>
        <v>1.08</v>
      </c>
      <c r="M29" s="93">
        <f>[25]Dezembro!$H$16</f>
        <v>14.04</v>
      </c>
      <c r="N29" s="93">
        <f>[25]Dezembro!$H$17</f>
        <v>14.04</v>
      </c>
      <c r="O29" s="93">
        <f>[25]Dezembro!$H$18</f>
        <v>6.84</v>
      </c>
      <c r="P29" s="93">
        <f>[25]Dezembro!$H$19</f>
        <v>5.4</v>
      </c>
      <c r="Q29" s="93">
        <f>[25]Dezembro!$H$20</f>
        <v>7.5600000000000005</v>
      </c>
      <c r="R29" s="93">
        <f>[25]Dezembro!$H$21</f>
        <v>5.4</v>
      </c>
      <c r="S29" s="93">
        <f>[25]Dezembro!$H$22</f>
        <v>5.4</v>
      </c>
      <c r="T29" s="93">
        <f>[25]Dezembro!$H$23</f>
        <v>8.2799999999999994</v>
      </c>
      <c r="U29" s="93">
        <f>[25]Dezembro!$H$24</f>
        <v>15.120000000000001</v>
      </c>
      <c r="V29" s="93">
        <f>[25]Dezembro!$H$25</f>
        <v>2.52</v>
      </c>
      <c r="W29" s="93">
        <f>[25]Dezembro!$H$26</f>
        <v>0</v>
      </c>
      <c r="X29" s="93">
        <f>[25]Dezembro!$H$27</f>
        <v>1.08</v>
      </c>
      <c r="Y29" s="93">
        <f>[25]Dezembro!$H$28</f>
        <v>15.840000000000002</v>
      </c>
      <c r="Z29" s="93">
        <f>[25]Dezembro!$H$29</f>
        <v>2.16</v>
      </c>
      <c r="AA29" s="93">
        <f>[25]Dezembro!$H$30</f>
        <v>2.52</v>
      </c>
      <c r="AB29" s="93">
        <f>[25]Dezembro!$H$31</f>
        <v>3.9600000000000004</v>
      </c>
      <c r="AC29" s="93">
        <f>[25]Dezembro!$H$32</f>
        <v>4.6800000000000006</v>
      </c>
      <c r="AD29" s="93">
        <f>[25]Dezembro!$H$33</f>
        <v>5.04</v>
      </c>
      <c r="AE29" s="93">
        <f>[25]Dezembro!$H$34</f>
        <v>0.36000000000000004</v>
      </c>
      <c r="AF29" s="93">
        <f>[25]Dezembro!$H$35</f>
        <v>11.520000000000001</v>
      </c>
      <c r="AG29" s="81">
        <f t="shared" si="3"/>
        <v>20.88</v>
      </c>
      <c r="AH29" s="92">
        <f t="shared" si="4"/>
        <v>6.9793548387096793</v>
      </c>
      <c r="AL29" t="s">
        <v>33</v>
      </c>
    </row>
    <row r="30" spans="1:38" x14ac:dyDescent="0.2">
      <c r="A30" s="50" t="s">
        <v>154</v>
      </c>
      <c r="B30" s="93">
        <f>[26]Dezembro!$H5</f>
        <v>24.840000000000003</v>
      </c>
      <c r="C30" s="93">
        <f>[26]Dezembro!$H6</f>
        <v>25.56</v>
      </c>
      <c r="D30" s="93">
        <f>[26]Dezembro!$H7</f>
        <v>32.4</v>
      </c>
      <c r="E30" s="93">
        <f>[26]Dezembro!$H8</f>
        <v>12.96</v>
      </c>
      <c r="F30" s="93">
        <f>[26]Dezembro!$H9</f>
        <v>16.559999999999999</v>
      </c>
      <c r="G30" s="93">
        <f>[26]Dezembro!$H10</f>
        <v>25.92</v>
      </c>
      <c r="H30" s="93">
        <f>[26]Dezembro!$H11</f>
        <v>38.159999999999997</v>
      </c>
      <c r="I30" s="93">
        <f>[26]Dezembro!$H12</f>
        <v>23.759999999999998</v>
      </c>
      <c r="J30" s="93">
        <f>[26]Dezembro!$H13</f>
        <v>21.240000000000002</v>
      </c>
      <c r="K30" s="93">
        <f>[26]Dezembro!$H14</f>
        <v>25.2</v>
      </c>
      <c r="L30" s="93">
        <f>[26]Dezembro!$H15</f>
        <v>12.6</v>
      </c>
      <c r="M30" s="93">
        <f>[26]Dezembro!$H16</f>
        <v>21.96</v>
      </c>
      <c r="N30" s="93">
        <f>[26]Dezembro!$H17</f>
        <v>18.36</v>
      </c>
      <c r="O30" s="93">
        <f>[26]Dezembro!$H18</f>
        <v>21.6</v>
      </c>
      <c r="P30" s="93">
        <f>[26]Dezembro!$H19</f>
        <v>21.96</v>
      </c>
      <c r="Q30" s="93">
        <f>[26]Dezembro!$H20</f>
        <v>12.6</v>
      </c>
      <c r="R30" s="93">
        <f>[26]Dezembro!$H21</f>
        <v>11.16</v>
      </c>
      <c r="S30" s="93">
        <f>[26]Dezembro!$H22</f>
        <v>19.440000000000001</v>
      </c>
      <c r="T30" s="93">
        <f>[26]Dezembro!$H23</f>
        <v>19.440000000000001</v>
      </c>
      <c r="U30" s="93">
        <f>[26]Dezembro!$H24</f>
        <v>25.92</v>
      </c>
      <c r="V30" s="93">
        <f>[26]Dezembro!$H25</f>
        <v>16.920000000000002</v>
      </c>
      <c r="W30" s="93">
        <f>[26]Dezembro!$H26</f>
        <v>16.920000000000002</v>
      </c>
      <c r="X30" s="93">
        <f>[26]Dezembro!$H27</f>
        <v>10.8</v>
      </c>
      <c r="Y30" s="93">
        <f>[26]Dezembro!$H28</f>
        <v>19.079999999999998</v>
      </c>
      <c r="Z30" s="93">
        <f>[26]Dezembro!$H29</f>
        <v>27</v>
      </c>
      <c r="AA30" s="93">
        <f>[26]Dezembro!$H30</f>
        <v>15.48</v>
      </c>
      <c r="AB30" s="93">
        <f>[26]Dezembro!$H31</f>
        <v>13.68</v>
      </c>
      <c r="AC30" s="93">
        <f>[26]Dezembro!$H32</f>
        <v>18</v>
      </c>
      <c r="AD30" s="93">
        <f>[26]Dezembro!$H33</f>
        <v>19.440000000000001</v>
      </c>
      <c r="AE30" s="93">
        <f>[26]Dezembro!$H34</f>
        <v>16.2</v>
      </c>
      <c r="AF30" s="93">
        <f>[26]Dezembro!$H35</f>
        <v>13.32</v>
      </c>
      <c r="AG30" s="81">
        <f t="shared" si="3"/>
        <v>38.159999999999997</v>
      </c>
      <c r="AH30" s="92">
        <f t="shared" si="4"/>
        <v>19.950967741935493</v>
      </c>
      <c r="AI30" s="11" t="s">
        <v>33</v>
      </c>
      <c r="AK30" t="s">
        <v>33</v>
      </c>
    </row>
    <row r="31" spans="1:38" hidden="1" x14ac:dyDescent="0.2">
      <c r="A31" s="50" t="s">
        <v>11</v>
      </c>
      <c r="B31" s="93" t="str">
        <f>[27]Dezembro!$H$5</f>
        <v>*</v>
      </c>
      <c r="C31" s="93" t="str">
        <f>[27]Dezembro!$H$6</f>
        <v>*</v>
      </c>
      <c r="D31" s="93" t="str">
        <f>[27]Dezembro!$H$7</f>
        <v>*</v>
      </c>
      <c r="E31" s="93" t="str">
        <f>[27]Dezembro!$H$8</f>
        <v>*</v>
      </c>
      <c r="F31" s="93" t="str">
        <f>[27]Dezembro!$H$9</f>
        <v>*</v>
      </c>
      <c r="G31" s="93" t="str">
        <f>[27]Dezembro!$H$10</f>
        <v>*</v>
      </c>
      <c r="H31" s="93" t="str">
        <f>[27]Dezembro!$H$11</f>
        <v>*</v>
      </c>
      <c r="I31" s="93" t="str">
        <f>[27]Dezembro!$H$12</f>
        <v>*</v>
      </c>
      <c r="J31" s="93" t="str">
        <f>[27]Dezembro!$H$13</f>
        <v>*</v>
      </c>
      <c r="K31" s="93" t="str">
        <f>[27]Dezembro!$H$14</f>
        <v>*</v>
      </c>
      <c r="L31" s="93" t="str">
        <f>[27]Dezembro!$H$15</f>
        <v>*</v>
      </c>
      <c r="M31" s="93" t="str">
        <f>[27]Dezembro!$H$16</f>
        <v>*</v>
      </c>
      <c r="N31" s="93" t="str">
        <f>[27]Dezembro!$H$17</f>
        <v>*</v>
      </c>
      <c r="O31" s="93" t="str">
        <f>[27]Dezembro!$H$18</f>
        <v>*</v>
      </c>
      <c r="P31" s="93" t="str">
        <f>[27]Dezembro!$H$19</f>
        <v>*</v>
      </c>
      <c r="Q31" s="93" t="str">
        <f>[27]Dezembro!$H$20</f>
        <v>*</v>
      </c>
      <c r="R31" s="93" t="str">
        <f>[27]Dezembro!$H$21</f>
        <v>*</v>
      </c>
      <c r="S31" s="93" t="str">
        <f>[27]Dezembro!$H$22</f>
        <v>*</v>
      </c>
      <c r="T31" s="93" t="str">
        <f>[27]Dezembro!$H$23</f>
        <v>*</v>
      </c>
      <c r="U31" s="93" t="str">
        <f>[27]Dezembro!$H$24</f>
        <v>*</v>
      </c>
      <c r="V31" s="93" t="str">
        <f>[27]Dezembro!$H$25</f>
        <v>*</v>
      </c>
      <c r="W31" s="93" t="str">
        <f>[27]Dezembro!$H$26</f>
        <v>*</v>
      </c>
      <c r="X31" s="93" t="str">
        <f>[27]Dezembro!$H$27</f>
        <v>*</v>
      </c>
      <c r="Y31" s="93" t="str">
        <f>[27]Dezembro!$H$28</f>
        <v>*</v>
      </c>
      <c r="Z31" s="93" t="str">
        <f>[27]Dezembro!$H$29</f>
        <v>*</v>
      </c>
      <c r="AA31" s="93" t="str">
        <f>[27]Dezembro!$H$30</f>
        <v>*</v>
      </c>
      <c r="AB31" s="93" t="str">
        <f>[27]Dezembro!$H$31</f>
        <v>*</v>
      </c>
      <c r="AC31" s="93" t="str">
        <f>[27]Dezembro!$H$32</f>
        <v>*</v>
      </c>
      <c r="AD31" s="93" t="str">
        <f>[27]Dezembro!$H$33</f>
        <v>*</v>
      </c>
      <c r="AE31" s="93" t="str">
        <f>[27]Dezembro!$H$34</f>
        <v>*</v>
      </c>
      <c r="AF31" s="93" t="str">
        <f>[27]Dezembro!$H$35</f>
        <v>*</v>
      </c>
      <c r="AG31" s="81">
        <f t="shared" si="3"/>
        <v>0</v>
      </c>
      <c r="AH31" s="92" t="e">
        <f t="shared" si="4"/>
        <v>#DIV/0!</v>
      </c>
      <c r="AK31" t="s">
        <v>33</v>
      </c>
      <c r="AL31" t="s">
        <v>33</v>
      </c>
    </row>
    <row r="32" spans="1:38" s="5" customFormat="1" x14ac:dyDescent="0.2">
      <c r="A32" s="50" t="s">
        <v>12</v>
      </c>
      <c r="B32" s="93">
        <f>[28]Dezembro!$H$5</f>
        <v>14.4</v>
      </c>
      <c r="C32" s="93">
        <f>[28]Dezembro!$H$6</f>
        <v>12.6</v>
      </c>
      <c r="D32" s="93">
        <f>[28]Dezembro!$H$7</f>
        <v>10.8</v>
      </c>
      <c r="E32" s="93">
        <f>[28]Dezembro!$H$8</f>
        <v>10.44</v>
      </c>
      <c r="F32" s="93">
        <f>[28]Dezembro!$H$9</f>
        <v>12.96</v>
      </c>
      <c r="G32" s="93">
        <f>[28]Dezembro!$H$10</f>
        <v>15.120000000000001</v>
      </c>
      <c r="H32" s="93">
        <f>[28]Dezembro!$H$11</f>
        <v>12.96</v>
      </c>
      <c r="I32" s="93">
        <f>[28]Dezembro!$H$12</f>
        <v>14.04</v>
      </c>
      <c r="J32" s="93">
        <f>[28]Dezembro!$H$13</f>
        <v>19.8</v>
      </c>
      <c r="K32" s="93">
        <f>[28]Dezembro!$H$14</f>
        <v>15.840000000000002</v>
      </c>
      <c r="L32" s="93">
        <f>[28]Dezembro!$H$15</f>
        <v>6.48</v>
      </c>
      <c r="M32" s="93">
        <f>[28]Dezembro!$H$16</f>
        <v>21.240000000000002</v>
      </c>
      <c r="N32" s="93">
        <f>[28]Dezembro!$H$17</f>
        <v>20.16</v>
      </c>
      <c r="O32" s="93">
        <f>[28]Dezembro!$H$18</f>
        <v>9.7200000000000006</v>
      </c>
      <c r="P32" s="93">
        <f>[28]Dezembro!$H$19</f>
        <v>4.32</v>
      </c>
      <c r="Q32" s="93">
        <f>[28]Dezembro!$H$20</f>
        <v>9.7200000000000006</v>
      </c>
      <c r="R32" s="93">
        <f>[28]Dezembro!$H$21</f>
        <v>6.84</v>
      </c>
      <c r="S32" s="93">
        <f>[28]Dezembro!$H$22</f>
        <v>9.3600000000000012</v>
      </c>
      <c r="T32" s="93">
        <f>[28]Dezembro!$H$23</f>
        <v>11.16</v>
      </c>
      <c r="U32" s="93">
        <f>[28]Dezembro!$H$24</f>
        <v>12.6</v>
      </c>
      <c r="V32" s="93">
        <f>[28]Dezembro!$H$25</f>
        <v>9</v>
      </c>
      <c r="W32" s="93">
        <f>[28]Dezembro!$H$26</f>
        <v>9</v>
      </c>
      <c r="X32" s="93">
        <f>[28]Dezembro!$H$27</f>
        <v>6.12</v>
      </c>
      <c r="Y32" s="93">
        <f>[28]Dezembro!$H$28</f>
        <v>10.08</v>
      </c>
      <c r="Z32" s="93">
        <f>[28]Dezembro!$H$29</f>
        <v>13.32</v>
      </c>
      <c r="AA32" s="93">
        <f>[28]Dezembro!$H$30</f>
        <v>8.2799999999999994</v>
      </c>
      <c r="AB32" s="93">
        <f>[28]Dezembro!$H$31</f>
        <v>7.2</v>
      </c>
      <c r="AC32" s="93">
        <f>[28]Dezembro!$H$32</f>
        <v>4.32</v>
      </c>
      <c r="AD32" s="93">
        <f>[28]Dezembro!$H$33</f>
        <v>7.2</v>
      </c>
      <c r="AE32" s="93">
        <f>[28]Dezembro!$H$34</f>
        <v>7.9200000000000008</v>
      </c>
      <c r="AF32" s="93">
        <f>[28]Dezembro!$H$35</f>
        <v>10.8</v>
      </c>
      <c r="AG32" s="81">
        <f t="shared" si="3"/>
        <v>21.240000000000002</v>
      </c>
      <c r="AH32" s="92">
        <f t="shared" si="4"/>
        <v>11.090322580645157</v>
      </c>
      <c r="AK32" s="5" t="s">
        <v>33</v>
      </c>
      <c r="AL32" s="5" t="s">
        <v>33</v>
      </c>
    </row>
    <row r="33" spans="1:38" x14ac:dyDescent="0.2">
      <c r="A33" s="50" t="s">
        <v>232</v>
      </c>
      <c r="B33" s="93">
        <f>[29]Dezembro!$H$5</f>
        <v>24.48</v>
      </c>
      <c r="C33" s="93">
        <f>[29]Dezembro!$H$6</f>
        <v>24.48</v>
      </c>
      <c r="D33" s="93">
        <f>[29]Dezembro!$H$7</f>
        <v>18.720000000000002</v>
      </c>
      <c r="E33" s="93">
        <f>[29]Dezembro!$H$8</f>
        <v>10.44</v>
      </c>
      <c r="F33" s="93">
        <f>[29]Dezembro!$H$9</f>
        <v>17.64</v>
      </c>
      <c r="G33" s="93">
        <f>[29]Dezembro!$H$10</f>
        <v>22.68</v>
      </c>
      <c r="H33" s="93">
        <f>[29]Dezembro!$H$11</f>
        <v>23.400000000000002</v>
      </c>
      <c r="I33" s="93">
        <f>[29]Dezembro!$H$12</f>
        <v>19.079999999999998</v>
      </c>
      <c r="J33" s="93">
        <f>[29]Dezembro!$H$13</f>
        <v>10.08</v>
      </c>
      <c r="K33" s="93">
        <f>[29]Dezembro!$H$14</f>
        <v>16.2</v>
      </c>
      <c r="L33" s="93">
        <f>[29]Dezembro!$H$15</f>
        <v>7.9200000000000008</v>
      </c>
      <c r="M33" s="93">
        <f>[29]Dezembro!$H$16</f>
        <v>32.4</v>
      </c>
      <c r="N33" s="93">
        <f>[29]Dezembro!$H$17</f>
        <v>19.440000000000001</v>
      </c>
      <c r="O33" s="93">
        <f>[29]Dezembro!$H$18</f>
        <v>23.759999999999998</v>
      </c>
      <c r="P33" s="93">
        <f>[29]Dezembro!$H$19</f>
        <v>13.68</v>
      </c>
      <c r="Q33" s="93">
        <f>[29]Dezembro!$H$20</f>
        <v>11.520000000000001</v>
      </c>
      <c r="R33" s="93">
        <f>[29]Dezembro!$H$21</f>
        <v>7.9200000000000008</v>
      </c>
      <c r="S33" s="93">
        <f>[29]Dezembro!$H$22</f>
        <v>18.36</v>
      </c>
      <c r="T33" s="93">
        <f>[29]Dezembro!$H$23</f>
        <v>18</v>
      </c>
      <c r="U33" s="93">
        <f>[29]Dezembro!$H$24</f>
        <v>20.88</v>
      </c>
      <c r="V33" s="93">
        <f>[29]Dezembro!$H$25</f>
        <v>26.64</v>
      </c>
      <c r="W33" s="93">
        <f>[29]Dezembro!$H$26</f>
        <v>12.24</v>
      </c>
      <c r="X33" s="93">
        <f>[29]Dezembro!$H$27</f>
        <v>14.04</v>
      </c>
      <c r="Y33" s="93">
        <f>[29]Dezembro!$H$28</f>
        <v>19.440000000000001</v>
      </c>
      <c r="Z33" s="93">
        <f>[29]Dezembro!$H$29</f>
        <v>20.52</v>
      </c>
      <c r="AA33" s="93">
        <f>[29]Dezembro!$H$30</f>
        <v>18</v>
      </c>
      <c r="AB33" s="93">
        <f>[29]Dezembro!$H$31</f>
        <v>10.8</v>
      </c>
      <c r="AC33" s="93">
        <f>[29]Dezembro!$H$32</f>
        <v>14.4</v>
      </c>
      <c r="AD33" s="93">
        <f>[29]Dezembro!$H$33</f>
        <v>11.16</v>
      </c>
      <c r="AE33" s="93">
        <f>[29]Dezembro!$H$34</f>
        <v>11.16</v>
      </c>
      <c r="AF33" s="93">
        <f>[29]Dezembro!$H$35</f>
        <v>14.04</v>
      </c>
      <c r="AG33" s="81">
        <f t="shared" si="3"/>
        <v>32.4</v>
      </c>
      <c r="AH33" s="92">
        <f t="shared" si="4"/>
        <v>17.210322580645162</v>
      </c>
      <c r="AK33" t="s">
        <v>33</v>
      </c>
    </row>
    <row r="34" spans="1:38" x14ac:dyDescent="0.2">
      <c r="A34" s="50" t="s">
        <v>231</v>
      </c>
      <c r="B34" s="93">
        <f>[30]Dezembro!$H$5</f>
        <v>14.4</v>
      </c>
      <c r="C34" s="93">
        <f>[30]Dezembro!$H$6</f>
        <v>20.16</v>
      </c>
      <c r="D34" s="93">
        <f>[30]Dezembro!$H$7</f>
        <v>14.4</v>
      </c>
      <c r="E34" s="93">
        <f>[30]Dezembro!$H$8</f>
        <v>11.879999999999999</v>
      </c>
      <c r="F34" s="93">
        <f>[30]Dezembro!$H$9</f>
        <v>5.4</v>
      </c>
      <c r="G34" s="93">
        <f>[30]Dezembro!$H$10</f>
        <v>19.079999999999998</v>
      </c>
      <c r="H34" s="93">
        <f>[30]Dezembro!$H$11</f>
        <v>16.920000000000002</v>
      </c>
      <c r="I34" s="93">
        <f>[30]Dezembro!$H$12</f>
        <v>8.64</v>
      </c>
      <c r="J34" s="93">
        <f>[30]Dezembro!$H$13</f>
        <v>9.7200000000000006</v>
      </c>
      <c r="K34" s="93">
        <f>[30]Dezembro!$H$14</f>
        <v>10.08</v>
      </c>
      <c r="L34" s="93">
        <f>[30]Dezembro!$H$15</f>
        <v>8.2799999999999994</v>
      </c>
      <c r="M34" s="93">
        <f>[30]Dezembro!$H$16</f>
        <v>20.16</v>
      </c>
      <c r="N34" s="93">
        <f>[30]Dezembro!$H$17</f>
        <v>15.120000000000001</v>
      </c>
      <c r="O34" s="93">
        <f>[30]Dezembro!$H$18</f>
        <v>11.879999999999999</v>
      </c>
      <c r="P34" s="93">
        <f>[30]Dezembro!$H$19</f>
        <v>12.96</v>
      </c>
      <c r="Q34" s="93">
        <f>[30]Dezembro!$H$20</f>
        <v>11.520000000000001</v>
      </c>
      <c r="R34" s="93">
        <f>[30]Dezembro!$H$21</f>
        <v>10.44</v>
      </c>
      <c r="S34" s="93">
        <f>[30]Dezembro!$H$22</f>
        <v>12.96</v>
      </c>
      <c r="T34" s="93">
        <f>[30]Dezembro!$H$23</f>
        <v>12.6</v>
      </c>
      <c r="U34" s="93">
        <f>[30]Dezembro!$H$24</f>
        <v>19.440000000000001</v>
      </c>
      <c r="V34" s="93">
        <f>[30]Dezembro!$H$25</f>
        <v>11.16</v>
      </c>
      <c r="W34" s="93">
        <f>[30]Dezembro!$H$26</f>
        <v>9.3600000000000012</v>
      </c>
      <c r="X34" s="93">
        <f>[30]Dezembro!$H$27</f>
        <v>9.7200000000000006</v>
      </c>
      <c r="Y34" s="93">
        <f>[30]Dezembro!$H$28</f>
        <v>12.24</v>
      </c>
      <c r="Z34" s="93">
        <f>[30]Dezembro!$H$29</f>
        <v>12.96</v>
      </c>
      <c r="AA34" s="93">
        <f>[30]Dezembro!$H$30</f>
        <v>11.16</v>
      </c>
      <c r="AB34" s="93">
        <f>[30]Dezembro!$H$31</f>
        <v>11.16</v>
      </c>
      <c r="AC34" s="93">
        <f>[30]Dezembro!$H$32</f>
        <v>10.8</v>
      </c>
      <c r="AD34" s="93">
        <f>[30]Dezembro!$H$33</f>
        <v>9.3600000000000012</v>
      </c>
      <c r="AE34" s="93">
        <f>[30]Dezembro!$H$34</f>
        <v>10.08</v>
      </c>
      <c r="AF34" s="93">
        <f>[30]Dezembro!$H$35</f>
        <v>9</v>
      </c>
      <c r="AG34" s="81">
        <f t="shared" si="3"/>
        <v>20.16</v>
      </c>
      <c r="AH34" s="92">
        <f t="shared" si="4"/>
        <v>12.356129032258069</v>
      </c>
      <c r="AK34" t="s">
        <v>33</v>
      </c>
    </row>
    <row r="35" spans="1:38" x14ac:dyDescent="0.2">
      <c r="A35" s="50" t="s">
        <v>126</v>
      </c>
      <c r="B35" s="93">
        <f>[31]Dezembro!$H$5</f>
        <v>22.32</v>
      </c>
      <c r="C35" s="93">
        <f>[31]Dezembro!$H$6</f>
        <v>27.720000000000002</v>
      </c>
      <c r="D35" s="93">
        <f>[31]Dezembro!$H$7</f>
        <v>21.240000000000002</v>
      </c>
      <c r="E35" s="93">
        <f>[31]Dezembro!$H$8</f>
        <v>23.759999999999998</v>
      </c>
      <c r="F35" s="93">
        <f>[31]Dezembro!$H$9</f>
        <v>15.840000000000002</v>
      </c>
      <c r="G35" s="93">
        <f>[31]Dezembro!$H$10</f>
        <v>23.040000000000003</v>
      </c>
      <c r="H35" s="93">
        <f>[31]Dezembro!$H$11</f>
        <v>43.56</v>
      </c>
      <c r="I35" s="93">
        <f>[31]Dezembro!$H$12</f>
        <v>25.92</v>
      </c>
      <c r="J35" s="93">
        <f>[31]Dezembro!$H$13</f>
        <v>21.6</v>
      </c>
      <c r="K35" s="93">
        <f>[31]Dezembro!$H$14</f>
        <v>16.2</v>
      </c>
      <c r="L35" s="93">
        <f>[31]Dezembro!$H$15</f>
        <v>12.96</v>
      </c>
      <c r="M35" s="93">
        <f>[31]Dezembro!$H$16</f>
        <v>16.559999999999999</v>
      </c>
      <c r="N35" s="93">
        <f>[31]Dezembro!$H$17</f>
        <v>14.04</v>
      </c>
      <c r="O35" s="93">
        <f>[31]Dezembro!$H$18</f>
        <v>24.48</v>
      </c>
      <c r="P35" s="93">
        <f>[31]Dezembro!$H$19</f>
        <v>16.920000000000002</v>
      </c>
      <c r="Q35" s="93">
        <f>[31]Dezembro!$H$20</f>
        <v>16.2</v>
      </c>
      <c r="R35" s="93">
        <f>[31]Dezembro!$H$21</f>
        <v>12.96</v>
      </c>
      <c r="S35" s="93">
        <f>[31]Dezembro!$H$22</f>
        <v>18</v>
      </c>
      <c r="T35" s="93">
        <f>[31]Dezembro!$H$23</f>
        <v>16.559999999999999</v>
      </c>
      <c r="U35" s="93">
        <f>[31]Dezembro!$H$24</f>
        <v>35.64</v>
      </c>
      <c r="V35" s="93">
        <f>[31]Dezembro!$H$25</f>
        <v>14.76</v>
      </c>
      <c r="W35" s="93">
        <f>[31]Dezembro!$H$26</f>
        <v>11.16</v>
      </c>
      <c r="X35" s="93">
        <f>[31]Dezembro!$H$27</f>
        <v>8.2799999999999994</v>
      </c>
      <c r="Y35" s="93">
        <f>[31]Dezembro!$H$28</f>
        <v>20.52</v>
      </c>
      <c r="Z35" s="93">
        <f>[31]Dezembro!$H$29</f>
        <v>17.28</v>
      </c>
      <c r="AA35" s="93">
        <f>[31]Dezembro!$H$30</f>
        <v>13.32</v>
      </c>
      <c r="AB35" s="93">
        <f>[31]Dezembro!$H$31</f>
        <v>17.64</v>
      </c>
      <c r="AC35" s="93">
        <f>[31]Dezembro!$H$32</f>
        <v>15.48</v>
      </c>
      <c r="AD35" s="93">
        <f>[31]Dezembro!$H$33</f>
        <v>10.8</v>
      </c>
      <c r="AE35" s="93">
        <f>[31]Dezembro!$H$34</f>
        <v>16.920000000000002</v>
      </c>
      <c r="AF35" s="93">
        <f>[31]Dezembro!$H$35</f>
        <v>16.559999999999999</v>
      </c>
      <c r="AG35" s="81">
        <f t="shared" si="3"/>
        <v>43.56</v>
      </c>
      <c r="AH35" s="92">
        <f t="shared" si="4"/>
        <v>18.975483870967739</v>
      </c>
      <c r="AK35" t="s">
        <v>33</v>
      </c>
    </row>
    <row r="36" spans="1:38" x14ac:dyDescent="0.2">
      <c r="A36" s="50" t="s">
        <v>13</v>
      </c>
      <c r="B36" s="93">
        <f>[32]Dezembro!$H$5</f>
        <v>12.96</v>
      </c>
      <c r="C36" s="93">
        <f>[32]Dezembro!$H$6</f>
        <v>19.8</v>
      </c>
      <c r="D36" s="93">
        <f>[32]Dezembro!$H$7</f>
        <v>15.48</v>
      </c>
      <c r="E36" s="93">
        <f>[32]Dezembro!$H$8</f>
        <v>16.2</v>
      </c>
      <c r="F36" s="93">
        <f>[32]Dezembro!$H$9</f>
        <v>16.559999999999999</v>
      </c>
      <c r="G36" s="93">
        <f>[32]Dezembro!$H$10</f>
        <v>16.559999999999999</v>
      </c>
      <c r="H36" s="93">
        <f>[32]Dezembro!$H$11</f>
        <v>17.64</v>
      </c>
      <c r="I36" s="93">
        <f>[32]Dezembro!$H$12</f>
        <v>16.920000000000002</v>
      </c>
      <c r="J36" s="93">
        <f>[32]Dezembro!$H$13</f>
        <v>18.720000000000002</v>
      </c>
      <c r="K36" s="93">
        <f>[32]Dezembro!$H$14</f>
        <v>30.6</v>
      </c>
      <c r="L36" s="93">
        <f>[32]Dezembro!$H$15</f>
        <v>33.840000000000003</v>
      </c>
      <c r="M36" s="93">
        <f>[32]Dezembro!$H$16</f>
        <v>10.8</v>
      </c>
      <c r="N36" s="93">
        <f>[32]Dezembro!$H$17</f>
        <v>10.8</v>
      </c>
      <c r="O36" s="93">
        <f>[32]Dezembro!$H$18</f>
        <v>20.88</v>
      </c>
      <c r="P36" s="93">
        <f>[32]Dezembro!$H$19</f>
        <v>13.68</v>
      </c>
      <c r="Q36" s="93">
        <f>[32]Dezembro!$H$20</f>
        <v>14.4</v>
      </c>
      <c r="R36" s="93">
        <f>[32]Dezembro!$H$21</f>
        <v>13.32</v>
      </c>
      <c r="S36" s="93">
        <f>[32]Dezembro!$H$22</f>
        <v>10.08</v>
      </c>
      <c r="T36" s="93">
        <f>[32]Dezembro!$H$23</f>
        <v>17.64</v>
      </c>
      <c r="U36" s="93">
        <f>[32]Dezembro!$H$24</f>
        <v>15.120000000000001</v>
      </c>
      <c r="V36" s="93">
        <f>[32]Dezembro!$H$25</f>
        <v>18.36</v>
      </c>
      <c r="W36" s="93">
        <f>[32]Dezembro!$H$26</f>
        <v>15.120000000000001</v>
      </c>
      <c r="X36" s="93">
        <f>[32]Dezembro!$H$27</f>
        <v>11.520000000000001</v>
      </c>
      <c r="Y36" s="93">
        <f>[32]Dezembro!$H$28</f>
        <v>15.120000000000001</v>
      </c>
      <c r="Z36" s="93">
        <f>[32]Dezembro!$H$29</f>
        <v>18.36</v>
      </c>
      <c r="AA36" s="93">
        <f>[32]Dezembro!$H$30</f>
        <v>22.68</v>
      </c>
      <c r="AB36" s="93">
        <f>[32]Dezembro!$H$31</f>
        <v>14.04</v>
      </c>
      <c r="AC36" s="93">
        <f>[32]Dezembro!$H$32</f>
        <v>16.2</v>
      </c>
      <c r="AD36" s="93">
        <f>[32]Dezembro!$H$33</f>
        <v>12.24</v>
      </c>
      <c r="AE36" s="93">
        <f>[32]Dezembro!$H$34</f>
        <v>19.8</v>
      </c>
      <c r="AF36" s="93">
        <f>[32]Dezembro!$H$35</f>
        <v>13.32</v>
      </c>
      <c r="AG36" s="81">
        <f t="shared" si="3"/>
        <v>33.840000000000003</v>
      </c>
      <c r="AH36" s="92">
        <f t="shared" si="4"/>
        <v>16.7341935483871</v>
      </c>
      <c r="AK36" t="s">
        <v>33</v>
      </c>
    </row>
    <row r="37" spans="1:38" x14ac:dyDescent="0.2">
      <c r="A37" s="50" t="s">
        <v>155</v>
      </c>
      <c r="B37" s="93">
        <f>[33]Dezembro!$H5</f>
        <v>14.4</v>
      </c>
      <c r="C37" s="93">
        <f>[33]Dezembro!$H6</f>
        <v>17.28</v>
      </c>
      <c r="D37" s="93">
        <f>[33]Dezembro!$H7</f>
        <v>20.52</v>
      </c>
      <c r="E37" s="93">
        <f>[33]Dezembro!$H8</f>
        <v>8.2799999999999994</v>
      </c>
      <c r="F37" s="93">
        <f>[33]Dezembro!$H9</f>
        <v>14.04</v>
      </c>
      <c r="G37" s="93">
        <f>[33]Dezembro!$H10</f>
        <v>20.16</v>
      </c>
      <c r="H37" s="93">
        <f>[33]Dezembro!$H11</f>
        <v>13.32</v>
      </c>
      <c r="I37" s="93">
        <f>[33]Dezembro!$H12</f>
        <v>11.879999999999999</v>
      </c>
      <c r="J37" s="93">
        <f>[33]Dezembro!$H13</f>
        <v>19.440000000000001</v>
      </c>
      <c r="K37" s="93">
        <f>[33]Dezembro!$H14</f>
        <v>12.96</v>
      </c>
      <c r="L37" s="93">
        <f>[33]Dezembro!$H15</f>
        <v>11.16</v>
      </c>
      <c r="M37" s="93">
        <f>[33]Dezembro!$H16</f>
        <v>14.76</v>
      </c>
      <c r="N37" s="93">
        <f>[33]Dezembro!$H17</f>
        <v>14.76</v>
      </c>
      <c r="O37" s="93">
        <f>[33]Dezembro!$H18</f>
        <v>13.32</v>
      </c>
      <c r="P37" s="93">
        <f>[33]Dezembro!$H19</f>
        <v>11.520000000000001</v>
      </c>
      <c r="Q37" s="93">
        <f>[33]Dezembro!$H20</f>
        <v>11.16</v>
      </c>
      <c r="R37" s="93">
        <f>[33]Dezembro!$H21</f>
        <v>16.559999999999999</v>
      </c>
      <c r="S37" s="93">
        <f>[33]Dezembro!$H22</f>
        <v>12.6</v>
      </c>
      <c r="T37" s="93">
        <f>[33]Dezembro!$H23</f>
        <v>14.04</v>
      </c>
      <c r="U37" s="93">
        <f>[33]Dezembro!$H24</f>
        <v>17.28</v>
      </c>
      <c r="V37" s="93">
        <f>[33]Dezembro!$H25</f>
        <v>20.52</v>
      </c>
      <c r="W37" s="93">
        <f>[33]Dezembro!$H26</f>
        <v>9.7200000000000006</v>
      </c>
      <c r="X37" s="93">
        <f>[33]Dezembro!$H27</f>
        <v>19.079999999999998</v>
      </c>
      <c r="Y37" s="93">
        <f>[33]Dezembro!$H28</f>
        <v>14.76</v>
      </c>
      <c r="Z37" s="93">
        <f>[33]Dezembro!$H29</f>
        <v>9.3600000000000012</v>
      </c>
      <c r="AA37" s="93">
        <f>[33]Dezembro!$H30</f>
        <v>9.7200000000000006</v>
      </c>
      <c r="AB37" s="93">
        <f>[33]Dezembro!$H31</f>
        <v>10.08</v>
      </c>
      <c r="AC37" s="93">
        <f>[33]Dezembro!$H32</f>
        <v>10.08</v>
      </c>
      <c r="AD37" s="93">
        <v>16.2</v>
      </c>
      <c r="AE37" s="93">
        <f>[33]Dezembro!$H34</f>
        <v>7.9200000000000008</v>
      </c>
      <c r="AF37" s="93">
        <f>[33]Dezembro!$H35</f>
        <v>16.559999999999999</v>
      </c>
      <c r="AG37" s="81">
        <f t="shared" si="3"/>
        <v>20.52</v>
      </c>
      <c r="AH37" s="92">
        <f t="shared" si="4"/>
        <v>13.98193548387097</v>
      </c>
    </row>
    <row r="38" spans="1:38" x14ac:dyDescent="0.2">
      <c r="A38" s="50" t="s">
        <v>14</v>
      </c>
      <c r="B38" s="93">
        <f>[34]Dezembro!$H$5</f>
        <v>14.76</v>
      </c>
      <c r="C38" s="93">
        <f>[34]Dezembro!$H$6</f>
        <v>17.64</v>
      </c>
      <c r="D38" s="93">
        <f>[34]Dezembro!$H$7</f>
        <v>14.4</v>
      </c>
      <c r="E38" s="93">
        <f>[34]Dezembro!$H$8</f>
        <v>11.16</v>
      </c>
      <c r="F38" s="93">
        <f>[34]Dezembro!$H$9</f>
        <v>11.520000000000001</v>
      </c>
      <c r="G38" s="93">
        <f>[34]Dezembro!$H$10</f>
        <v>12.24</v>
      </c>
      <c r="H38" s="93">
        <f>[34]Dezembro!$H$11</f>
        <v>18</v>
      </c>
      <c r="I38" s="93">
        <f>[34]Dezembro!$H$12</f>
        <v>16.920000000000002</v>
      </c>
      <c r="J38" s="93">
        <f>[34]Dezembro!$H$13</f>
        <v>16.2</v>
      </c>
      <c r="K38" s="93">
        <f>[34]Dezembro!$H$14</f>
        <v>12.96</v>
      </c>
      <c r="L38" s="93">
        <f>[34]Dezembro!$H$15</f>
        <v>11.520000000000001</v>
      </c>
      <c r="M38" s="93">
        <f>[34]Dezembro!$H$16</f>
        <v>18.36</v>
      </c>
      <c r="N38" s="93">
        <f>[34]Dezembro!$H$17</f>
        <v>12.96</v>
      </c>
      <c r="O38" s="93">
        <f>[34]Dezembro!$H$18</f>
        <v>15.120000000000001</v>
      </c>
      <c r="P38" s="93">
        <f>[34]Dezembro!$H$19</f>
        <v>16.2</v>
      </c>
      <c r="Q38" s="93">
        <f>[34]Dezembro!$H$20</f>
        <v>11.16</v>
      </c>
      <c r="R38" s="93">
        <f>[34]Dezembro!$H$21</f>
        <v>10.08</v>
      </c>
      <c r="S38" s="93">
        <f>[34]Dezembro!$H$22</f>
        <v>16.559999999999999</v>
      </c>
      <c r="T38" s="93">
        <f>[34]Dezembro!$H$23</f>
        <v>18.720000000000002</v>
      </c>
      <c r="U38" s="93">
        <f>[34]Dezembro!$H$24</f>
        <v>19.440000000000001</v>
      </c>
      <c r="V38" s="93">
        <f>[34]Dezembro!$H$25</f>
        <v>14.04</v>
      </c>
      <c r="W38" s="93">
        <f>[34]Dezembro!$H$26</f>
        <v>14.04</v>
      </c>
      <c r="X38" s="93">
        <f>[34]Dezembro!$H$27</f>
        <v>11.520000000000001</v>
      </c>
      <c r="Y38" s="93">
        <f>[34]Dezembro!$H$28</f>
        <v>16.2</v>
      </c>
      <c r="Z38" s="93">
        <f>[34]Dezembro!$H$29</f>
        <v>14.04</v>
      </c>
      <c r="AA38" s="93">
        <f>[34]Dezembro!$H$30</f>
        <v>12.6</v>
      </c>
      <c r="AB38" s="93">
        <f>[34]Dezembro!$H$31</f>
        <v>10.8</v>
      </c>
      <c r="AC38" s="93">
        <f>[34]Dezembro!$H$32</f>
        <v>11.16</v>
      </c>
      <c r="AD38" s="93">
        <f>[34]Dezembro!$H$33</f>
        <v>12.24</v>
      </c>
      <c r="AE38" s="93">
        <f>[34]Dezembro!$H$34</f>
        <v>9.3600000000000012</v>
      </c>
      <c r="AF38" s="93">
        <f>[34]Dezembro!$H$35</f>
        <v>10.08</v>
      </c>
      <c r="AG38" s="81">
        <f t="shared" si="3"/>
        <v>19.440000000000001</v>
      </c>
      <c r="AH38" s="92">
        <f t="shared" si="4"/>
        <v>13.935483870967746</v>
      </c>
      <c r="AI38" s="11" t="s">
        <v>33</v>
      </c>
      <c r="AK38" t="s">
        <v>33</v>
      </c>
    </row>
    <row r="39" spans="1:38" x14ac:dyDescent="0.2">
      <c r="A39" s="50" t="s">
        <v>15</v>
      </c>
      <c r="B39" s="93">
        <f>[35]Dezembro!$H$5</f>
        <v>14.4</v>
      </c>
      <c r="C39" s="93">
        <f>[35]Dezembro!$H$6</f>
        <v>13.68</v>
      </c>
      <c r="D39" s="93">
        <f>[35]Dezembro!$H$7</f>
        <v>11.520000000000001</v>
      </c>
      <c r="E39" s="93">
        <f>[35]Dezembro!$H$8</f>
        <v>6.48</v>
      </c>
      <c r="F39" s="93">
        <f>[35]Dezembro!$H$9</f>
        <v>11.520000000000001</v>
      </c>
      <c r="G39" s="93">
        <f>[35]Dezembro!$H$10</f>
        <v>17.64</v>
      </c>
      <c r="H39" s="93">
        <f>[35]Dezembro!$H$11</f>
        <v>16.559999999999999</v>
      </c>
      <c r="I39" s="93">
        <f>[35]Dezembro!$H$12</f>
        <v>12.96</v>
      </c>
      <c r="J39" s="93">
        <f>[35]Dezembro!$H$13</f>
        <v>15.120000000000001</v>
      </c>
      <c r="K39" s="93">
        <f>[35]Dezembro!$H$14</f>
        <v>11.520000000000001</v>
      </c>
      <c r="L39" s="93">
        <f>[35]Dezembro!$H$15</f>
        <v>10.08</v>
      </c>
      <c r="M39" s="93">
        <f>[35]Dezembro!$H$16</f>
        <v>18.720000000000002</v>
      </c>
      <c r="N39" s="93">
        <f>[35]Dezembro!$H$17</f>
        <v>24.48</v>
      </c>
      <c r="O39" s="93">
        <f>[35]Dezembro!$H$18</f>
        <v>9.7200000000000006</v>
      </c>
      <c r="P39" s="93">
        <f>[35]Dezembro!$H$19</f>
        <v>10.08</v>
      </c>
      <c r="Q39" s="93">
        <f>[35]Dezembro!$H$20</f>
        <v>14.04</v>
      </c>
      <c r="R39" s="93">
        <f>[35]Dezembro!$H$21</f>
        <v>6.48</v>
      </c>
      <c r="S39" s="93">
        <f>[35]Dezembro!$H$22</f>
        <v>13.32</v>
      </c>
      <c r="T39" s="93">
        <f>[35]Dezembro!$H$23</f>
        <v>18</v>
      </c>
      <c r="U39" s="93">
        <f>[35]Dezembro!$H$24</f>
        <v>11.879999999999999</v>
      </c>
      <c r="V39" s="93">
        <f>[35]Dezembro!$H$25</f>
        <v>9</v>
      </c>
      <c r="W39" s="93">
        <f>[35]Dezembro!$H$26</f>
        <v>14.04</v>
      </c>
      <c r="X39" s="93">
        <f>[35]Dezembro!$H$27</f>
        <v>7.5600000000000005</v>
      </c>
      <c r="Y39" s="93">
        <f>[35]Dezembro!$H$28</f>
        <v>12.24</v>
      </c>
      <c r="Z39" s="93">
        <f>[35]Dezembro!$H$29</f>
        <v>16.920000000000002</v>
      </c>
      <c r="AA39" s="93">
        <f>[35]Dezembro!$H$30</f>
        <v>12.24</v>
      </c>
      <c r="AB39" s="93">
        <f>[35]Dezembro!$H$31</f>
        <v>10.08</v>
      </c>
      <c r="AC39" s="93">
        <f>[35]Dezembro!$H$32</f>
        <v>12.96</v>
      </c>
      <c r="AD39" s="93">
        <f>[35]Dezembro!$H$33</f>
        <v>10.8</v>
      </c>
      <c r="AE39" s="93">
        <f>[35]Dezembro!$H$34</f>
        <v>10.44</v>
      </c>
      <c r="AF39" s="93">
        <f>[35]Dezembro!$H$35</f>
        <v>8.64</v>
      </c>
      <c r="AG39" s="81">
        <f t="shared" si="3"/>
        <v>24.48</v>
      </c>
      <c r="AH39" s="92">
        <f t="shared" si="4"/>
        <v>12.681290322580647</v>
      </c>
      <c r="AK39" t="s">
        <v>33</v>
      </c>
    </row>
    <row r="40" spans="1:38" x14ac:dyDescent="0.2">
      <c r="A40" s="50" t="s">
        <v>156</v>
      </c>
      <c r="B40" s="93">
        <f>[36]Dezembro!$H$5</f>
        <v>18.36</v>
      </c>
      <c r="C40" s="93">
        <f>[36]Dezembro!$H$6</f>
        <v>27.36</v>
      </c>
      <c r="D40" s="93">
        <f>[36]Dezembro!$H$7</f>
        <v>20.16</v>
      </c>
      <c r="E40" s="93">
        <f>[36]Dezembro!$H$8</f>
        <v>12.96</v>
      </c>
      <c r="F40" s="93">
        <f>[36]Dezembro!$H$9</f>
        <v>20.88</v>
      </c>
      <c r="G40" s="93">
        <f>[36]Dezembro!$H$10</f>
        <v>22.68</v>
      </c>
      <c r="H40" s="93">
        <f>[36]Dezembro!$H$11</f>
        <v>22.32</v>
      </c>
      <c r="I40" s="93">
        <f>[36]Dezembro!$H$12</f>
        <v>15.840000000000002</v>
      </c>
      <c r="J40" s="93">
        <f>[36]Dezembro!$H$13</f>
        <v>14.4</v>
      </c>
      <c r="K40" s="93">
        <f>[36]Dezembro!$H$14</f>
        <v>9</v>
      </c>
      <c r="L40" s="93">
        <f>[36]Dezembro!$H$15</f>
        <v>15.48</v>
      </c>
      <c r="M40" s="93">
        <f>[36]Dezembro!$H$16</f>
        <v>20.52</v>
      </c>
      <c r="N40" s="93">
        <f>[36]Dezembro!$H$17</f>
        <v>20.16</v>
      </c>
      <c r="O40" s="93">
        <f>[36]Dezembro!$H$18</f>
        <v>19.8</v>
      </c>
      <c r="P40" s="93">
        <f>[36]Dezembro!$H$19</f>
        <v>10.44</v>
      </c>
      <c r="Q40" s="93">
        <f>[36]Dezembro!$H$20</f>
        <v>10.08</v>
      </c>
      <c r="R40" s="93">
        <f>[36]Dezembro!$H$21</f>
        <v>9.7200000000000006</v>
      </c>
      <c r="S40" s="93">
        <f>[36]Dezembro!$H$22</f>
        <v>11.520000000000001</v>
      </c>
      <c r="T40" s="93">
        <f>[36]Dezembro!$H$23</f>
        <v>20.16</v>
      </c>
      <c r="U40" s="93">
        <f>[36]Dezembro!$H$24</f>
        <v>19.440000000000001</v>
      </c>
      <c r="V40" s="93">
        <f>[36]Dezembro!$H$25</f>
        <v>20.16</v>
      </c>
      <c r="W40" s="93">
        <f>[36]Dezembro!$H$26</f>
        <v>18</v>
      </c>
      <c r="X40" s="93">
        <f>[36]Dezembro!$H$27</f>
        <v>12.24</v>
      </c>
      <c r="Y40" s="93">
        <f>[36]Dezembro!$H$28</f>
        <v>12.6</v>
      </c>
      <c r="Z40" s="93">
        <f>[36]Dezembro!$H$29</f>
        <v>11.879999999999999</v>
      </c>
      <c r="AA40" s="93">
        <f>[36]Dezembro!$H$30</f>
        <v>13.32</v>
      </c>
      <c r="AB40" s="93">
        <f>[36]Dezembro!$H$31</f>
        <v>12.6</v>
      </c>
      <c r="AC40" s="93">
        <f>[36]Dezembro!$H$32</f>
        <v>14.04</v>
      </c>
      <c r="AD40" s="93">
        <f>[36]Dezembro!$H$33</f>
        <v>14.04</v>
      </c>
      <c r="AE40" s="93">
        <f>[36]Dezembro!$H$34</f>
        <v>18</v>
      </c>
      <c r="AF40" s="93">
        <f>[36]Dezembro!$H$35</f>
        <v>12.24</v>
      </c>
      <c r="AG40" s="81">
        <f t="shared" si="3"/>
        <v>27.36</v>
      </c>
      <c r="AH40" s="92">
        <f t="shared" si="4"/>
        <v>16.141935483870974</v>
      </c>
      <c r="AK40" t="s">
        <v>33</v>
      </c>
    </row>
    <row r="41" spans="1:38" x14ac:dyDescent="0.2">
      <c r="A41" s="50" t="s">
        <v>16</v>
      </c>
      <c r="B41" s="93">
        <f>[37]Dezembro!$H$5</f>
        <v>13.32</v>
      </c>
      <c r="C41" s="93">
        <f>[37]Dezembro!$H$6</f>
        <v>25.56</v>
      </c>
      <c r="D41" s="93">
        <f>[37]Dezembro!$H$7</f>
        <v>21.96</v>
      </c>
      <c r="E41" s="93">
        <f>[37]Dezembro!$H$8</f>
        <v>15.48</v>
      </c>
      <c r="F41" s="93">
        <f>[37]Dezembro!$H$9</f>
        <v>10.08</v>
      </c>
      <c r="G41" s="93">
        <f>[37]Dezembro!$H$10</f>
        <v>15.840000000000002</v>
      </c>
      <c r="H41" s="93">
        <f>[37]Dezembro!$H$11</f>
        <v>25.2</v>
      </c>
      <c r="I41" s="93">
        <f>[37]Dezembro!$H$12</f>
        <v>12.6</v>
      </c>
      <c r="J41" s="93">
        <f>[37]Dezembro!$H$13</f>
        <v>12.6</v>
      </c>
      <c r="K41" s="93">
        <f>[37]Dezembro!$H$14</f>
        <v>11.879999999999999</v>
      </c>
      <c r="L41" s="93">
        <f>[37]Dezembro!$H$15</f>
        <v>7.9200000000000008</v>
      </c>
      <c r="M41" s="93">
        <f>[37]Dezembro!$H$16</f>
        <v>30.96</v>
      </c>
      <c r="N41" s="93">
        <f>[37]Dezembro!$H$17</f>
        <v>18.720000000000002</v>
      </c>
      <c r="O41" s="93">
        <f>[37]Dezembro!$H$18</f>
        <v>13.68</v>
      </c>
      <c r="P41" s="93">
        <f>[37]Dezembro!$H$19</f>
        <v>9.3600000000000012</v>
      </c>
      <c r="Q41" s="93">
        <f>[37]Dezembro!$H$20</f>
        <v>10.44</v>
      </c>
      <c r="R41" s="93">
        <f>[37]Dezembro!$H$21</f>
        <v>3.6</v>
      </c>
      <c r="S41" s="93">
        <f>[37]Dezembro!$H$22</f>
        <v>10.8</v>
      </c>
      <c r="T41" s="93">
        <f>[37]Dezembro!$H$23</f>
        <v>18.36</v>
      </c>
      <c r="U41" s="93">
        <f>[37]Dezembro!$H$24</f>
        <v>18.36</v>
      </c>
      <c r="V41" s="93">
        <f>[37]Dezembro!$H$25</f>
        <v>14.04</v>
      </c>
      <c r="W41" s="93">
        <f>[37]Dezembro!$H$26</f>
        <v>11.16</v>
      </c>
      <c r="X41" s="93">
        <f>[37]Dezembro!$H$27</f>
        <v>6.48</v>
      </c>
      <c r="Y41" s="93">
        <f>[37]Dezembro!$H$28</f>
        <v>9</v>
      </c>
      <c r="Z41" s="93">
        <f>[37]Dezembro!$H$29</f>
        <v>13.68</v>
      </c>
      <c r="AA41" s="93">
        <f>[37]Dezembro!$H$30</f>
        <v>8.2799999999999994</v>
      </c>
      <c r="AB41" s="93">
        <f>[37]Dezembro!$H$31</f>
        <v>11.520000000000001</v>
      </c>
      <c r="AC41" s="93">
        <f>[37]Dezembro!$H$32</f>
        <v>9.7200000000000006</v>
      </c>
      <c r="AD41" s="93">
        <f>[37]Dezembro!$H$33</f>
        <v>8.64</v>
      </c>
      <c r="AE41" s="93">
        <f>[37]Dezembro!$H$34</f>
        <v>12.96</v>
      </c>
      <c r="AF41" s="93">
        <f>[37]Dezembro!$H$35</f>
        <v>12.24</v>
      </c>
      <c r="AG41" s="81">
        <f t="shared" si="3"/>
        <v>30.96</v>
      </c>
      <c r="AH41" s="92">
        <f t="shared" si="4"/>
        <v>13.691612903225808</v>
      </c>
      <c r="AK41" t="s">
        <v>33</v>
      </c>
      <c r="AL41" t="s">
        <v>33</v>
      </c>
    </row>
    <row r="42" spans="1:38" x14ac:dyDescent="0.2">
      <c r="A42" s="50" t="s">
        <v>139</v>
      </c>
      <c r="B42" s="93">
        <f>[38]Dezembro!$H$5</f>
        <v>21.240000000000002</v>
      </c>
      <c r="C42" s="93">
        <f>[38]Dezembro!$H$6</f>
        <v>36.72</v>
      </c>
      <c r="D42" s="93">
        <f>[38]Dezembro!$H$7</f>
        <v>14.76</v>
      </c>
      <c r="E42" s="93">
        <f>[38]Dezembro!$H$8</f>
        <v>16.559999999999999</v>
      </c>
      <c r="F42" s="93">
        <f>[38]Dezembro!$H$9</f>
        <v>27</v>
      </c>
      <c r="G42" s="93">
        <f>[38]Dezembro!$H$10</f>
        <v>19.8</v>
      </c>
      <c r="H42" s="93">
        <f>[38]Dezembro!$H$11</f>
        <v>22.32</v>
      </c>
      <c r="I42" s="93">
        <f>[38]Dezembro!$H$12</f>
        <v>14.04</v>
      </c>
      <c r="J42" s="93">
        <f>[38]Dezembro!$H$13</f>
        <v>16.2</v>
      </c>
      <c r="K42" s="93">
        <f>[38]Dezembro!$H$14</f>
        <v>16.920000000000002</v>
      </c>
      <c r="L42" s="93">
        <f>[38]Dezembro!$H$15</f>
        <v>18</v>
      </c>
      <c r="M42" s="93">
        <f>[38]Dezembro!$H$16</f>
        <v>19.8</v>
      </c>
      <c r="N42" s="93">
        <f>[38]Dezembro!$H$17</f>
        <v>15.120000000000001</v>
      </c>
      <c r="O42" s="93">
        <f>[38]Dezembro!$H$18</f>
        <v>16.559999999999999</v>
      </c>
      <c r="P42" s="93">
        <f>[38]Dezembro!$H$19</f>
        <v>15.840000000000002</v>
      </c>
      <c r="Q42" s="93">
        <f>[38]Dezembro!$H$20</f>
        <v>17.64</v>
      </c>
      <c r="R42" s="93">
        <f>[38]Dezembro!$H$21</f>
        <v>12.6</v>
      </c>
      <c r="S42" s="93">
        <f>[38]Dezembro!$H$22</f>
        <v>13.68</v>
      </c>
      <c r="T42" s="93">
        <f>[38]Dezembro!$H$23</f>
        <v>34.92</v>
      </c>
      <c r="U42" s="93">
        <f>[38]Dezembro!$H$24</f>
        <v>18</v>
      </c>
      <c r="V42" s="93">
        <f>[38]Dezembro!$H$25</f>
        <v>23.040000000000003</v>
      </c>
      <c r="W42" s="93">
        <f>[38]Dezembro!$H$26</f>
        <v>10.8</v>
      </c>
      <c r="X42" s="93">
        <f>[38]Dezembro!$H$27</f>
        <v>10.08</v>
      </c>
      <c r="Y42" s="93">
        <f>[38]Dezembro!$H$28</f>
        <v>28.8</v>
      </c>
      <c r="Z42" s="93">
        <f>[38]Dezembro!$H$29</f>
        <v>17.28</v>
      </c>
      <c r="AA42" s="93">
        <f>[38]Dezembro!$H$30</f>
        <v>15.840000000000002</v>
      </c>
      <c r="AB42" s="93">
        <f>[38]Dezembro!$H$31</f>
        <v>15.48</v>
      </c>
      <c r="AC42" s="93">
        <f>[38]Dezembro!$H$32</f>
        <v>14.76</v>
      </c>
      <c r="AD42" s="93">
        <f>[38]Dezembro!$H$33</f>
        <v>12.24</v>
      </c>
      <c r="AE42" s="93">
        <f>[38]Dezembro!$H$34</f>
        <v>16.920000000000002</v>
      </c>
      <c r="AF42" s="93">
        <f>[38]Dezembro!$H$35</f>
        <v>14.76</v>
      </c>
      <c r="AG42" s="81">
        <f t="shared" si="3"/>
        <v>36.72</v>
      </c>
      <c r="AH42" s="92">
        <f t="shared" si="4"/>
        <v>18.313548387096777</v>
      </c>
      <c r="AL42" t="s">
        <v>33</v>
      </c>
    </row>
    <row r="43" spans="1:38" x14ac:dyDescent="0.2">
      <c r="A43" s="50" t="s">
        <v>17</v>
      </c>
      <c r="B43" s="93">
        <f>[39]Dezembro!$H$5</f>
        <v>24.12</v>
      </c>
      <c r="C43" s="93">
        <f>[39]Dezembro!$H$6</f>
        <v>25.56</v>
      </c>
      <c r="D43" s="93">
        <f>[39]Dezembro!$H$7</f>
        <v>23.400000000000002</v>
      </c>
      <c r="E43" s="93">
        <f>[39]Dezembro!$H$8</f>
        <v>18.720000000000002</v>
      </c>
      <c r="F43" s="93">
        <f>[39]Dezembro!$H$9</f>
        <v>12.24</v>
      </c>
      <c r="G43" s="93">
        <f>[39]Dezembro!$H$10</f>
        <v>24.840000000000003</v>
      </c>
      <c r="H43" s="93">
        <f>[39]Dezembro!$H$11</f>
        <v>25.92</v>
      </c>
      <c r="I43" s="93">
        <f>[39]Dezembro!$H$12</f>
        <v>20.88</v>
      </c>
      <c r="J43" s="93">
        <f>[39]Dezembro!$H$13</f>
        <v>17.28</v>
      </c>
      <c r="K43" s="93">
        <f>[39]Dezembro!$H$14</f>
        <v>17.28</v>
      </c>
      <c r="L43" s="93">
        <f>[39]Dezembro!$H$15</f>
        <v>14.04</v>
      </c>
      <c r="M43" s="93">
        <f>[39]Dezembro!$H$16</f>
        <v>23.759999999999998</v>
      </c>
      <c r="N43" s="93">
        <f>[39]Dezembro!$H$17</f>
        <v>16.559999999999999</v>
      </c>
      <c r="O43" s="93">
        <f>[39]Dezembro!$H$18</f>
        <v>18.720000000000002</v>
      </c>
      <c r="P43" s="93">
        <f>[39]Dezembro!$H$19</f>
        <v>11.879999999999999</v>
      </c>
      <c r="Q43" s="93">
        <f>[39]Dezembro!$H$20</f>
        <v>14.76</v>
      </c>
      <c r="R43" s="93">
        <f>[39]Dezembro!$H$21</f>
        <v>9</v>
      </c>
      <c r="S43" s="93">
        <f>[39]Dezembro!$H$22</f>
        <v>14.4</v>
      </c>
      <c r="T43" s="93">
        <f>[39]Dezembro!$H$23</f>
        <v>20.16</v>
      </c>
      <c r="U43" s="93">
        <f>[39]Dezembro!$H$24</f>
        <v>24.840000000000003</v>
      </c>
      <c r="V43" s="93">
        <f>[39]Dezembro!$H$25</f>
        <v>21.240000000000002</v>
      </c>
      <c r="W43" s="93">
        <f>[39]Dezembro!$H$26</f>
        <v>17.64</v>
      </c>
      <c r="X43" s="93">
        <f>[39]Dezembro!$H$27</f>
        <v>22.32</v>
      </c>
      <c r="Y43" s="93">
        <f>[39]Dezembro!$H$28</f>
        <v>27</v>
      </c>
      <c r="Z43" s="93">
        <f>[39]Dezembro!$H$29</f>
        <v>9</v>
      </c>
      <c r="AA43" s="93">
        <f>[39]Dezembro!$H$30</f>
        <v>9</v>
      </c>
      <c r="AB43" s="93">
        <f>[39]Dezembro!$H$31</f>
        <v>10.44</v>
      </c>
      <c r="AC43" s="93">
        <f>[39]Dezembro!$H$32</f>
        <v>13.68</v>
      </c>
      <c r="AD43" s="93">
        <f>[39]Dezembro!$H$33</f>
        <v>11.520000000000001</v>
      </c>
      <c r="AE43" s="93">
        <f>[39]Dezembro!$H$34</f>
        <v>10.8</v>
      </c>
      <c r="AF43" s="93">
        <f>[39]Dezembro!$H$35</f>
        <v>14.04</v>
      </c>
      <c r="AG43" s="81">
        <f t="shared" si="3"/>
        <v>27</v>
      </c>
      <c r="AH43" s="92">
        <f t="shared" si="4"/>
        <v>17.581935483870968</v>
      </c>
      <c r="AJ43" t="s">
        <v>33</v>
      </c>
      <c r="AK43" t="s">
        <v>33</v>
      </c>
      <c r="AL43" t="s">
        <v>33</v>
      </c>
    </row>
    <row r="44" spans="1:38" hidden="1" x14ac:dyDescent="0.2">
      <c r="A44" s="50" t="s">
        <v>144</v>
      </c>
      <c r="B44" s="93" t="str">
        <f>[40]Dezembro!$H$5</f>
        <v>*</v>
      </c>
      <c r="C44" s="93" t="str">
        <f>[40]Dezembro!$H$6</f>
        <v>*</v>
      </c>
      <c r="D44" s="93" t="str">
        <f>[40]Dezembro!$H$7</f>
        <v>*</v>
      </c>
      <c r="E44" s="93" t="str">
        <f>[40]Dezembro!$H$8</f>
        <v>*</v>
      </c>
      <c r="F44" s="93" t="str">
        <f>[40]Dezembro!$H$9</f>
        <v>*</v>
      </c>
      <c r="G44" s="93" t="str">
        <f>[40]Dezembro!$H$10</f>
        <v>*</v>
      </c>
      <c r="H44" s="93" t="str">
        <f>[40]Dezembro!$H$11</f>
        <v>*</v>
      </c>
      <c r="I44" s="93" t="str">
        <f>[40]Dezembro!$H$12</f>
        <v>*</v>
      </c>
      <c r="J44" s="93" t="str">
        <f>[40]Dezembro!$H$13</f>
        <v>*</v>
      </c>
      <c r="K44" s="93" t="str">
        <f>[40]Dezembro!$H$14</f>
        <v>*</v>
      </c>
      <c r="L44" s="93" t="str">
        <f>[40]Dezembro!$H$15</f>
        <v>*</v>
      </c>
      <c r="M44" s="93" t="str">
        <f>[40]Dezembro!$H$16</f>
        <v>*</v>
      </c>
      <c r="N44" s="93" t="str">
        <f>[40]Dezembro!$H$17</f>
        <v>*</v>
      </c>
      <c r="O44" s="93" t="str">
        <f>[40]Dezembro!$H$18</f>
        <v>*</v>
      </c>
      <c r="P44" s="93" t="str">
        <f>[40]Dezembro!$H$19</f>
        <v>*</v>
      </c>
      <c r="Q44" s="93" t="str">
        <f>[40]Dezembro!$H$20</f>
        <v>*</v>
      </c>
      <c r="R44" s="93" t="str">
        <f>[40]Dezembro!$H$21</f>
        <v>*</v>
      </c>
      <c r="S44" s="93" t="str">
        <f>[40]Dezembro!$H$22</f>
        <v>*</v>
      </c>
      <c r="T44" s="93" t="str">
        <f>[40]Dezembro!$H$23</f>
        <v>*</v>
      </c>
      <c r="U44" s="93" t="str">
        <f>[40]Dezembro!$H$24</f>
        <v>*</v>
      </c>
      <c r="V44" s="93" t="str">
        <f>[40]Dezembro!$H$25</f>
        <v>*</v>
      </c>
      <c r="W44" s="93" t="str">
        <f>[40]Dezembro!$H$26</f>
        <v>*</v>
      </c>
      <c r="X44" s="93" t="str">
        <f>[40]Dezembro!$H$27</f>
        <v>*</v>
      </c>
      <c r="Y44" s="93" t="str">
        <f>[40]Dezembro!$H$28</f>
        <v>*</v>
      </c>
      <c r="Z44" s="93" t="str">
        <f>[40]Dezembro!$H$29</f>
        <v>*</v>
      </c>
      <c r="AA44" s="93" t="str">
        <f>[40]Dezembro!$H$30</f>
        <v>*</v>
      </c>
      <c r="AB44" s="93" t="str">
        <f>[40]Dezembro!$H$31</f>
        <v>*</v>
      </c>
      <c r="AC44" s="93" t="str">
        <f>[40]Dezembro!$H$32</f>
        <v>*</v>
      </c>
      <c r="AD44" s="93" t="str">
        <f>[40]Dezembro!$H$33</f>
        <v>*</v>
      </c>
      <c r="AE44" s="93" t="str">
        <f>[40]Dezembro!$H$34</f>
        <v>*</v>
      </c>
      <c r="AF44" s="93" t="str">
        <f>[40]Dezembro!$H$35</f>
        <v>*</v>
      </c>
      <c r="AG44" s="81" t="s">
        <v>203</v>
      </c>
      <c r="AH44" s="92" t="s">
        <v>203</v>
      </c>
    </row>
    <row r="45" spans="1:38" hidden="1" x14ac:dyDescent="0.2">
      <c r="A45" s="50" t="s">
        <v>18</v>
      </c>
      <c r="B45" s="93" t="str">
        <f>[41]Dezembro!$H$5</f>
        <v>*</v>
      </c>
      <c r="C45" s="93" t="str">
        <f>[41]Dezembro!$H$6</f>
        <v>*</v>
      </c>
      <c r="D45" s="93" t="str">
        <f>[41]Dezembro!$H$7</f>
        <v>*</v>
      </c>
      <c r="E45" s="93" t="str">
        <f>[41]Dezembro!$H$8</f>
        <v>*</v>
      </c>
      <c r="F45" s="93" t="str">
        <f>[41]Dezembro!$H$9</f>
        <v>*</v>
      </c>
      <c r="G45" s="93" t="str">
        <f>[41]Dezembro!$H$10</f>
        <v>*</v>
      </c>
      <c r="H45" s="93" t="str">
        <f>[41]Dezembro!$H$11</f>
        <v>*</v>
      </c>
      <c r="I45" s="93" t="str">
        <f>[41]Dezembro!$H$12</f>
        <v>*</v>
      </c>
      <c r="J45" s="93" t="str">
        <f>[41]Dezembro!$H$13</f>
        <v>*</v>
      </c>
      <c r="K45" s="93" t="str">
        <f>[41]Dezembro!$H$14</f>
        <v>*</v>
      </c>
      <c r="L45" s="93" t="str">
        <f>[41]Dezembro!$H$15</f>
        <v>*</v>
      </c>
      <c r="M45" s="93" t="str">
        <f>[41]Dezembro!$H$16</f>
        <v>*</v>
      </c>
      <c r="N45" s="93" t="str">
        <f>[41]Dezembro!$H$17</f>
        <v>*</v>
      </c>
      <c r="O45" s="93" t="str">
        <f>[41]Dezembro!$H$18</f>
        <v>*</v>
      </c>
      <c r="P45" s="93" t="str">
        <f>[41]Dezembro!$H$19</f>
        <v>*</v>
      </c>
      <c r="Q45" s="93" t="str">
        <f>[41]Dezembro!$H$20</f>
        <v>*</v>
      </c>
      <c r="R45" s="93" t="str">
        <f>[41]Dezembro!$H$21</f>
        <v>*</v>
      </c>
      <c r="S45" s="93" t="str">
        <f>[41]Dezembro!$H$22</f>
        <v>*</v>
      </c>
      <c r="T45" s="93" t="str">
        <f>[41]Dezembro!$H$23</f>
        <v>*</v>
      </c>
      <c r="U45" s="93" t="str">
        <f>[41]Dezembro!$H$24</f>
        <v>*</v>
      </c>
      <c r="V45" s="93" t="str">
        <f>[41]Dezembro!$H$25</f>
        <v>*</v>
      </c>
      <c r="W45" s="93" t="str">
        <f>[41]Dezembro!$H$26</f>
        <v>*</v>
      </c>
      <c r="X45" s="93" t="str">
        <f>[41]Dezembro!$H$27</f>
        <v>*</v>
      </c>
      <c r="Y45" s="93" t="str">
        <f>[41]Dezembro!$H$28</f>
        <v>*</v>
      </c>
      <c r="Z45" s="93" t="str">
        <f>[41]Dezembro!$H$29</f>
        <v>*</v>
      </c>
      <c r="AA45" s="93" t="str">
        <f>[41]Dezembro!$H$30</f>
        <v>*</v>
      </c>
      <c r="AB45" s="93" t="str">
        <f>[41]Dezembro!$H$31</f>
        <v>*</v>
      </c>
      <c r="AC45" s="93" t="str">
        <f>[41]Dezembro!$H$32</f>
        <v>*</v>
      </c>
      <c r="AD45" s="93" t="str">
        <f>[41]Dezembro!$H$33</f>
        <v>*</v>
      </c>
      <c r="AE45" s="93" t="str">
        <f>[41]Dezembro!$H$34</f>
        <v>*</v>
      </c>
      <c r="AF45" s="93" t="str">
        <f>[41]Dezembro!$H$35</f>
        <v>*</v>
      </c>
      <c r="AG45" s="81" t="s">
        <v>203</v>
      </c>
      <c r="AH45" s="92" t="s">
        <v>203</v>
      </c>
      <c r="AI45" s="11" t="s">
        <v>33</v>
      </c>
    </row>
    <row r="46" spans="1:38" x14ac:dyDescent="0.2">
      <c r="A46" s="50" t="s">
        <v>21</v>
      </c>
      <c r="B46" s="93">
        <f>[42]Dezembro!$H$5</f>
        <v>9.3600000000000012</v>
      </c>
      <c r="C46" s="93">
        <f>[42]Dezembro!$H$6</f>
        <v>14.4</v>
      </c>
      <c r="D46" s="93">
        <f>[42]Dezembro!$H$7</f>
        <v>14.04</v>
      </c>
      <c r="E46" s="93">
        <f>[42]Dezembro!$H$8</f>
        <v>8.64</v>
      </c>
      <c r="F46" s="93">
        <f>[42]Dezembro!$H$9</f>
        <v>8.64</v>
      </c>
      <c r="G46" s="93">
        <f>[42]Dezembro!$H$10</f>
        <v>13.68</v>
      </c>
      <c r="H46" s="93">
        <f>[42]Dezembro!$H$11</f>
        <v>15.48</v>
      </c>
      <c r="I46" s="93">
        <f>[42]Dezembro!$H$12</f>
        <v>13.68</v>
      </c>
      <c r="J46" s="93">
        <f>[42]Dezembro!$H$13</f>
        <v>9</v>
      </c>
      <c r="K46" s="93">
        <f>[42]Dezembro!$H$14</f>
        <v>12.96</v>
      </c>
      <c r="L46" s="93">
        <f>[42]Dezembro!$H$15</f>
        <v>18</v>
      </c>
      <c r="M46" s="93">
        <f>[42]Dezembro!$H$16</f>
        <v>15.48</v>
      </c>
      <c r="N46" s="93">
        <f>[42]Dezembro!$H$17</f>
        <v>11.520000000000001</v>
      </c>
      <c r="O46" s="93">
        <f>[42]Dezembro!$H$18</f>
        <v>9</v>
      </c>
      <c r="P46" s="93">
        <f>[42]Dezembro!$H$19</f>
        <v>10.08</v>
      </c>
      <c r="Q46" s="93">
        <f>[42]Dezembro!$H$20</f>
        <v>14.4</v>
      </c>
      <c r="R46" s="93">
        <f>[42]Dezembro!$H$21</f>
        <v>10.44</v>
      </c>
      <c r="S46" s="93">
        <f>[42]Dezembro!$H$22</f>
        <v>7.5600000000000005</v>
      </c>
      <c r="T46" s="93">
        <f>[42]Dezembro!$H$23</f>
        <v>11.520000000000001</v>
      </c>
      <c r="U46" s="93">
        <f>[42]Dezembro!$H$24</f>
        <v>11.879999999999999</v>
      </c>
      <c r="V46" s="93">
        <f>[42]Dezembro!$H$25</f>
        <v>7.5600000000000005</v>
      </c>
      <c r="W46" s="93">
        <f>[42]Dezembro!$H$26</f>
        <v>11.879999999999999</v>
      </c>
      <c r="X46" s="93">
        <f>[42]Dezembro!$H$27</f>
        <v>11.879999999999999</v>
      </c>
      <c r="Y46" s="93">
        <f>[42]Dezembro!$H$28</f>
        <v>13.68</v>
      </c>
      <c r="Z46" s="93">
        <f>[42]Dezembro!$H$29</f>
        <v>11.520000000000001</v>
      </c>
      <c r="AA46" s="93">
        <f>[42]Dezembro!$H$30</f>
        <v>17.28</v>
      </c>
      <c r="AB46" s="93">
        <f>[42]Dezembro!$H$31</f>
        <v>11.16</v>
      </c>
      <c r="AC46" s="93">
        <f>[42]Dezembro!$H$32</f>
        <v>10.08</v>
      </c>
      <c r="AD46" s="93">
        <f>[42]Dezembro!$H$33</f>
        <v>9</v>
      </c>
      <c r="AE46" s="93">
        <f>[42]Dezembro!$H$34</f>
        <v>2.8800000000000003</v>
      </c>
      <c r="AF46" s="93">
        <f>[42]Dezembro!$H$35</f>
        <v>10.8</v>
      </c>
      <c r="AG46" s="81">
        <f t="shared" si="3"/>
        <v>18</v>
      </c>
      <c r="AH46" s="92">
        <f t="shared" si="4"/>
        <v>11.53161290322581</v>
      </c>
    </row>
    <row r="47" spans="1:38" x14ac:dyDescent="0.2">
      <c r="A47" s="50" t="s">
        <v>32</v>
      </c>
      <c r="B47" s="93">
        <f>[43]Dezembro!$H$5</f>
        <v>21.6</v>
      </c>
      <c r="C47" s="93">
        <f>[43]Dezembro!$H$6</f>
        <v>25.92</v>
      </c>
      <c r="D47" s="93">
        <f>[43]Dezembro!$H$7</f>
        <v>21.6</v>
      </c>
      <c r="E47" s="93">
        <f>[43]Dezembro!$H$8</f>
        <v>14.04</v>
      </c>
      <c r="F47" s="93">
        <f>[43]Dezembro!$H$9</f>
        <v>24.840000000000003</v>
      </c>
      <c r="G47" s="93">
        <f>[43]Dezembro!$H$10</f>
        <v>28.8</v>
      </c>
      <c r="H47" s="93">
        <f>[43]Dezembro!$H$11</f>
        <v>24.48</v>
      </c>
      <c r="I47" s="93">
        <f>[43]Dezembro!$H$12</f>
        <v>15.840000000000002</v>
      </c>
      <c r="J47" s="93">
        <f>[43]Dezembro!$H$13</f>
        <v>16.2</v>
      </c>
      <c r="K47" s="93">
        <f>[43]Dezembro!$H$14</f>
        <v>14.4</v>
      </c>
      <c r="L47" s="93">
        <f>[43]Dezembro!$H$15</f>
        <v>19.8</v>
      </c>
      <c r="M47" s="93">
        <f>[43]Dezembro!$H$16</f>
        <v>18</v>
      </c>
      <c r="N47" s="93">
        <f>[43]Dezembro!$H$17</f>
        <v>32.4</v>
      </c>
      <c r="O47" s="93">
        <f>[43]Dezembro!$H$18</f>
        <v>31.319999999999997</v>
      </c>
      <c r="P47" s="93">
        <f>[43]Dezembro!$H$19</f>
        <v>14.4</v>
      </c>
      <c r="Q47" s="93">
        <f>[43]Dezembro!$H$20</f>
        <v>15.840000000000002</v>
      </c>
      <c r="R47" s="93">
        <f>[43]Dezembro!$H$21</f>
        <v>22.68</v>
      </c>
      <c r="S47" s="93">
        <f>[43]Dezembro!$H$22</f>
        <v>19.079999999999998</v>
      </c>
      <c r="T47" s="93">
        <f>[43]Dezembro!$H$23</f>
        <v>20.88</v>
      </c>
      <c r="U47" s="93">
        <f>[43]Dezembro!$H$24</f>
        <v>23.400000000000002</v>
      </c>
      <c r="V47" s="93">
        <f>[43]Dezembro!$H$25</f>
        <v>17.64</v>
      </c>
      <c r="W47" s="93">
        <f>[43]Dezembro!$H$26</f>
        <v>12.96</v>
      </c>
      <c r="X47" s="93">
        <f>[43]Dezembro!$H$27</f>
        <v>19.440000000000001</v>
      </c>
      <c r="Y47" s="93">
        <f>[43]Dezembro!$H$28</f>
        <v>20.88</v>
      </c>
      <c r="Z47" s="93">
        <f>[43]Dezembro!$H$29</f>
        <v>21.240000000000002</v>
      </c>
      <c r="AA47" s="93">
        <f>[43]Dezembro!$H$30</f>
        <v>23.040000000000003</v>
      </c>
      <c r="AB47" s="93">
        <f>[43]Dezembro!$H$31</f>
        <v>17.64</v>
      </c>
      <c r="AC47" s="93">
        <f>[43]Dezembro!$H$32</f>
        <v>16.920000000000002</v>
      </c>
      <c r="AD47" s="93">
        <f>[43]Dezembro!$H$33</f>
        <v>17.28</v>
      </c>
      <c r="AE47" s="93">
        <f>[43]Dezembro!$H$34</f>
        <v>12.6</v>
      </c>
      <c r="AF47" s="93">
        <f>[43]Dezembro!$H$35</f>
        <v>19.079999999999998</v>
      </c>
      <c r="AG47" s="81">
        <f t="shared" si="3"/>
        <v>32.4</v>
      </c>
      <c r="AH47" s="92">
        <f t="shared" si="4"/>
        <v>20.13677419354838</v>
      </c>
      <c r="AI47" s="11" t="s">
        <v>33</v>
      </c>
      <c r="AK47" t="s">
        <v>206</v>
      </c>
    </row>
    <row r="48" spans="1:38" x14ac:dyDescent="0.2">
      <c r="A48" s="50" t="s">
        <v>19</v>
      </c>
      <c r="B48" s="93">
        <f>[44]Dezembro!$H$5</f>
        <v>12.6</v>
      </c>
      <c r="C48" s="93">
        <f>[44]Dezembro!$H$6</f>
        <v>21.240000000000002</v>
      </c>
      <c r="D48" s="93">
        <f>[44]Dezembro!$H$7</f>
        <v>11.520000000000001</v>
      </c>
      <c r="E48" s="93">
        <f>[44]Dezembro!$H$8</f>
        <v>7.2</v>
      </c>
      <c r="F48" s="93">
        <f>[44]Dezembro!$H$9</f>
        <v>9.3600000000000012</v>
      </c>
      <c r="G48" s="93">
        <f>[44]Dezembro!$H$10</f>
        <v>11.879999999999999</v>
      </c>
      <c r="H48" s="93">
        <f>[44]Dezembro!$H$11</f>
        <v>13.68</v>
      </c>
      <c r="I48" s="93">
        <f>[44]Dezembro!$H$12</f>
        <v>15.120000000000001</v>
      </c>
      <c r="J48" s="93">
        <f>[44]Dezembro!$H$13</f>
        <v>14.76</v>
      </c>
      <c r="K48" s="93">
        <f>[44]Dezembro!$H$14</f>
        <v>10.44</v>
      </c>
      <c r="L48" s="93">
        <f>[44]Dezembro!$H$15</f>
        <v>7.5600000000000005</v>
      </c>
      <c r="M48" s="93">
        <f>[44]Dezembro!$H$16</f>
        <v>11.879999999999999</v>
      </c>
      <c r="N48" s="93">
        <f>[44]Dezembro!$H$17</f>
        <v>8.64</v>
      </c>
      <c r="O48" s="93">
        <f>[44]Dezembro!$H$18</f>
        <v>11.520000000000001</v>
      </c>
      <c r="P48" s="93">
        <f>[44]Dezembro!$H$19</f>
        <v>10.44</v>
      </c>
      <c r="Q48" s="93">
        <f>[44]Dezembro!$H$20</f>
        <v>9.3600000000000012</v>
      </c>
      <c r="R48" s="93">
        <f>[44]Dezembro!$H$21</f>
        <v>9.7200000000000006</v>
      </c>
      <c r="S48" s="93">
        <f>[44]Dezembro!$H$22</f>
        <v>6.48</v>
      </c>
      <c r="T48" s="93">
        <f>[44]Dezembro!$H$23</f>
        <v>13.68</v>
      </c>
      <c r="U48" s="93">
        <f>[44]Dezembro!$H$24</f>
        <v>10.8</v>
      </c>
      <c r="V48" s="93">
        <f>[44]Dezembro!$H$25</f>
        <v>11.16</v>
      </c>
      <c r="W48" s="93">
        <f>[44]Dezembro!$H$26</f>
        <v>9.7200000000000006</v>
      </c>
      <c r="X48" s="93">
        <f>[44]Dezembro!$H$27</f>
        <v>7.2</v>
      </c>
      <c r="Y48" s="93">
        <f>[44]Dezembro!$H$28</f>
        <v>10.08</v>
      </c>
      <c r="Z48" s="93">
        <f>[44]Dezembro!$H$29</f>
        <v>7.9200000000000008</v>
      </c>
      <c r="AA48" s="93">
        <f>[44]Dezembro!$H$30</f>
        <v>14.4</v>
      </c>
      <c r="AB48" s="93">
        <f>[44]Dezembro!$H$31</f>
        <v>6.84</v>
      </c>
      <c r="AC48" s="93">
        <f>[44]Dezembro!$H$32</f>
        <v>9</v>
      </c>
      <c r="AD48" s="93">
        <f>[44]Dezembro!$H$33</f>
        <v>7.5600000000000005</v>
      </c>
      <c r="AE48" s="93">
        <f>[44]Dezembro!$H$34</f>
        <v>7.9200000000000008</v>
      </c>
      <c r="AF48" s="93">
        <f>[44]Dezembro!$H$35</f>
        <v>9</v>
      </c>
      <c r="AG48" s="81">
        <f t="shared" si="3"/>
        <v>21.240000000000002</v>
      </c>
      <c r="AH48" s="92">
        <f t="shared" si="4"/>
        <v>10.602580645161291</v>
      </c>
    </row>
    <row r="49" spans="1:38" s="5" customFormat="1" ht="17.100000000000001" customHeight="1" x14ac:dyDescent="0.2">
      <c r="A49" s="51" t="s">
        <v>22</v>
      </c>
      <c r="B49" s="94">
        <f t="shared" ref="B49:AE49" si="5">MAX(B5:B48)</f>
        <v>47</v>
      </c>
      <c r="C49" s="94">
        <f t="shared" si="5"/>
        <v>62</v>
      </c>
      <c r="D49" s="94">
        <f t="shared" si="5"/>
        <v>56</v>
      </c>
      <c r="E49" s="94">
        <f t="shared" si="5"/>
        <v>60</v>
      </c>
      <c r="F49" s="94">
        <f t="shared" si="5"/>
        <v>53</v>
      </c>
      <c r="G49" s="94">
        <f t="shared" si="5"/>
        <v>45</v>
      </c>
      <c r="H49" s="94">
        <f t="shared" si="5"/>
        <v>43.56</v>
      </c>
      <c r="I49" s="94">
        <f t="shared" si="5"/>
        <v>45</v>
      </c>
      <c r="J49" s="94">
        <f t="shared" si="5"/>
        <v>48</v>
      </c>
      <c r="K49" s="94">
        <f t="shared" si="5"/>
        <v>42</v>
      </c>
      <c r="L49" s="94">
        <f t="shared" si="5"/>
        <v>48</v>
      </c>
      <c r="M49" s="94">
        <f t="shared" si="5"/>
        <v>52</v>
      </c>
      <c r="N49" s="94">
        <f t="shared" si="5"/>
        <v>41</v>
      </c>
      <c r="O49" s="94">
        <f t="shared" si="5"/>
        <v>61</v>
      </c>
      <c r="P49" s="94">
        <f t="shared" si="5"/>
        <v>51</v>
      </c>
      <c r="Q49" s="94">
        <f t="shared" si="5"/>
        <v>46</v>
      </c>
      <c r="R49" s="94">
        <f t="shared" si="5"/>
        <v>41</v>
      </c>
      <c r="S49" s="94">
        <f t="shared" si="5"/>
        <v>45</v>
      </c>
      <c r="T49" s="94">
        <f t="shared" si="5"/>
        <v>53</v>
      </c>
      <c r="U49" s="94">
        <f t="shared" si="5"/>
        <v>39</v>
      </c>
      <c r="V49" s="94">
        <f t="shared" si="5"/>
        <v>63</v>
      </c>
      <c r="W49" s="94">
        <f t="shared" si="5"/>
        <v>46</v>
      </c>
      <c r="X49" s="94">
        <f t="shared" si="5"/>
        <v>47</v>
      </c>
      <c r="Y49" s="94">
        <f t="shared" si="5"/>
        <v>57</v>
      </c>
      <c r="Z49" s="94">
        <f t="shared" si="5"/>
        <v>68</v>
      </c>
      <c r="AA49" s="94">
        <f t="shared" si="5"/>
        <v>65</v>
      </c>
      <c r="AB49" s="94">
        <f t="shared" si="5"/>
        <v>69</v>
      </c>
      <c r="AC49" s="94">
        <f t="shared" si="5"/>
        <v>47</v>
      </c>
      <c r="AD49" s="94">
        <f t="shared" si="5"/>
        <v>42</v>
      </c>
      <c r="AE49" s="94">
        <f t="shared" si="5"/>
        <v>41</v>
      </c>
      <c r="AF49" s="94">
        <f t="shared" ref="AF49" si="6">MAX(AF5:AF48)</f>
        <v>43</v>
      </c>
      <c r="AG49" s="81">
        <f>MAX(AG5:AG48)</f>
        <v>69</v>
      </c>
      <c r="AH49" s="92">
        <f t="shared" si="4"/>
        <v>50.534193548387094</v>
      </c>
      <c r="AK49" s="5" t="s">
        <v>33</v>
      </c>
      <c r="AL49" s="5" t="s">
        <v>33</v>
      </c>
    </row>
    <row r="50" spans="1:38" x14ac:dyDescent="0.2">
      <c r="A50" s="77" t="s">
        <v>207</v>
      </c>
      <c r="B50" s="42"/>
      <c r="C50" s="42"/>
      <c r="D50" s="42"/>
      <c r="E50" s="42"/>
      <c r="F50" s="42"/>
      <c r="G50" s="42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48"/>
      <c r="AE50" s="52" t="s">
        <v>33</v>
      </c>
      <c r="AF50" s="52"/>
      <c r="AG50" s="46"/>
      <c r="AH50" s="47"/>
      <c r="AK50" t="s">
        <v>33</v>
      </c>
    </row>
    <row r="51" spans="1:38" x14ac:dyDescent="0.2">
      <c r="A51" s="77" t="s">
        <v>208</v>
      </c>
      <c r="B51" s="43"/>
      <c r="C51" s="43"/>
      <c r="D51" s="43"/>
      <c r="E51" s="43"/>
      <c r="F51" s="43"/>
      <c r="G51" s="43"/>
      <c r="H51" s="43"/>
      <c r="I51" s="43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124"/>
      <c r="U51" s="124"/>
      <c r="V51" s="124"/>
      <c r="W51" s="124"/>
      <c r="X51" s="124"/>
      <c r="Y51" s="96"/>
      <c r="Z51" s="96"/>
      <c r="AA51" s="96"/>
      <c r="AB51" s="96"/>
      <c r="AC51" s="96"/>
      <c r="AD51" s="96"/>
      <c r="AE51" s="96"/>
      <c r="AF51" s="96"/>
      <c r="AG51" s="46"/>
      <c r="AH51" s="45"/>
      <c r="AJ51" t="s">
        <v>33</v>
      </c>
      <c r="AK51" t="s">
        <v>33</v>
      </c>
      <c r="AL51" t="s">
        <v>33</v>
      </c>
    </row>
    <row r="52" spans="1:38" x14ac:dyDescent="0.2">
      <c r="A52" s="44"/>
      <c r="B52" s="96"/>
      <c r="C52" s="96"/>
      <c r="D52" s="96"/>
      <c r="E52" s="96"/>
      <c r="F52" s="96"/>
      <c r="G52" s="96"/>
      <c r="H52" s="96"/>
      <c r="I52" s="96"/>
      <c r="J52" s="97"/>
      <c r="K52" s="97"/>
      <c r="L52" s="97"/>
      <c r="M52" s="97"/>
      <c r="N52" s="97"/>
      <c r="O52" s="97"/>
      <c r="P52" s="97"/>
      <c r="Q52" s="96"/>
      <c r="R52" s="96"/>
      <c r="S52" s="96"/>
      <c r="T52" s="125"/>
      <c r="U52" s="125"/>
      <c r="V52" s="125"/>
      <c r="W52" s="125"/>
      <c r="X52" s="125"/>
      <c r="Y52" s="96"/>
      <c r="Z52" s="96"/>
      <c r="AA52" s="96"/>
      <c r="AB52" s="96"/>
      <c r="AC52" s="96"/>
      <c r="AD52" s="48"/>
      <c r="AE52" s="48"/>
      <c r="AF52" s="48"/>
      <c r="AG52" s="46"/>
      <c r="AH52" s="45"/>
    </row>
    <row r="53" spans="1:38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48"/>
      <c r="AE53" s="48"/>
      <c r="AF53" s="48"/>
      <c r="AG53" s="46"/>
      <c r="AH53" s="72"/>
      <c r="AL53" t="s">
        <v>33</v>
      </c>
    </row>
    <row r="54" spans="1:38" x14ac:dyDescent="0.2">
      <c r="A54" s="44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48"/>
      <c r="AF54" s="48"/>
      <c r="AG54" s="46"/>
      <c r="AH54" s="47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9"/>
      <c r="AF55" s="49"/>
      <c r="AG55" s="46"/>
      <c r="AH55" s="47"/>
      <c r="AK55" t="s">
        <v>33</v>
      </c>
    </row>
    <row r="56" spans="1:38" ht="13.5" thickBot="1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5"/>
      <c r="AH56" s="73"/>
    </row>
    <row r="57" spans="1:38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H57" s="1"/>
      <c r="AK57" t="s">
        <v>33</v>
      </c>
    </row>
    <row r="59" spans="1:38" x14ac:dyDescent="0.2">
      <c r="AA59" s="3" t="s">
        <v>33</v>
      </c>
      <c r="AH59" t="s">
        <v>33</v>
      </c>
      <c r="AK59" t="s">
        <v>33</v>
      </c>
    </row>
    <row r="60" spans="1:38" x14ac:dyDescent="0.2">
      <c r="U60" s="3" t="s">
        <v>33</v>
      </c>
    </row>
    <row r="61" spans="1:38" x14ac:dyDescent="0.2">
      <c r="J61" s="3" t="s">
        <v>33</v>
      </c>
      <c r="N61" s="3" t="s">
        <v>33</v>
      </c>
      <c r="S61" s="3" t="s">
        <v>33</v>
      </c>
      <c r="V61" s="3" t="s">
        <v>33</v>
      </c>
    </row>
    <row r="62" spans="1:38" x14ac:dyDescent="0.2">
      <c r="G62" s="3" t="s">
        <v>33</v>
      </c>
      <c r="H62" s="3" t="s">
        <v>206</v>
      </c>
      <c r="P62" s="3" t="s">
        <v>33</v>
      </c>
      <c r="S62" s="3" t="s">
        <v>33</v>
      </c>
      <c r="U62" s="3" t="s">
        <v>33</v>
      </c>
      <c r="V62" s="3" t="s">
        <v>33</v>
      </c>
      <c r="AC62" s="3" t="s">
        <v>33</v>
      </c>
    </row>
    <row r="63" spans="1:38" x14ac:dyDescent="0.2">
      <c r="T63" s="3" t="s">
        <v>33</v>
      </c>
      <c r="W63" s="3" t="s">
        <v>33</v>
      </c>
      <c r="AA63" s="3" t="s">
        <v>33</v>
      </c>
      <c r="AE63" s="3" t="s">
        <v>33</v>
      </c>
    </row>
    <row r="64" spans="1:38" x14ac:dyDescent="0.2">
      <c r="W64" s="3" t="s">
        <v>33</v>
      </c>
      <c r="Z64" s="3" t="s">
        <v>33</v>
      </c>
    </row>
    <row r="65" spans="7:31" x14ac:dyDescent="0.2">
      <c r="P65" s="3" t="s">
        <v>33</v>
      </c>
      <c r="Q65" s="3" t="s">
        <v>33</v>
      </c>
      <c r="AA65" s="3" t="s">
        <v>33</v>
      </c>
      <c r="AE65" s="3" t="s">
        <v>33</v>
      </c>
    </row>
    <row r="67" spans="7:31" x14ac:dyDescent="0.2">
      <c r="K67" s="3" t="s">
        <v>33</v>
      </c>
      <c r="M67" s="3" t="s">
        <v>33</v>
      </c>
    </row>
    <row r="68" spans="7:31" x14ac:dyDescent="0.2">
      <c r="G68" s="3" t="s">
        <v>33</v>
      </c>
    </row>
    <row r="69" spans="7:31" x14ac:dyDescent="0.2">
      <c r="M69" s="3" t="s">
        <v>33</v>
      </c>
    </row>
    <row r="71" spans="7:31" x14ac:dyDescent="0.2">
      <c r="R71" s="3" t="s">
        <v>33</v>
      </c>
    </row>
  </sheetData>
  <mergeCells count="36">
    <mergeCell ref="T51:X51"/>
    <mergeCell ref="T52:X52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T3:T4"/>
    <mergeCell ref="N3:N4"/>
    <mergeCell ref="S3:S4"/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topLeftCell="A10" zoomScale="90" zoomScaleNormal="90" workbookViewId="0">
      <selection activeCell="B11" sqref="B11"/>
    </sheetView>
  </sheetViews>
  <sheetFormatPr defaultRowHeight="12.75" x14ac:dyDescent="0.2"/>
  <cols>
    <col min="1" max="1" width="24.28515625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7" width="6.42578125" style="2" bestFit="1" customWidth="1"/>
    <col min="8" max="9" width="5.42578125" style="2" bestFit="1" customWidth="1"/>
    <col min="10" max="10" width="6.42578125" style="2" customWidth="1"/>
    <col min="11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0" width="6.42578125" style="2" bestFit="1" customWidth="1"/>
    <col min="31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18" t="s">
        <v>218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</row>
    <row r="2" spans="1:34" s="4" customFormat="1" ht="20.100000000000001" customHeight="1" x14ac:dyDescent="0.2">
      <c r="A2" s="121" t="s">
        <v>20</v>
      </c>
      <c r="B2" s="116" t="s">
        <v>236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7"/>
    </row>
    <row r="3" spans="1:34" s="5" customFormat="1" ht="20.100000000000001" customHeight="1" x14ac:dyDescent="0.2">
      <c r="A3" s="121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78" t="s">
        <v>25</v>
      </c>
      <c r="AH3" s="79" t="s">
        <v>24</v>
      </c>
    </row>
    <row r="4" spans="1:34" s="5" customFormat="1" ht="20.100000000000001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78" t="s">
        <v>23</v>
      </c>
      <c r="AH4" s="79" t="s">
        <v>23</v>
      </c>
    </row>
    <row r="5" spans="1:34" s="5" customFormat="1" x14ac:dyDescent="0.2">
      <c r="A5" s="50" t="s">
        <v>28</v>
      </c>
      <c r="B5" s="90">
        <f>[1]Dezembro!$J$5</f>
        <v>33.119999999999997</v>
      </c>
      <c r="C5" s="90">
        <f>[1]Dezembro!$J$6</f>
        <v>70.92</v>
      </c>
      <c r="D5" s="90">
        <f>[1]Dezembro!$J$7</f>
        <v>42.12</v>
      </c>
      <c r="E5" s="90">
        <f>[1]Dezembro!$J$8</f>
        <v>33.119999999999997</v>
      </c>
      <c r="F5" s="90">
        <f>[1]Dezembro!$J$9</f>
        <v>34.92</v>
      </c>
      <c r="G5" s="90">
        <f>[1]Dezembro!$J$10</f>
        <v>34.92</v>
      </c>
      <c r="H5" s="90">
        <f>[1]Dezembro!$J$11</f>
        <v>42.480000000000004</v>
      </c>
      <c r="I5" s="90">
        <f>[1]Dezembro!$J$12</f>
        <v>53.28</v>
      </c>
      <c r="J5" s="90">
        <f>[1]Dezembro!$J$13</f>
        <v>25.2</v>
      </c>
      <c r="K5" s="90">
        <f>[1]Dezembro!$J$14</f>
        <v>20.88</v>
      </c>
      <c r="L5" s="90">
        <f>[1]Dezembro!$J$15</f>
        <v>24.48</v>
      </c>
      <c r="M5" s="90">
        <f>[1]Dezembro!$J$16</f>
        <v>55.080000000000005</v>
      </c>
      <c r="N5" s="90">
        <f>[1]Dezembro!$J$17</f>
        <v>29.880000000000003</v>
      </c>
      <c r="O5" s="90">
        <f>[1]Dezembro!$J$18</f>
        <v>55.080000000000005</v>
      </c>
      <c r="P5" s="90">
        <f>[1]Dezembro!$J$19</f>
        <v>24.840000000000003</v>
      </c>
      <c r="Q5" s="90">
        <f>[1]Dezembro!$J$20</f>
        <v>25.56</v>
      </c>
      <c r="R5" s="90">
        <f>[1]Dezembro!$J$21</f>
        <v>19.8</v>
      </c>
      <c r="S5" s="90">
        <f>[1]Dezembro!$J$22</f>
        <v>24.840000000000003</v>
      </c>
      <c r="T5" s="90">
        <f>[1]Dezembro!$J$23</f>
        <v>32.4</v>
      </c>
      <c r="U5" s="90">
        <f>[1]Dezembro!$J$24</f>
        <v>42.84</v>
      </c>
      <c r="V5" s="90">
        <f>[1]Dezembro!$J$25</f>
        <v>43.92</v>
      </c>
      <c r="W5" s="90">
        <f>[1]Dezembro!$J$26</f>
        <v>31.680000000000003</v>
      </c>
      <c r="X5" s="90">
        <f>[1]Dezembro!$J$27</f>
        <v>15.840000000000002</v>
      </c>
      <c r="Y5" s="90">
        <f>[1]Dezembro!$J$28</f>
        <v>50.76</v>
      </c>
      <c r="Z5" s="90">
        <f>[1]Dezembro!$J$29</f>
        <v>32.04</v>
      </c>
      <c r="AA5" s="90">
        <f>[1]Dezembro!$J$30</f>
        <v>21.6</v>
      </c>
      <c r="AB5" s="90">
        <f>[1]Dezembro!$J$31</f>
        <v>19.440000000000001</v>
      </c>
      <c r="AC5" s="90">
        <f>[1]Dezembro!$J$32</f>
        <v>22.68</v>
      </c>
      <c r="AD5" s="90">
        <f>[1]Dezembro!$J$33</f>
        <v>22.68</v>
      </c>
      <c r="AE5" s="90">
        <f>[1]Dezembro!$J$34</f>
        <v>45.36</v>
      </c>
      <c r="AF5" s="90">
        <f>[1]Dezembro!$J$35</f>
        <v>22.68</v>
      </c>
      <c r="AG5" s="81">
        <f t="shared" ref="AG5" si="1">MAX(B5:AF5)</f>
        <v>70.92</v>
      </c>
      <c r="AH5" s="92">
        <f t="shared" ref="AH5" si="2">AVERAGE(B5:AF5)</f>
        <v>34.014193548387091</v>
      </c>
    </row>
    <row r="6" spans="1:34" x14ac:dyDescent="0.2">
      <c r="A6" s="50" t="s">
        <v>0</v>
      </c>
      <c r="B6" s="93">
        <f>[2]Dezembro!$J$5</f>
        <v>27.36</v>
      </c>
      <c r="C6" s="93">
        <f>[2]Dezembro!$J$6</f>
        <v>43.92</v>
      </c>
      <c r="D6" s="93">
        <f>[2]Dezembro!$J$7</f>
        <v>21.6</v>
      </c>
      <c r="E6" s="93">
        <f>[2]Dezembro!$J$8</f>
        <v>21.6</v>
      </c>
      <c r="F6" s="93">
        <f>[2]Dezembro!$J$9</f>
        <v>35.64</v>
      </c>
      <c r="G6" s="93">
        <f>[2]Dezembro!$J$10</f>
        <v>32.04</v>
      </c>
      <c r="H6" s="93">
        <f>[2]Dezembro!$J$11</f>
        <v>41.76</v>
      </c>
      <c r="I6" s="93">
        <f>[2]Dezembro!$J$12</f>
        <v>44.64</v>
      </c>
      <c r="J6" s="93">
        <f>[2]Dezembro!$J$13</f>
        <v>40.32</v>
      </c>
      <c r="K6" s="93">
        <f>[2]Dezembro!$J$14</f>
        <v>28.08</v>
      </c>
      <c r="L6" s="93">
        <f>[2]Dezembro!$J$15</f>
        <v>21.240000000000002</v>
      </c>
      <c r="M6" s="93">
        <f>[2]Dezembro!$J$16</f>
        <v>46.800000000000004</v>
      </c>
      <c r="N6" s="93">
        <f>[2]Dezembro!$J$17</f>
        <v>23.040000000000003</v>
      </c>
      <c r="O6" s="93">
        <f>[2]Dezembro!$J$18</f>
        <v>37.080000000000005</v>
      </c>
      <c r="P6" s="93">
        <f>[2]Dezembro!$J$19</f>
        <v>33.480000000000004</v>
      </c>
      <c r="Q6" s="93">
        <f>[2]Dezembro!$J$20</f>
        <v>20.16</v>
      </c>
      <c r="R6" s="93">
        <f>[2]Dezembro!$J$21</f>
        <v>19.079999999999998</v>
      </c>
      <c r="S6" s="93">
        <f>[2]Dezembro!$J$22</f>
        <v>25.92</v>
      </c>
      <c r="T6" s="93">
        <f>[2]Dezembro!$J$23</f>
        <v>25.2</v>
      </c>
      <c r="U6" s="93">
        <f>[2]Dezembro!$J$24</f>
        <v>33.480000000000004</v>
      </c>
      <c r="V6" s="93">
        <f>[2]Dezembro!$J$25</f>
        <v>24.840000000000003</v>
      </c>
      <c r="W6" s="93">
        <f>[2]Dezembro!$J$26</f>
        <v>21.96</v>
      </c>
      <c r="X6" s="93">
        <f>[2]Dezembro!$J$27</f>
        <v>20.88</v>
      </c>
      <c r="Y6" s="93">
        <f>[2]Dezembro!$J$28</f>
        <v>35.28</v>
      </c>
      <c r="Z6" s="93">
        <f>[2]Dezembro!$J$29</f>
        <v>22.32</v>
      </c>
      <c r="AA6" s="93">
        <f>[2]Dezembro!$J$30</f>
        <v>26.64</v>
      </c>
      <c r="AB6" s="93">
        <f>[2]Dezembro!$J$31</f>
        <v>18.36</v>
      </c>
      <c r="AC6" s="93">
        <f>[2]Dezembro!$J$32</f>
        <v>32.4</v>
      </c>
      <c r="AD6" s="93">
        <f>[2]Dezembro!$J$33</f>
        <v>25.2</v>
      </c>
      <c r="AE6" s="93">
        <f>[2]Dezembro!$J$34</f>
        <v>23.040000000000003</v>
      </c>
      <c r="AF6" s="93">
        <f>[2]Dezembro!$J$35</f>
        <v>24.48</v>
      </c>
      <c r="AG6" s="81">
        <f t="shared" ref="AG6:AG49" si="3">MAX(B6:AF6)</f>
        <v>46.800000000000004</v>
      </c>
      <c r="AH6" s="92">
        <f t="shared" ref="AH6:AH50" si="4">AVERAGE(B6:AF6)</f>
        <v>28.962580645161296</v>
      </c>
    </row>
    <row r="7" spans="1:34" x14ac:dyDescent="0.2">
      <c r="A7" s="50" t="s">
        <v>86</v>
      </c>
      <c r="B7" s="93">
        <f>[3]Dezembro!$J$5</f>
        <v>42.480000000000004</v>
      </c>
      <c r="C7" s="93">
        <f>[3]Dezembro!$J$6</f>
        <v>48.24</v>
      </c>
      <c r="D7" s="93">
        <f>[3]Dezembro!$J$7</f>
        <v>30.96</v>
      </c>
      <c r="E7" s="93">
        <f>[3]Dezembro!$J$8</f>
        <v>30.240000000000002</v>
      </c>
      <c r="F7" s="93">
        <f>[3]Dezembro!$J$9</f>
        <v>31.319999999999997</v>
      </c>
      <c r="G7" s="93">
        <f>[3]Dezembro!$J$10</f>
        <v>31.680000000000003</v>
      </c>
      <c r="H7" s="93">
        <f>[3]Dezembro!$J$11</f>
        <v>72</v>
      </c>
      <c r="I7" s="93">
        <f>[3]Dezembro!$J$12</f>
        <v>53.64</v>
      </c>
      <c r="J7" s="93">
        <f>[3]Dezembro!$J$13</f>
        <v>37.080000000000005</v>
      </c>
      <c r="K7" s="93">
        <f>[3]Dezembro!$J$14</f>
        <v>31.319999999999997</v>
      </c>
      <c r="L7" s="93">
        <f>[3]Dezembro!$J$15</f>
        <v>25.56</v>
      </c>
      <c r="M7" s="93">
        <f>[3]Dezembro!$J$16</f>
        <v>41.04</v>
      </c>
      <c r="N7" s="93">
        <f>[3]Dezembro!$J$17</f>
        <v>29.16</v>
      </c>
      <c r="O7" s="93">
        <f>[3]Dezembro!$J$18</f>
        <v>49.32</v>
      </c>
      <c r="P7" s="93">
        <f>[3]Dezembro!$J$19</f>
        <v>37.800000000000004</v>
      </c>
      <c r="Q7" s="93">
        <f>[3]Dezembro!$J$20</f>
        <v>29.52</v>
      </c>
      <c r="R7" s="93">
        <f>[3]Dezembro!$J$21</f>
        <v>21.6</v>
      </c>
      <c r="S7" s="93">
        <f>[3]Dezembro!$J$22</f>
        <v>30.96</v>
      </c>
      <c r="T7" s="93">
        <f>[3]Dezembro!$J$23</f>
        <v>39.24</v>
      </c>
      <c r="U7" s="93">
        <f>[3]Dezembro!$J$24</f>
        <v>48.24</v>
      </c>
      <c r="V7" s="93">
        <f>[3]Dezembro!$J$25</f>
        <v>33.119999999999997</v>
      </c>
      <c r="W7" s="93">
        <f>[3]Dezembro!$J$26</f>
        <v>25.56</v>
      </c>
      <c r="X7" s="93">
        <f>[3]Dezembro!$J$27</f>
        <v>28.8</v>
      </c>
      <c r="Y7" s="93">
        <f>[3]Dezembro!$J$28</f>
        <v>68.039999999999992</v>
      </c>
      <c r="Z7" s="93">
        <f>[3]Dezembro!$J$29</f>
        <v>33.480000000000004</v>
      </c>
      <c r="AA7" s="93">
        <f>[3]Dezembro!$J$30</f>
        <v>25.56</v>
      </c>
      <c r="AB7" s="93">
        <f>[3]Dezembro!$J$31</f>
        <v>31.680000000000003</v>
      </c>
      <c r="AC7" s="93">
        <f>[3]Dezembro!$J$32</f>
        <v>28.8</v>
      </c>
      <c r="AD7" s="93">
        <f>[3]Dezembro!$J$33</f>
        <v>34.92</v>
      </c>
      <c r="AE7" s="93">
        <f>[3]Dezembro!$J$34</f>
        <v>37.800000000000004</v>
      </c>
      <c r="AF7" s="93">
        <f>[3]Dezembro!$J$35</f>
        <v>43.2</v>
      </c>
      <c r="AG7" s="81">
        <f t="shared" si="3"/>
        <v>72</v>
      </c>
      <c r="AH7" s="92">
        <f t="shared" si="4"/>
        <v>37.172903225806451</v>
      </c>
    </row>
    <row r="8" spans="1:34" x14ac:dyDescent="0.2">
      <c r="A8" s="50" t="s">
        <v>1</v>
      </c>
      <c r="B8" s="93">
        <f>[4]Dezembro!$J$5</f>
        <v>33.840000000000003</v>
      </c>
      <c r="C8" s="93">
        <f>[4]Dezembro!$J$6</f>
        <v>39.96</v>
      </c>
      <c r="D8" s="93">
        <f>[4]Dezembro!$J$7</f>
        <v>39.96</v>
      </c>
      <c r="E8" s="93">
        <f>[4]Dezembro!$J$8</f>
        <v>26.64</v>
      </c>
      <c r="F8" s="93">
        <f>[4]Dezembro!$J$9</f>
        <v>34.92</v>
      </c>
      <c r="G8" s="93">
        <f>[4]Dezembro!$J$10</f>
        <v>46.800000000000004</v>
      </c>
      <c r="H8" s="93">
        <f>[4]Dezembro!$J$11</f>
        <v>41.04</v>
      </c>
      <c r="I8" s="93">
        <f>[4]Dezembro!$J$12</f>
        <v>33.119999999999997</v>
      </c>
      <c r="J8" s="93">
        <f>[4]Dezembro!$J$13</f>
        <v>46.080000000000005</v>
      </c>
      <c r="K8" s="93">
        <f>[4]Dezembro!$J$14</f>
        <v>12.96</v>
      </c>
      <c r="L8" s="93">
        <f>[4]Dezembro!$J$15</f>
        <v>20.16</v>
      </c>
      <c r="M8" s="93">
        <f>[4]Dezembro!$J$16</f>
        <v>56.16</v>
      </c>
      <c r="N8" s="93">
        <f>[4]Dezembro!$J$17</f>
        <v>50.76</v>
      </c>
      <c r="O8" s="93">
        <f>[4]Dezembro!$J$18</f>
        <v>27.720000000000002</v>
      </c>
      <c r="P8" s="93">
        <f>[4]Dezembro!$J$19</f>
        <v>25.56</v>
      </c>
      <c r="Q8" s="93">
        <f>[4]Dezembro!$J$20</f>
        <v>36.36</v>
      </c>
      <c r="R8" s="93">
        <f>[4]Dezembro!$J$21</f>
        <v>24.12</v>
      </c>
      <c r="S8" s="93">
        <f>[4]Dezembro!$J$22</f>
        <v>24.12</v>
      </c>
      <c r="T8" s="93">
        <f>[4]Dezembro!$J$23</f>
        <v>35.64</v>
      </c>
      <c r="U8" s="93">
        <f>[4]Dezembro!$J$24</f>
        <v>38.880000000000003</v>
      </c>
      <c r="V8" s="93">
        <f>[4]Dezembro!$J$25</f>
        <v>28.08</v>
      </c>
      <c r="W8" s="93">
        <f>[4]Dezembro!$J$26</f>
        <v>31.319999999999997</v>
      </c>
      <c r="X8" s="93">
        <f>[4]Dezembro!$J$27</f>
        <v>50.76</v>
      </c>
      <c r="Y8" s="93">
        <f>[4]Dezembro!$J$28</f>
        <v>32.4</v>
      </c>
      <c r="Z8" s="93">
        <f>[4]Dezembro!$J$29</f>
        <v>39.6</v>
      </c>
      <c r="AA8" s="93">
        <f>[4]Dezembro!$J$30</f>
        <v>21.6</v>
      </c>
      <c r="AB8" s="93">
        <f>[4]Dezembro!$J$31</f>
        <v>22.68</v>
      </c>
      <c r="AC8" s="93">
        <f>[4]Dezembro!$J$32</f>
        <v>20.52</v>
      </c>
      <c r="AD8" s="93">
        <f>[4]Dezembro!$J$33</f>
        <v>21.6</v>
      </c>
      <c r="AE8" s="93">
        <f>[4]Dezembro!$J$34</f>
        <v>22.32</v>
      </c>
      <c r="AF8" s="93">
        <f>[4]Dezembro!$J$35</f>
        <v>28.44</v>
      </c>
      <c r="AG8" s="81">
        <f t="shared" si="3"/>
        <v>56.16</v>
      </c>
      <c r="AH8" s="92">
        <f t="shared" si="4"/>
        <v>32.713548387096779</v>
      </c>
    </row>
    <row r="9" spans="1:34" x14ac:dyDescent="0.2">
      <c r="A9" s="50" t="s">
        <v>149</v>
      </c>
      <c r="B9" s="93">
        <f>[5]Dezembro!$J$5</f>
        <v>40.680000000000007</v>
      </c>
      <c r="C9" s="93">
        <f>[5]Dezembro!$J$6</f>
        <v>41.4</v>
      </c>
      <c r="D9" s="93">
        <f>[5]Dezembro!$J$7</f>
        <v>47.519999999999996</v>
      </c>
      <c r="E9" s="93">
        <f>[5]Dezembro!$J$8</f>
        <v>24.48</v>
      </c>
      <c r="F9" s="93">
        <f>[5]Dezembro!$J$9</f>
        <v>25.92</v>
      </c>
      <c r="G9" s="93">
        <f>[5]Dezembro!$J$10</f>
        <v>33.840000000000003</v>
      </c>
      <c r="H9" s="93">
        <f>[5]Dezembro!$J$11</f>
        <v>48.24</v>
      </c>
      <c r="I9" s="93">
        <f>[5]Dezembro!$J$12</f>
        <v>44.64</v>
      </c>
      <c r="J9" s="93">
        <f>[5]Dezembro!$J$13</f>
        <v>45</v>
      </c>
      <c r="K9" s="93">
        <f>[5]Dezembro!$J$14</f>
        <v>28.08</v>
      </c>
      <c r="L9" s="93">
        <f>[5]Dezembro!$J$15</f>
        <v>25.2</v>
      </c>
      <c r="M9" s="93">
        <f>[5]Dezembro!$J$16</f>
        <v>57.6</v>
      </c>
      <c r="N9" s="93">
        <f>[5]Dezembro!$J$17</f>
        <v>36.72</v>
      </c>
      <c r="O9" s="93">
        <f>[5]Dezembro!$J$18</f>
        <v>39.24</v>
      </c>
      <c r="P9" s="93">
        <f>[5]Dezembro!$J$19</f>
        <v>34.200000000000003</v>
      </c>
      <c r="Q9" s="93">
        <f>[5]Dezembro!$J$20</f>
        <v>23.040000000000003</v>
      </c>
      <c r="R9" s="93">
        <f>[5]Dezembro!$J$21</f>
        <v>28.8</v>
      </c>
      <c r="S9" s="93">
        <f>[5]Dezembro!$J$22</f>
        <v>33.480000000000004</v>
      </c>
      <c r="T9" s="93">
        <f>[5]Dezembro!$J$23</f>
        <v>41.4</v>
      </c>
      <c r="U9" s="93">
        <f>[5]Dezembro!$J$24</f>
        <v>39.96</v>
      </c>
      <c r="V9" s="93">
        <f>[5]Dezembro!$J$25</f>
        <v>25.56</v>
      </c>
      <c r="W9" s="93">
        <f>[5]Dezembro!$J$26</f>
        <v>27</v>
      </c>
      <c r="X9" s="93">
        <f>[5]Dezembro!$J$27</f>
        <v>20.16</v>
      </c>
      <c r="Y9" s="93">
        <f>[5]Dezembro!$J$28</f>
        <v>55.800000000000004</v>
      </c>
      <c r="Z9" s="93">
        <f>[5]Dezembro!$J$29</f>
        <v>34.56</v>
      </c>
      <c r="AA9" s="93">
        <f>[5]Dezembro!$J$30</f>
        <v>30.240000000000002</v>
      </c>
      <c r="AB9" s="93">
        <f>[5]Dezembro!$J$31</f>
        <v>23.040000000000003</v>
      </c>
      <c r="AC9" s="93">
        <f>[5]Dezembro!$J$32</f>
        <v>27</v>
      </c>
      <c r="AD9" s="93">
        <f>[5]Dezembro!$J$33</f>
        <v>28.08</v>
      </c>
      <c r="AE9" s="93">
        <f>[5]Dezembro!$J$34</f>
        <v>24.48</v>
      </c>
      <c r="AF9" s="93">
        <f>[5]Dezembro!$J$35</f>
        <v>23.400000000000002</v>
      </c>
      <c r="AG9" s="81">
        <f t="shared" si="3"/>
        <v>57.6</v>
      </c>
      <c r="AH9" s="92">
        <f t="shared" si="4"/>
        <v>34.15354838709677</v>
      </c>
    </row>
    <row r="10" spans="1:34" x14ac:dyDescent="0.2">
      <c r="A10" s="50" t="s">
        <v>93</v>
      </c>
      <c r="B10" s="93">
        <f>[6]Dezembro!$J$5</f>
        <v>42.12</v>
      </c>
      <c r="C10" s="93">
        <f>[6]Dezembro!$J$6</f>
        <v>53.28</v>
      </c>
      <c r="D10" s="93">
        <f>[6]Dezembro!$J$7</f>
        <v>35.64</v>
      </c>
      <c r="E10" s="93">
        <f>[6]Dezembro!$J$8</f>
        <v>41.76</v>
      </c>
      <c r="F10" s="93">
        <f>[6]Dezembro!$J$9</f>
        <v>46.800000000000004</v>
      </c>
      <c r="G10" s="93">
        <f>[6]Dezembro!$J$10</f>
        <v>41.4</v>
      </c>
      <c r="H10" s="93">
        <f>[6]Dezembro!$J$11</f>
        <v>38.159999999999997</v>
      </c>
      <c r="I10" s="93">
        <f>[6]Dezembro!$J$12</f>
        <v>37.800000000000004</v>
      </c>
      <c r="J10" s="93">
        <f>[6]Dezembro!$J$13</f>
        <v>34.200000000000003</v>
      </c>
      <c r="K10" s="93">
        <f>[6]Dezembro!$J$14</f>
        <v>28.08</v>
      </c>
      <c r="L10" s="93">
        <f>[6]Dezembro!$J$15</f>
        <v>29.52</v>
      </c>
      <c r="M10" s="93">
        <f>[6]Dezembro!$J$16</f>
        <v>46.800000000000004</v>
      </c>
      <c r="N10" s="93">
        <f>[6]Dezembro!$J$17</f>
        <v>33.119999999999997</v>
      </c>
      <c r="O10" s="93">
        <f>[6]Dezembro!$J$18</f>
        <v>35.64</v>
      </c>
      <c r="P10" s="93">
        <f>[6]Dezembro!$J$19</f>
        <v>23.040000000000003</v>
      </c>
      <c r="Q10" s="93">
        <f>[6]Dezembro!$J$20</f>
        <v>24.840000000000003</v>
      </c>
      <c r="R10" s="93">
        <f>[6]Dezembro!$J$21</f>
        <v>22.32</v>
      </c>
      <c r="S10" s="93">
        <f>[6]Dezembro!$J$22</f>
        <v>38.159999999999997</v>
      </c>
      <c r="T10" s="93">
        <f>[6]Dezembro!$J$23</f>
        <v>41.76</v>
      </c>
      <c r="U10" s="93">
        <f>[6]Dezembro!$J$24</f>
        <v>38.159999999999997</v>
      </c>
      <c r="V10" s="93">
        <f>[6]Dezembro!$J$25</f>
        <v>31.319999999999997</v>
      </c>
      <c r="W10" s="93">
        <f>[6]Dezembro!$J$26</f>
        <v>30.240000000000002</v>
      </c>
      <c r="X10" s="93">
        <f>[6]Dezembro!$J$27</f>
        <v>29.880000000000003</v>
      </c>
      <c r="Y10" s="93">
        <f>[6]Dezembro!$J$28</f>
        <v>32.04</v>
      </c>
      <c r="Z10" s="93">
        <f>[6]Dezembro!$J$29</f>
        <v>35.64</v>
      </c>
      <c r="AA10" s="93">
        <f>[6]Dezembro!$J$30</f>
        <v>30.96</v>
      </c>
      <c r="AB10" s="93">
        <f>[6]Dezembro!$J$31</f>
        <v>25.2</v>
      </c>
      <c r="AC10" s="93">
        <f>[6]Dezembro!$J$32</f>
        <v>24.840000000000003</v>
      </c>
      <c r="AD10" s="93">
        <f>[6]Dezembro!$J$33</f>
        <v>23.759999999999998</v>
      </c>
      <c r="AE10" s="93">
        <f>[6]Dezembro!$J$34</f>
        <v>27.36</v>
      </c>
      <c r="AF10" s="93">
        <f>[6]Dezembro!$J$35</f>
        <v>29.16</v>
      </c>
      <c r="AG10" s="81">
        <f t="shared" si="3"/>
        <v>53.28</v>
      </c>
      <c r="AH10" s="92">
        <f t="shared" si="4"/>
        <v>33.967741935483872</v>
      </c>
    </row>
    <row r="11" spans="1:34" x14ac:dyDescent="0.2">
      <c r="A11" s="50" t="s">
        <v>50</v>
      </c>
      <c r="B11" s="93">
        <f>[7]Dezembro!$J$5</f>
        <v>37.800000000000004</v>
      </c>
      <c r="C11" s="93">
        <f>[7]Dezembro!$J$6</f>
        <v>73.8</v>
      </c>
      <c r="D11" s="93">
        <f>[7]Dezembro!$J$7</f>
        <v>46.080000000000005</v>
      </c>
      <c r="E11" s="93">
        <f>[7]Dezembro!$J$8</f>
        <v>28.8</v>
      </c>
      <c r="F11" s="93">
        <f>[7]Dezembro!$J$9</f>
        <v>34.200000000000003</v>
      </c>
      <c r="G11" s="93">
        <f>[7]Dezembro!$J$10</f>
        <v>35.28</v>
      </c>
      <c r="H11" s="93">
        <f>[7]Dezembro!$J$11</f>
        <v>48.96</v>
      </c>
      <c r="I11" s="93">
        <f>[7]Dezembro!$J$12</f>
        <v>45.36</v>
      </c>
      <c r="J11" s="93">
        <f>[7]Dezembro!$J$13</f>
        <v>46.800000000000004</v>
      </c>
      <c r="K11" s="93">
        <f>[7]Dezembro!$J$14</f>
        <v>28.8</v>
      </c>
      <c r="L11" s="93">
        <f>[7]Dezembro!$J$15</f>
        <v>39.6</v>
      </c>
      <c r="M11" s="93">
        <f>[7]Dezembro!$J$16</f>
        <v>32.4</v>
      </c>
      <c r="N11" s="93">
        <f>[7]Dezembro!$J$17</f>
        <v>27.720000000000002</v>
      </c>
      <c r="O11" s="93">
        <f>[7]Dezembro!$J$18</f>
        <v>45</v>
      </c>
      <c r="P11" s="93">
        <f>[7]Dezembro!$J$19</f>
        <v>30.6</v>
      </c>
      <c r="Q11" s="93">
        <f>[7]Dezembro!$J$20</f>
        <v>33.119999999999997</v>
      </c>
      <c r="R11" s="93">
        <f>[7]Dezembro!$J$21</f>
        <v>26.64</v>
      </c>
      <c r="S11" s="93">
        <f>[7]Dezembro!$J$22</f>
        <v>32.04</v>
      </c>
      <c r="T11" s="93">
        <f>[7]Dezembro!$J$23</f>
        <v>47.88</v>
      </c>
      <c r="U11" s="93">
        <f>[7]Dezembro!$J$24</f>
        <v>36</v>
      </c>
      <c r="V11" s="93">
        <f>[7]Dezembro!$J$25</f>
        <v>36.36</v>
      </c>
      <c r="W11" s="93">
        <f>[7]Dezembro!$J$26</f>
        <v>24.12</v>
      </c>
      <c r="X11" s="93">
        <f>[7]Dezembro!$J$27</f>
        <v>29.880000000000003</v>
      </c>
      <c r="Y11" s="93">
        <f>[7]Dezembro!$J$28</f>
        <v>39.6</v>
      </c>
      <c r="Z11" s="93">
        <f>[7]Dezembro!$J$29</f>
        <v>29.16</v>
      </c>
      <c r="AA11" s="93">
        <f>[7]Dezembro!$J$30</f>
        <v>31.319999999999997</v>
      </c>
      <c r="AB11" s="93">
        <f>[7]Dezembro!$J$31</f>
        <v>29.16</v>
      </c>
      <c r="AC11" s="93">
        <f>[7]Dezembro!$J$32</f>
        <v>31.680000000000003</v>
      </c>
      <c r="AD11" s="93">
        <f>[7]Dezembro!$J$33</f>
        <v>22.68</v>
      </c>
      <c r="AE11" s="93">
        <f>[7]Dezembro!$J$34</f>
        <v>27.36</v>
      </c>
      <c r="AF11" s="93">
        <f>[7]Dezembro!$J$35</f>
        <v>27.36</v>
      </c>
      <c r="AG11" s="81">
        <f t="shared" si="3"/>
        <v>73.8</v>
      </c>
      <c r="AH11" s="92">
        <f t="shared" si="4"/>
        <v>35.663225806451614</v>
      </c>
    </row>
    <row r="12" spans="1:34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92" t="s">
        <v>203</v>
      </c>
    </row>
    <row r="13" spans="1:34" x14ac:dyDescent="0.2">
      <c r="A13" s="50" t="s">
        <v>96</v>
      </c>
      <c r="B13" s="93">
        <f>[8]Dezembro!$J$5</f>
        <v>41.04</v>
      </c>
      <c r="C13" s="93">
        <f>[8]Dezembro!$J$6</f>
        <v>48.96</v>
      </c>
      <c r="D13" s="93">
        <f>[8]Dezembro!$J$7</f>
        <v>35.28</v>
      </c>
      <c r="E13" s="93">
        <f>[8]Dezembro!$J$8</f>
        <v>24.12</v>
      </c>
      <c r="F13" s="93">
        <f>[8]Dezembro!$J$9</f>
        <v>35.64</v>
      </c>
      <c r="G13" s="93">
        <f>[8]Dezembro!$J$10</f>
        <v>46.800000000000004</v>
      </c>
      <c r="H13" s="93">
        <f>[8]Dezembro!$J$11</f>
        <v>58.32</v>
      </c>
      <c r="I13" s="93">
        <f>[8]Dezembro!$J$12</f>
        <v>37.440000000000005</v>
      </c>
      <c r="J13" s="93">
        <f>[8]Dezembro!$J$13</f>
        <v>38.880000000000003</v>
      </c>
      <c r="K13" s="93">
        <f>[8]Dezembro!$J$14</f>
        <v>38.519999999999996</v>
      </c>
      <c r="L13" s="93">
        <f>[8]Dezembro!$J$15</f>
        <v>43.56</v>
      </c>
      <c r="M13" s="93">
        <f>[8]Dezembro!$J$16</f>
        <v>50.04</v>
      </c>
      <c r="N13" s="93">
        <f>[8]Dezembro!$J$17</f>
        <v>54.36</v>
      </c>
      <c r="O13" s="93">
        <f>[8]Dezembro!$J$18</f>
        <v>36.36</v>
      </c>
      <c r="P13" s="93">
        <f>[8]Dezembro!$J$19</f>
        <v>32.04</v>
      </c>
      <c r="Q13" s="93">
        <f>[8]Dezembro!$J$20</f>
        <v>29.16</v>
      </c>
      <c r="R13" s="93">
        <f>[8]Dezembro!$J$21</f>
        <v>24.840000000000003</v>
      </c>
      <c r="S13" s="93">
        <f>[8]Dezembro!$J$22</f>
        <v>43.56</v>
      </c>
      <c r="T13" s="93">
        <f>[8]Dezembro!$J$23</f>
        <v>55.440000000000005</v>
      </c>
      <c r="U13" s="93">
        <f>[8]Dezembro!$J$24</f>
        <v>47.88</v>
      </c>
      <c r="V13" s="93">
        <f>[8]Dezembro!$J$25</f>
        <v>36.36</v>
      </c>
      <c r="W13" s="93">
        <f>[8]Dezembro!$J$26</f>
        <v>71.28</v>
      </c>
      <c r="X13" s="93">
        <f>[8]Dezembro!$J$27</f>
        <v>23.400000000000002</v>
      </c>
      <c r="Y13" s="93">
        <f>[8]Dezembro!$J$28</f>
        <v>25.2</v>
      </c>
      <c r="Z13" s="93">
        <f>[8]Dezembro!$J$29</f>
        <v>47.88</v>
      </c>
      <c r="AA13" s="93">
        <f>[8]Dezembro!$J$30</f>
        <v>33.480000000000004</v>
      </c>
      <c r="AB13" s="93">
        <f>[8]Dezembro!$J$31</f>
        <v>27</v>
      </c>
      <c r="AC13" s="93">
        <f>[8]Dezembro!$J$32</f>
        <v>27.720000000000002</v>
      </c>
      <c r="AD13" s="93">
        <f>[8]Dezembro!$J$33</f>
        <v>20.16</v>
      </c>
      <c r="AE13" s="93">
        <f>[8]Dezembro!$J$34</f>
        <v>23.400000000000002</v>
      </c>
      <c r="AF13" s="93">
        <f>[8]Dezembro!$J$35</f>
        <v>30.96</v>
      </c>
      <c r="AG13" s="81">
        <f t="shared" si="3"/>
        <v>71.28</v>
      </c>
      <c r="AH13" s="92">
        <f t="shared" si="4"/>
        <v>38.357419354838719</v>
      </c>
    </row>
    <row r="14" spans="1:34" hidden="1" x14ac:dyDescent="0.2">
      <c r="A14" s="50" t="s">
        <v>100</v>
      </c>
      <c r="B14" s="93" t="str">
        <f>[9]Dezembro!$J$5</f>
        <v>*</v>
      </c>
      <c r="C14" s="93" t="str">
        <f>[9]Dezembro!$J$6</f>
        <v>*</v>
      </c>
      <c r="D14" s="93" t="str">
        <f>[9]Dezembro!$J$7</f>
        <v>*</v>
      </c>
      <c r="E14" s="93" t="str">
        <f>[9]Dezembro!$J$8</f>
        <v>*</v>
      </c>
      <c r="F14" s="93" t="str">
        <f>[9]Dezembro!$J$9</f>
        <v>*</v>
      </c>
      <c r="G14" s="93" t="str">
        <f>[9]Dezembro!$J$10</f>
        <v>*</v>
      </c>
      <c r="H14" s="93" t="str">
        <f>[9]Dezembro!$J$11</f>
        <v>*</v>
      </c>
      <c r="I14" s="93" t="str">
        <f>[9]Dezembro!$J$12</f>
        <v>*</v>
      </c>
      <c r="J14" s="93" t="str">
        <f>[9]Dezembro!$J$13</f>
        <v>*</v>
      </c>
      <c r="K14" s="93" t="str">
        <f>[9]Dezembro!$J$14</f>
        <v>*</v>
      </c>
      <c r="L14" s="93" t="str">
        <f>[9]Dezembro!$J$15</f>
        <v>*</v>
      </c>
      <c r="M14" s="93" t="str">
        <f>[9]Dezembro!$J$16</f>
        <v>*</v>
      </c>
      <c r="N14" s="93" t="str">
        <f>[9]Dezembro!$J$17</f>
        <v>*</v>
      </c>
      <c r="O14" s="93" t="str">
        <f>[9]Dezembro!$J$18</f>
        <v>*</v>
      </c>
      <c r="P14" s="93" t="str">
        <f>[9]Dezembro!$J$19</f>
        <v>*</v>
      </c>
      <c r="Q14" s="93" t="str">
        <f>[9]Dezembro!$J$20</f>
        <v>*</v>
      </c>
      <c r="R14" s="93" t="str">
        <f>[9]Dezembro!$J$21</f>
        <v>*</v>
      </c>
      <c r="S14" s="93" t="str">
        <f>[9]Dezembro!$J$22</f>
        <v>*</v>
      </c>
      <c r="T14" s="93" t="str">
        <f>[9]Dezembro!$J$23</f>
        <v>*</v>
      </c>
      <c r="U14" s="93" t="str">
        <f>[9]Dezembro!$J$24</f>
        <v>*</v>
      </c>
      <c r="V14" s="93" t="str">
        <f>[9]Dezembro!$J$25</f>
        <v>*</v>
      </c>
      <c r="W14" s="93" t="str">
        <f>[9]Dezembro!$J$26</f>
        <v>*</v>
      </c>
      <c r="X14" s="93" t="str">
        <f>[9]Dezembro!$J$27</f>
        <v>*</v>
      </c>
      <c r="Y14" s="93" t="str">
        <f>[9]Dezembro!$J$28</f>
        <v>*</v>
      </c>
      <c r="Z14" s="93" t="str">
        <f>[9]Dezembro!$J$29</f>
        <v>*</v>
      </c>
      <c r="AA14" s="93" t="str">
        <f>[9]Dezembro!$J$30</f>
        <v>*</v>
      </c>
      <c r="AB14" s="93" t="str">
        <f>[9]Dezembro!$J$31</f>
        <v>*</v>
      </c>
      <c r="AC14" s="93" t="str">
        <f>[9]Dezembro!$J$32</f>
        <v>*</v>
      </c>
      <c r="AD14" s="93" t="str">
        <f>[9]Dezembro!$J$33</f>
        <v>*</v>
      </c>
      <c r="AE14" s="93" t="str">
        <f>[9]Dezembro!$J$34</f>
        <v>*</v>
      </c>
      <c r="AF14" s="93" t="str">
        <f>[9]Dezembro!$J$35</f>
        <v>*</v>
      </c>
      <c r="AG14" s="81" t="s">
        <v>203</v>
      </c>
      <c r="AH14" s="92" t="s">
        <v>203</v>
      </c>
    </row>
    <row r="15" spans="1:34" x14ac:dyDescent="0.2">
      <c r="A15" s="50" t="s">
        <v>103</v>
      </c>
      <c r="B15" s="93">
        <f>[10]Dezembro!$J$5</f>
        <v>38.159999999999997</v>
      </c>
      <c r="C15" s="93">
        <f>[10]Dezembro!$J$6</f>
        <v>52.2</v>
      </c>
      <c r="D15" s="93">
        <f>[10]Dezembro!$J$7</f>
        <v>28.08</v>
      </c>
      <c r="E15" s="93">
        <f>[10]Dezembro!$J$8</f>
        <v>19.440000000000001</v>
      </c>
      <c r="F15" s="93">
        <f>[10]Dezembro!$J$9</f>
        <v>34.200000000000003</v>
      </c>
      <c r="G15" s="93">
        <f>[10]Dezembro!$J$10</f>
        <v>39.24</v>
      </c>
      <c r="H15" s="93">
        <f>[10]Dezembro!$J$11</f>
        <v>45</v>
      </c>
      <c r="I15" s="93">
        <f>[10]Dezembro!$J$12</f>
        <v>39.6</v>
      </c>
      <c r="J15" s="93">
        <f>[10]Dezembro!$J$13</f>
        <v>46.440000000000005</v>
      </c>
      <c r="K15" s="93">
        <f>[10]Dezembro!$J$14</f>
        <v>34.56</v>
      </c>
      <c r="L15" s="93">
        <f>[10]Dezembro!$J$15</f>
        <v>24.12</v>
      </c>
      <c r="M15" s="93">
        <f>[10]Dezembro!$J$16</f>
        <v>58.32</v>
      </c>
      <c r="N15" s="93">
        <f>[10]Dezembro!$J$17</f>
        <v>51.480000000000004</v>
      </c>
      <c r="O15" s="93">
        <f>[10]Dezembro!$J$18</f>
        <v>50.4</v>
      </c>
      <c r="P15" s="93">
        <f>[10]Dezembro!$J$19</f>
        <v>31.680000000000003</v>
      </c>
      <c r="Q15" s="93">
        <f>[10]Dezembro!$J$20</f>
        <v>24.840000000000003</v>
      </c>
      <c r="R15" s="93">
        <f>[10]Dezembro!$J$21</f>
        <v>30.96</v>
      </c>
      <c r="S15" s="93">
        <f>[10]Dezembro!$J$22</f>
        <v>35.64</v>
      </c>
      <c r="T15" s="93">
        <f>[10]Dezembro!$J$23</f>
        <v>45.36</v>
      </c>
      <c r="U15" s="93">
        <f>[10]Dezembro!$J$24</f>
        <v>54.72</v>
      </c>
      <c r="V15" s="93">
        <f>[10]Dezembro!$J$25</f>
        <v>30.6</v>
      </c>
      <c r="W15" s="93">
        <f>[10]Dezembro!$J$26</f>
        <v>30.6</v>
      </c>
      <c r="X15" s="93">
        <f>[10]Dezembro!$J$27</f>
        <v>23.040000000000003</v>
      </c>
      <c r="Y15" s="93">
        <f>[10]Dezembro!$J$28</f>
        <v>43.2</v>
      </c>
      <c r="Z15" s="93">
        <f>[10]Dezembro!$J$29</f>
        <v>32.4</v>
      </c>
      <c r="AA15" s="93">
        <f>[10]Dezembro!$J$30</f>
        <v>34.92</v>
      </c>
      <c r="AB15" s="93">
        <f>[10]Dezembro!$J$31</f>
        <v>20.88</v>
      </c>
      <c r="AC15" s="93">
        <f>[10]Dezembro!$J$32</f>
        <v>27.720000000000002</v>
      </c>
      <c r="AD15" s="93">
        <f>[10]Dezembro!$J$33</f>
        <v>24.840000000000003</v>
      </c>
      <c r="AE15" s="93">
        <f>[10]Dezembro!$J$34</f>
        <v>28.8</v>
      </c>
      <c r="AF15" s="93">
        <f>[10]Dezembro!$J$35</f>
        <v>28.08</v>
      </c>
      <c r="AG15" s="81">
        <f t="shared" si="3"/>
        <v>58.32</v>
      </c>
      <c r="AH15" s="92">
        <f t="shared" si="4"/>
        <v>35.790967741935475</v>
      </c>
    </row>
    <row r="16" spans="1:34" hidden="1" x14ac:dyDescent="0.2">
      <c r="A16" s="50" t="s">
        <v>150</v>
      </c>
      <c r="B16" s="93" t="str">
        <f>[11]Dezembro!$J$5</f>
        <v>*</v>
      </c>
      <c r="C16" s="93" t="str">
        <f>[11]Dezembro!$J$6</f>
        <v>*</v>
      </c>
      <c r="D16" s="93" t="str">
        <f>[11]Dezembro!$J$7</f>
        <v>*</v>
      </c>
      <c r="E16" s="93" t="str">
        <f>[11]Dezembro!$J$8</f>
        <v>*</v>
      </c>
      <c r="F16" s="93" t="str">
        <f>[11]Dezembro!$J$9</f>
        <v>*</v>
      </c>
      <c r="G16" s="93" t="str">
        <f>[11]Dezembro!$J$10</f>
        <v>*</v>
      </c>
      <c r="H16" s="93" t="str">
        <f>[11]Dezembro!$J$11</f>
        <v>*</v>
      </c>
      <c r="I16" s="93" t="str">
        <f>[11]Dezembro!$J$12</f>
        <v>*</v>
      </c>
      <c r="J16" s="93" t="str">
        <f>[11]Dezembro!$J$13</f>
        <v>*</v>
      </c>
      <c r="K16" s="93" t="str">
        <f>[11]Dezembro!$J$14</f>
        <v>*</v>
      </c>
      <c r="L16" s="93" t="str">
        <f>[11]Dezembro!$J$15</f>
        <v>*</v>
      </c>
      <c r="M16" s="93" t="str">
        <f>[11]Dezembro!$J$16</f>
        <v>*</v>
      </c>
      <c r="N16" s="93" t="str">
        <f>[11]Dezembro!$J$17</f>
        <v>*</v>
      </c>
      <c r="O16" s="93" t="str">
        <f>[11]Dezembro!$J$18</f>
        <v>*</v>
      </c>
      <c r="P16" s="93" t="str">
        <f>[11]Dezembro!$J$19</f>
        <v>*</v>
      </c>
      <c r="Q16" s="93" t="str">
        <f>[11]Dezembro!$J$20</f>
        <v>*</v>
      </c>
      <c r="R16" s="93" t="str">
        <f>[11]Dezembro!$J$21</f>
        <v>*</v>
      </c>
      <c r="S16" s="93" t="str">
        <f>[11]Dezembro!$J$22</f>
        <v>*</v>
      </c>
      <c r="T16" s="93" t="str">
        <f>[11]Dezembro!$J$23</f>
        <v>*</v>
      </c>
      <c r="U16" s="93" t="str">
        <f>[11]Dezembro!$J$24</f>
        <v>*</v>
      </c>
      <c r="V16" s="93" t="str">
        <f>[11]Dezembro!$J$25</f>
        <v>*</v>
      </c>
      <c r="W16" s="93" t="str">
        <f>[11]Dezembro!$J$26</f>
        <v>*</v>
      </c>
      <c r="X16" s="93" t="str">
        <f>[11]Dezembro!$J$27</f>
        <v>*</v>
      </c>
      <c r="Y16" s="93" t="str">
        <f>[11]Dezembro!$J$28</f>
        <v>*</v>
      </c>
      <c r="Z16" s="93" t="str">
        <f>[11]Dezembro!$J$29</f>
        <v>*</v>
      </c>
      <c r="AA16" s="93" t="str">
        <f>[11]Dezembro!$J$30</f>
        <v>*</v>
      </c>
      <c r="AB16" s="93" t="str">
        <f>[11]Dezembro!$J$31</f>
        <v>*</v>
      </c>
      <c r="AC16" s="93" t="str">
        <f>[11]Dezembro!$J$32</f>
        <v>*</v>
      </c>
      <c r="AD16" s="93" t="str">
        <f>[11]Dezembro!$J$33</f>
        <v>*</v>
      </c>
      <c r="AE16" s="93" t="str">
        <f>[11]Dezembro!$J$34</f>
        <v>*</v>
      </c>
      <c r="AF16" s="93" t="str">
        <f>[11]Dezembro!$J$35</f>
        <v>*</v>
      </c>
      <c r="AG16" s="81" t="s">
        <v>203</v>
      </c>
      <c r="AH16" s="92" t="s">
        <v>203</v>
      </c>
    </row>
    <row r="17" spans="1:38" x14ac:dyDescent="0.2">
      <c r="A17" s="50" t="s">
        <v>2</v>
      </c>
      <c r="B17" s="93">
        <f>[12]Dezembro!$J$5</f>
        <v>38.519999999999996</v>
      </c>
      <c r="C17" s="93">
        <f>[12]Dezembro!$J$6</f>
        <v>44.64</v>
      </c>
      <c r="D17" s="93">
        <f>[12]Dezembro!$J$7</f>
        <v>39.6</v>
      </c>
      <c r="E17" s="93">
        <f>[12]Dezembro!$J$8</f>
        <v>28.08</v>
      </c>
      <c r="F17" s="93">
        <f>[12]Dezembro!$J$9</f>
        <v>30.240000000000002</v>
      </c>
      <c r="G17" s="93">
        <f>[12]Dezembro!$J$10</f>
        <v>38.519999999999996</v>
      </c>
      <c r="H17" s="93">
        <f>[12]Dezembro!$J$11</f>
        <v>45</v>
      </c>
      <c r="I17" s="93">
        <f>[12]Dezembro!$J$12</f>
        <v>42.84</v>
      </c>
      <c r="J17" s="93">
        <f>[12]Dezembro!$J$13</f>
        <v>35.64</v>
      </c>
      <c r="K17" s="93">
        <f>[12]Dezembro!$J$14</f>
        <v>27</v>
      </c>
      <c r="L17" s="93">
        <f>[12]Dezembro!$J$15</f>
        <v>24.840000000000003</v>
      </c>
      <c r="M17" s="93">
        <f>[12]Dezembro!$J$16</f>
        <v>37.440000000000005</v>
      </c>
      <c r="N17" s="93">
        <f>[12]Dezembro!$J$17</f>
        <v>36.72</v>
      </c>
      <c r="O17" s="93">
        <f>[12]Dezembro!$J$18</f>
        <v>33.840000000000003</v>
      </c>
      <c r="P17" s="93">
        <f>[12]Dezembro!$J$19</f>
        <v>24.840000000000003</v>
      </c>
      <c r="Q17" s="93">
        <f>[12]Dezembro!$J$20</f>
        <v>27.720000000000002</v>
      </c>
      <c r="R17" s="93">
        <f>[12]Dezembro!$J$21</f>
        <v>23.040000000000003</v>
      </c>
      <c r="S17" s="93">
        <f>[12]Dezembro!$J$22</f>
        <v>27.720000000000002</v>
      </c>
      <c r="T17" s="93">
        <f>[12]Dezembro!$J$23</f>
        <v>40.680000000000007</v>
      </c>
      <c r="U17" s="93">
        <f>[12]Dezembro!$J$24</f>
        <v>36.72</v>
      </c>
      <c r="V17" s="93">
        <f>[12]Dezembro!$J$25</f>
        <v>53.28</v>
      </c>
      <c r="W17" s="93">
        <f>[12]Dezembro!$J$26</f>
        <v>27.720000000000002</v>
      </c>
      <c r="X17" s="93">
        <f>[12]Dezembro!$J$27</f>
        <v>40.680000000000007</v>
      </c>
      <c r="Y17" s="93">
        <f>[12]Dezembro!$J$28</f>
        <v>40.680000000000007</v>
      </c>
      <c r="Z17" s="93">
        <f>[12]Dezembro!$J$29</f>
        <v>39.96</v>
      </c>
      <c r="AA17" s="93">
        <f>[12]Dezembro!$J$30</f>
        <v>36.36</v>
      </c>
      <c r="AB17" s="93">
        <f>[12]Dezembro!$J$31</f>
        <v>25.92</v>
      </c>
      <c r="AC17" s="93">
        <f>[12]Dezembro!$J$32</f>
        <v>28.44</v>
      </c>
      <c r="AD17" s="93">
        <f>[12]Dezembro!$J$33</f>
        <v>23.400000000000002</v>
      </c>
      <c r="AE17" s="93">
        <f>[12]Dezembro!$J$34</f>
        <v>26.28</v>
      </c>
      <c r="AF17" s="93">
        <f>[12]Dezembro!$J$35</f>
        <v>32.04</v>
      </c>
      <c r="AG17" s="81">
        <f t="shared" si="3"/>
        <v>53.28</v>
      </c>
      <c r="AH17" s="92">
        <f t="shared" si="4"/>
        <v>34.141935483870981</v>
      </c>
      <c r="AJ17" s="11" t="s">
        <v>33</v>
      </c>
      <c r="AK17" t="s">
        <v>33</v>
      </c>
    </row>
    <row r="18" spans="1:38" x14ac:dyDescent="0.2">
      <c r="A18" s="50" t="s">
        <v>3</v>
      </c>
      <c r="B18" s="93">
        <f>[13]Dezembro!$J5</f>
        <v>38.880000000000003</v>
      </c>
      <c r="C18" s="93">
        <f>[13]Dezembro!$J6</f>
        <v>52.56</v>
      </c>
      <c r="D18" s="93">
        <f>[13]Dezembro!$J7</f>
        <v>46.800000000000004</v>
      </c>
      <c r="E18" s="93">
        <f>[13]Dezembro!$J8</f>
        <v>24.48</v>
      </c>
      <c r="F18" s="93">
        <f>[13]Dezembro!$J9</f>
        <v>37.080000000000005</v>
      </c>
      <c r="G18" s="93">
        <f>[13]Dezembro!$J10</f>
        <v>34.56</v>
      </c>
      <c r="H18" s="93">
        <f>[13]Dezembro!$J11</f>
        <v>30.6</v>
      </c>
      <c r="I18" s="93">
        <f>[13]Dezembro!$J12</f>
        <v>28.8</v>
      </c>
      <c r="J18" s="93">
        <f>[13]Dezembro!$J13</f>
        <v>36</v>
      </c>
      <c r="K18" s="93">
        <f>[13]Dezembro!$J14</f>
        <v>50.04</v>
      </c>
      <c r="L18" s="93">
        <f>[13]Dezembro!$J15</f>
        <v>23.040000000000003</v>
      </c>
      <c r="M18" s="93">
        <f>[13]Dezembro!$J16</f>
        <v>34.56</v>
      </c>
      <c r="N18" s="93">
        <f>[13]Dezembro!$J17</f>
        <v>34.56</v>
      </c>
      <c r="O18" s="93">
        <f>[13]Dezembro!$J18</f>
        <v>37.800000000000004</v>
      </c>
      <c r="P18" s="93">
        <f>[13]Dezembro!$J19</f>
        <v>31.680000000000003</v>
      </c>
      <c r="Q18" s="93">
        <f>[13]Dezembro!$J20</f>
        <v>31.680000000000003</v>
      </c>
      <c r="R18" s="93">
        <f>[13]Dezembro!$J21</f>
        <v>36</v>
      </c>
      <c r="S18" s="93">
        <f>[13]Dezembro!$J22</f>
        <v>22.68</v>
      </c>
      <c r="T18" s="93">
        <f>[13]Dezembro!$J23</f>
        <v>48.96</v>
      </c>
      <c r="U18" s="93">
        <f>[13]Dezembro!$J24</f>
        <v>44.64</v>
      </c>
      <c r="V18" s="93">
        <f>[13]Dezembro!$J25</f>
        <v>46.080000000000005</v>
      </c>
      <c r="W18" s="93">
        <f>[13]Dezembro!$J26</f>
        <v>28.08</v>
      </c>
      <c r="X18" s="93">
        <f>[13]Dezembro!$J27</f>
        <v>25.56</v>
      </c>
      <c r="Y18" s="93">
        <f>[13]Dezembro!$J28</f>
        <v>33.480000000000004</v>
      </c>
      <c r="Z18" s="93">
        <f>[13]Dezembro!$J29</f>
        <v>22.68</v>
      </c>
      <c r="AA18" s="93">
        <f>[13]Dezembro!$J30</f>
        <v>35.28</v>
      </c>
      <c r="AB18" s="93">
        <f>[13]Dezembro!$J31</f>
        <v>36.36</v>
      </c>
      <c r="AC18" s="93">
        <f>[13]Dezembro!$J32</f>
        <v>20.16</v>
      </c>
      <c r="AD18" s="93">
        <f>[13]Dezembro!$J33</f>
        <v>18</v>
      </c>
      <c r="AE18" s="93">
        <f>[13]Dezembro!$J34</f>
        <v>45.72</v>
      </c>
      <c r="AF18" s="93">
        <f>[13]Dezembro!$J35</f>
        <v>28.44</v>
      </c>
      <c r="AG18" s="81">
        <f t="shared" si="3"/>
        <v>52.56</v>
      </c>
      <c r="AH18" s="92">
        <f t="shared" si="4"/>
        <v>34.362580645161287</v>
      </c>
      <c r="AI18" s="11"/>
      <c r="AJ18" s="11" t="s">
        <v>33</v>
      </c>
    </row>
    <row r="19" spans="1:38" hidden="1" x14ac:dyDescent="0.2">
      <c r="A19" s="50" t="s">
        <v>4</v>
      </c>
      <c r="B19" s="93">
        <f>[14]Dezembro!$J$5</f>
        <v>0</v>
      </c>
      <c r="C19" s="93">
        <f>[14]Dezembro!$J$6</f>
        <v>0</v>
      </c>
      <c r="D19" s="93">
        <f>[14]Dezembro!$J$7</f>
        <v>0</v>
      </c>
      <c r="E19" s="93">
        <f>[14]Dezembro!$J$8</f>
        <v>0</v>
      </c>
      <c r="F19" s="93">
        <f>[14]Dezembro!$J$9</f>
        <v>0</v>
      </c>
      <c r="G19" s="93">
        <f>[14]Dezembro!$J$10</f>
        <v>0</v>
      </c>
      <c r="H19" s="93">
        <f>[14]Dezembro!$J$11</f>
        <v>0</v>
      </c>
      <c r="I19" s="93">
        <f>[14]Dezembro!$J$12</f>
        <v>0</v>
      </c>
      <c r="J19" s="93">
        <f>[14]Dezembro!$J$13</f>
        <v>0</v>
      </c>
      <c r="K19" s="93">
        <f>[14]Dezembro!$J$14</f>
        <v>0</v>
      </c>
      <c r="L19" s="93">
        <f>[14]Dezembro!$J$15</f>
        <v>0</v>
      </c>
      <c r="M19" s="93">
        <f>[14]Dezembro!$J$16</f>
        <v>0</v>
      </c>
      <c r="N19" s="93">
        <f>[14]Dezembro!$J$17</f>
        <v>0</v>
      </c>
      <c r="O19" s="93">
        <f>[14]Dezembro!$J$18</f>
        <v>0</v>
      </c>
      <c r="P19" s="93">
        <f>[14]Dezembro!$J$19</f>
        <v>0</v>
      </c>
      <c r="Q19" s="93">
        <f>[14]Dezembro!$J$20</f>
        <v>0</v>
      </c>
      <c r="R19" s="93">
        <f>[14]Dezembro!$J$21</f>
        <v>0</v>
      </c>
      <c r="S19" s="93">
        <f>[14]Dezembro!$J$22</f>
        <v>0</v>
      </c>
      <c r="T19" s="93">
        <f>[14]Dezembro!$J$23</f>
        <v>0</v>
      </c>
      <c r="U19" s="93">
        <f>[14]Dezembro!$J$24</f>
        <v>0</v>
      </c>
      <c r="V19" s="93">
        <f>[14]Dezembro!$J$25</f>
        <v>0</v>
      </c>
      <c r="W19" s="93">
        <f>[14]Dezembro!$J$26</f>
        <v>0</v>
      </c>
      <c r="X19" s="93">
        <f>[14]Dezembro!$J$27</f>
        <v>0</v>
      </c>
      <c r="Y19" s="93">
        <f>[14]Dezembro!$J$28</f>
        <v>0</v>
      </c>
      <c r="Z19" s="93">
        <f>[14]Dezembro!$J$29</f>
        <v>0</v>
      </c>
      <c r="AA19" s="93">
        <f>[14]Dezembro!$J$30</f>
        <v>0</v>
      </c>
      <c r="AB19" s="93">
        <f>[14]Dezembro!$J$31</f>
        <v>0</v>
      </c>
      <c r="AC19" s="93">
        <f>[14]Dezembro!$J$32</f>
        <v>0</v>
      </c>
      <c r="AD19" s="93">
        <f>[14]Dezembro!$J$33</f>
        <v>0</v>
      </c>
      <c r="AE19" s="93">
        <f>[14]Dezembro!$J$34</f>
        <v>0</v>
      </c>
      <c r="AF19" s="93">
        <f>[14]Dezembro!$J$35</f>
        <v>0</v>
      </c>
      <c r="AG19" s="81">
        <f t="shared" si="3"/>
        <v>0</v>
      </c>
      <c r="AH19" s="92">
        <f t="shared" si="4"/>
        <v>0</v>
      </c>
    </row>
    <row r="20" spans="1:38" x14ac:dyDescent="0.2">
      <c r="A20" s="50" t="s">
        <v>5</v>
      </c>
      <c r="B20" s="93">
        <f>[15]Dezembro!$J$5</f>
        <v>8.64</v>
      </c>
      <c r="C20" s="93">
        <f>[15]Dezembro!$J$6</f>
        <v>12.96</v>
      </c>
      <c r="D20" s="93">
        <f>[15]Dezembro!$J$7</f>
        <v>15.840000000000002</v>
      </c>
      <c r="E20" s="93">
        <f>[15]Dezembro!$J$8</f>
        <v>5.4</v>
      </c>
      <c r="F20" s="93">
        <f>[15]Dezembro!$J$9</f>
        <v>12.24</v>
      </c>
      <c r="G20" s="93">
        <f>[15]Dezembro!$J$10</f>
        <v>9.3600000000000012</v>
      </c>
      <c r="H20" s="93">
        <f>[15]Dezembro!$J$11</f>
        <v>10.8</v>
      </c>
      <c r="I20" s="93">
        <f>[15]Dezembro!$J$12</f>
        <v>10.08</v>
      </c>
      <c r="J20" s="93">
        <f>[15]Dezembro!$J$13</f>
        <v>21.96</v>
      </c>
      <c r="K20" s="93">
        <f>[15]Dezembro!$J$14</f>
        <v>16.559999999999999</v>
      </c>
      <c r="L20" s="93">
        <f>[15]Dezembro!$J$15</f>
        <v>10.08</v>
      </c>
      <c r="M20" s="93">
        <f>[15]Dezembro!$J$16</f>
        <v>12.96</v>
      </c>
      <c r="N20" s="93">
        <f>[15]Dezembro!$J$17</f>
        <v>10.08</v>
      </c>
      <c r="O20" s="93">
        <f>[15]Dezembro!$J$18</f>
        <v>36</v>
      </c>
      <c r="P20" s="93">
        <f>[15]Dezembro!$J$19</f>
        <v>19.8</v>
      </c>
      <c r="Q20" s="93">
        <f>[15]Dezembro!$J$20</f>
        <v>8.64</v>
      </c>
      <c r="R20" s="93">
        <f>[15]Dezembro!$J$21</f>
        <v>7.5600000000000005</v>
      </c>
      <c r="S20" s="93">
        <f>[15]Dezembro!$J$22</f>
        <v>12.96</v>
      </c>
      <c r="T20" s="93">
        <f>[15]Dezembro!$J$23</f>
        <v>11.879999999999999</v>
      </c>
      <c r="U20" s="93">
        <f>[15]Dezembro!$J$24</f>
        <v>11.520000000000001</v>
      </c>
      <c r="V20" s="93">
        <f>[15]Dezembro!$J$25</f>
        <v>12.24</v>
      </c>
      <c r="W20" s="93">
        <f>[15]Dezembro!$J$26</f>
        <v>8.2799999999999994</v>
      </c>
      <c r="X20" s="93">
        <f>[15]Dezembro!$J$27</f>
        <v>7.2</v>
      </c>
      <c r="Y20" s="93">
        <f>[15]Dezembro!$J$28</f>
        <v>2.8800000000000003</v>
      </c>
      <c r="Z20" s="93">
        <f>[15]Dezembro!$J$29</f>
        <v>18.36</v>
      </c>
      <c r="AA20" s="93">
        <f>[15]Dezembro!$J$30</f>
        <v>7.9200000000000008</v>
      </c>
      <c r="AB20" s="93">
        <f>[15]Dezembro!$J$31</f>
        <v>1.4400000000000002</v>
      </c>
      <c r="AC20" s="93">
        <f>[15]Dezembro!$J$32</f>
        <v>6.48</v>
      </c>
      <c r="AD20" s="93">
        <f>[15]Dezembro!$J$33</f>
        <v>2.16</v>
      </c>
      <c r="AE20" s="93">
        <f>[15]Dezembro!$J$34</f>
        <v>1.08</v>
      </c>
      <c r="AF20" s="93">
        <f>[15]Dezembro!$J$35</f>
        <v>2.16</v>
      </c>
      <c r="AG20" s="81">
        <f t="shared" si="3"/>
        <v>36</v>
      </c>
      <c r="AH20" s="92">
        <f t="shared" si="4"/>
        <v>10.823225806451616</v>
      </c>
      <c r="AI20" s="11" t="s">
        <v>33</v>
      </c>
    </row>
    <row r="21" spans="1:38" x14ac:dyDescent="0.2">
      <c r="A21" s="50" t="s">
        <v>31</v>
      </c>
      <c r="B21" s="93">
        <f>[16]Dezembro!$J$5</f>
        <v>34.200000000000003</v>
      </c>
      <c r="C21" s="93">
        <f>[16]Dezembro!$J$6</f>
        <v>43.2</v>
      </c>
      <c r="D21" s="93">
        <f>[16]Dezembro!$J$7</f>
        <v>30.6</v>
      </c>
      <c r="E21" s="93">
        <f>[16]Dezembro!$J$8</f>
        <v>29.16</v>
      </c>
      <c r="F21" s="93">
        <f>[16]Dezembro!$J$9</f>
        <v>47.519999999999996</v>
      </c>
      <c r="G21" s="93">
        <f>[16]Dezembro!$J$10</f>
        <v>43.92</v>
      </c>
      <c r="H21" s="93">
        <f>[16]Dezembro!$J$11</f>
        <v>36.36</v>
      </c>
      <c r="I21" s="93">
        <f>[16]Dezembro!$J$12</f>
        <v>41.4</v>
      </c>
      <c r="J21" s="93" t="str">
        <f>[16]Dezembro!$J$13</f>
        <v>*</v>
      </c>
      <c r="K21" s="93" t="str">
        <f>[16]Dezembro!$J$14</f>
        <v>*</v>
      </c>
      <c r="L21" s="93" t="str">
        <f>[16]Dezembro!$J$15</f>
        <v>*</v>
      </c>
      <c r="M21" s="93" t="str">
        <f>[16]Dezembro!$J$16</f>
        <v>*</v>
      </c>
      <c r="N21" s="93" t="str">
        <f>[16]Dezembro!$J$17</f>
        <v>*</v>
      </c>
      <c r="O21" s="93" t="str">
        <f>[16]Dezembro!$J$18</f>
        <v>*</v>
      </c>
      <c r="P21" s="93" t="str">
        <f>[16]Dezembro!$J$19</f>
        <v>*</v>
      </c>
      <c r="Q21" s="93" t="str">
        <f>[16]Dezembro!$J$20</f>
        <v>*</v>
      </c>
      <c r="R21" s="93" t="str">
        <f>[16]Dezembro!$J$21</f>
        <v>*</v>
      </c>
      <c r="S21" s="93" t="str">
        <f>[16]Dezembro!$J$22</f>
        <v>*</v>
      </c>
      <c r="T21" s="93" t="str">
        <f>[16]Dezembro!$J$23</f>
        <v>*</v>
      </c>
      <c r="U21" s="93" t="str">
        <f>[16]Dezembro!$J$24</f>
        <v>*</v>
      </c>
      <c r="V21" s="93" t="str">
        <f>[16]Dezembro!$J$25</f>
        <v>*</v>
      </c>
      <c r="W21" s="93" t="str">
        <f>[16]Dezembro!$J$26</f>
        <v>*</v>
      </c>
      <c r="X21" s="93" t="str">
        <f>[16]Dezembro!$J$27</f>
        <v>*</v>
      </c>
      <c r="Y21" s="93" t="str">
        <f>[16]Dezembro!$J$28</f>
        <v>*</v>
      </c>
      <c r="Z21" s="93" t="str">
        <f>[16]Dezembro!$J$29</f>
        <v>*</v>
      </c>
      <c r="AA21" s="93" t="str">
        <f>[16]Dezembro!$J$30</f>
        <v>*</v>
      </c>
      <c r="AB21" s="93" t="str">
        <f>[16]Dezembro!$J$31</f>
        <v>*</v>
      </c>
      <c r="AC21" s="93" t="str">
        <f>[16]Dezembro!$J$32</f>
        <v>*</v>
      </c>
      <c r="AD21" s="93" t="str">
        <f>[16]Dezembro!$J$33</f>
        <v>*</v>
      </c>
      <c r="AE21" s="93" t="str">
        <f>[16]Dezembro!$J$34</f>
        <v>*</v>
      </c>
      <c r="AF21" s="93" t="str">
        <f>[16]Dezembro!$J$35</f>
        <v>*</v>
      </c>
      <c r="AG21" s="81">
        <f t="shared" si="3"/>
        <v>47.519999999999996</v>
      </c>
      <c r="AH21" s="92">
        <f t="shared" si="4"/>
        <v>38.295000000000002</v>
      </c>
    </row>
    <row r="22" spans="1:38" x14ac:dyDescent="0.2">
      <c r="A22" s="50" t="s">
        <v>6</v>
      </c>
      <c r="B22" s="93">
        <f>[17]Dezembro!$J$5</f>
        <v>35.28</v>
      </c>
      <c r="C22" s="93">
        <f>[17]Dezembro!$J$6</f>
        <v>28.08</v>
      </c>
      <c r="D22" s="93">
        <f>[17]Dezembro!$J$7</f>
        <v>25.2</v>
      </c>
      <c r="E22" s="93">
        <f>[17]Dezembro!$J$8</f>
        <v>22.68</v>
      </c>
      <c r="F22" s="93">
        <f>[17]Dezembro!$J$9</f>
        <v>34.200000000000003</v>
      </c>
      <c r="G22" s="93">
        <f>[17]Dezembro!$J$10</f>
        <v>44.64</v>
      </c>
      <c r="H22" s="93">
        <f>[17]Dezembro!$J$11</f>
        <v>30.96</v>
      </c>
      <c r="I22" s="93">
        <f>[17]Dezembro!$J$12</f>
        <v>27.720000000000002</v>
      </c>
      <c r="J22" s="93">
        <v>32.04</v>
      </c>
      <c r="K22" s="93">
        <f>[17]Dezembro!$J$14</f>
        <v>24.12</v>
      </c>
      <c r="L22" s="93">
        <f>[17]Dezembro!$J$15</f>
        <v>18.720000000000002</v>
      </c>
      <c r="M22" s="93">
        <f>[17]Dezembro!$J$16</f>
        <v>32.76</v>
      </c>
      <c r="N22" s="93">
        <f>[17]Dezembro!$J$17</f>
        <v>41.76</v>
      </c>
      <c r="O22" s="93">
        <f>[17]Dezembro!$J$18</f>
        <v>30.6</v>
      </c>
      <c r="P22" s="93">
        <f>[17]Dezembro!$J$19</f>
        <v>17.64</v>
      </c>
      <c r="Q22" s="93">
        <f>[17]Dezembro!$J$20</f>
        <v>30.6</v>
      </c>
      <c r="R22" s="93">
        <f>[17]Dezembro!$J$21</f>
        <v>20.88</v>
      </c>
      <c r="S22" s="93">
        <f>[17]Dezembro!$J$22</f>
        <v>28.44</v>
      </c>
      <c r="T22" s="93">
        <f>[17]Dezembro!$J$23</f>
        <v>37.440000000000005</v>
      </c>
      <c r="U22" s="93">
        <f>[17]Dezembro!$J$24</f>
        <v>31.319999999999997</v>
      </c>
      <c r="V22" s="93">
        <f>[17]Dezembro!$J$25</f>
        <v>28.08</v>
      </c>
      <c r="W22" s="93">
        <f>[17]Dezembro!$J$26</f>
        <v>23.400000000000002</v>
      </c>
      <c r="X22" s="93">
        <f>[17]Dezembro!$J$27</f>
        <v>43.56</v>
      </c>
      <c r="Y22" s="93">
        <f>[17]Dezembro!$J$28</f>
        <v>34.56</v>
      </c>
      <c r="Z22" s="93">
        <f>[17]Dezembro!$J$29</f>
        <v>13.68</v>
      </c>
      <c r="AA22" s="93">
        <f>[17]Dezembro!$J$30</f>
        <v>24.12</v>
      </c>
      <c r="AB22" s="93">
        <f>[17]Dezembro!$J$31</f>
        <v>19.079999999999998</v>
      </c>
      <c r="AC22" s="93">
        <f>[17]Dezembro!$J$32</f>
        <v>24.48</v>
      </c>
      <c r="AD22" s="93">
        <f>[17]Dezembro!$J$33</f>
        <v>24.840000000000003</v>
      </c>
      <c r="AE22" s="93">
        <f>[17]Dezembro!$J$34</f>
        <v>28.08</v>
      </c>
      <c r="AF22" s="93">
        <f>[17]Dezembro!$J$35</f>
        <v>22.32</v>
      </c>
      <c r="AG22" s="81">
        <f>MAX(B22:AF22)</f>
        <v>44.64</v>
      </c>
      <c r="AH22" s="92">
        <f t="shared" si="4"/>
        <v>28.428387096774198</v>
      </c>
    </row>
    <row r="23" spans="1:38" x14ac:dyDescent="0.2">
      <c r="A23" s="50" t="s">
        <v>7</v>
      </c>
      <c r="B23" s="93">
        <f>[18]Dezembro!$J$5</f>
        <v>32.4</v>
      </c>
      <c r="C23" s="93">
        <f>[18]Dezembro!$J$6</f>
        <v>52.56</v>
      </c>
      <c r="D23" s="93">
        <f>[18]Dezembro!$J$7</f>
        <v>40.680000000000007</v>
      </c>
      <c r="E23" s="93">
        <f>[18]Dezembro!$J$8</f>
        <v>23.040000000000003</v>
      </c>
      <c r="F23" s="93">
        <f>[18]Dezembro!$J$9</f>
        <v>23.040000000000003</v>
      </c>
      <c r="G23" s="93">
        <f>[18]Dezembro!$J$10</f>
        <v>42.480000000000004</v>
      </c>
      <c r="H23" s="93">
        <f>[18]Dezembro!$J$11</f>
        <v>51.12</v>
      </c>
      <c r="I23" s="93">
        <f>[18]Dezembro!$J$12</f>
        <v>40.32</v>
      </c>
      <c r="J23" s="93">
        <f>[18]Dezembro!$J$13</f>
        <v>46.800000000000004</v>
      </c>
      <c r="K23" s="93">
        <f>[18]Dezembro!$J$14</f>
        <v>36.36</v>
      </c>
      <c r="L23" s="93">
        <f>[18]Dezembro!$J$15</f>
        <v>20.16</v>
      </c>
      <c r="M23" s="93">
        <f>[18]Dezembro!$J$16</f>
        <v>50.76</v>
      </c>
      <c r="N23" s="93">
        <f>[18]Dezembro!$J$17</f>
        <v>33.480000000000004</v>
      </c>
      <c r="O23" s="93">
        <f>[18]Dezembro!$J$18</f>
        <v>33.119999999999997</v>
      </c>
      <c r="P23" s="93">
        <f>[18]Dezembro!$J$19</f>
        <v>29.16</v>
      </c>
      <c r="Q23" s="93">
        <f>[18]Dezembro!$J$20</f>
        <v>26.28</v>
      </c>
      <c r="R23" s="93">
        <f>[18]Dezembro!$J$21</f>
        <v>21.6</v>
      </c>
      <c r="S23" s="93">
        <f>[18]Dezembro!$J$22</f>
        <v>29.16</v>
      </c>
      <c r="T23" s="93">
        <f>[18]Dezembro!$J$23</f>
        <v>51.84</v>
      </c>
      <c r="U23" s="93">
        <f>[18]Dezembro!$J$24</f>
        <v>35.64</v>
      </c>
      <c r="V23" s="93">
        <f>[18]Dezembro!$J$25</f>
        <v>34.92</v>
      </c>
      <c r="W23" s="93">
        <f>[18]Dezembro!$J$26</f>
        <v>32.76</v>
      </c>
      <c r="X23" s="93">
        <f>[18]Dezembro!$J$27</f>
        <v>23.400000000000002</v>
      </c>
      <c r="Y23" s="93">
        <f>[18]Dezembro!$J$28</f>
        <v>36.36</v>
      </c>
      <c r="Z23" s="93">
        <f>[18]Dezembro!$J$29</f>
        <v>45.72</v>
      </c>
      <c r="AA23" s="93">
        <f>[18]Dezembro!$J$30</f>
        <v>28.44</v>
      </c>
      <c r="AB23" s="93">
        <f>[18]Dezembro!$J$31</f>
        <v>28.8</v>
      </c>
      <c r="AC23" s="93">
        <f>[18]Dezembro!$J$32</f>
        <v>29.16</v>
      </c>
      <c r="AD23" s="93">
        <f>[18]Dezembro!$J$33</f>
        <v>32.4</v>
      </c>
      <c r="AE23" s="93">
        <f>[18]Dezembro!$J$34</f>
        <v>25.56</v>
      </c>
      <c r="AF23" s="93">
        <f>[18]Dezembro!$J$35</f>
        <v>26.28</v>
      </c>
      <c r="AG23" s="81">
        <f t="shared" si="3"/>
        <v>52.56</v>
      </c>
      <c r="AH23" s="92">
        <f t="shared" si="4"/>
        <v>34.316129032258061</v>
      </c>
      <c r="AK23" t="s">
        <v>33</v>
      </c>
      <c r="AL23" t="s">
        <v>33</v>
      </c>
    </row>
    <row r="24" spans="1:38" x14ac:dyDescent="0.2">
      <c r="A24" s="50" t="s">
        <v>151</v>
      </c>
      <c r="B24" s="93">
        <f>[19]Dezembro!$J$5</f>
        <v>37.800000000000004</v>
      </c>
      <c r="C24" s="93">
        <f>[19]Dezembro!$J$6</f>
        <v>53.64</v>
      </c>
      <c r="D24" s="93">
        <f>[19]Dezembro!$J$7</f>
        <v>30.240000000000002</v>
      </c>
      <c r="E24" s="93">
        <f>[19]Dezembro!$J$8</f>
        <v>32.04</v>
      </c>
      <c r="F24" s="93">
        <f>[19]Dezembro!$J$9</f>
        <v>31.319999999999997</v>
      </c>
      <c r="G24" s="93">
        <f>[19]Dezembro!$J$10</f>
        <v>44.64</v>
      </c>
      <c r="H24" s="93">
        <f>[19]Dezembro!$J$11</f>
        <v>45.36</v>
      </c>
      <c r="I24" s="93">
        <f>[19]Dezembro!$J$12</f>
        <v>57.960000000000008</v>
      </c>
      <c r="J24" s="93">
        <f>[19]Dezembro!$J$13</f>
        <v>31.319999999999997</v>
      </c>
      <c r="K24" s="93">
        <f>[19]Dezembro!$J$14</f>
        <v>25.56</v>
      </c>
      <c r="L24" s="93">
        <f>[19]Dezembro!$J$15</f>
        <v>27.720000000000002</v>
      </c>
      <c r="M24" s="93">
        <f>[19]Dezembro!$J$16</f>
        <v>71.28</v>
      </c>
      <c r="N24" s="93">
        <f>[19]Dezembro!$J$17</f>
        <v>25.56</v>
      </c>
      <c r="O24" s="93">
        <f>[19]Dezembro!$J$18</f>
        <v>55.440000000000005</v>
      </c>
      <c r="P24" s="93">
        <f>[19]Dezembro!$J$19</f>
        <v>31.319999999999997</v>
      </c>
      <c r="Q24" s="93">
        <f>[19]Dezembro!$J$20</f>
        <v>22.68</v>
      </c>
      <c r="R24" s="93">
        <f>[19]Dezembro!$J$21</f>
        <v>21.240000000000002</v>
      </c>
      <c r="S24" s="93">
        <f>[19]Dezembro!$J$22</f>
        <v>37.080000000000005</v>
      </c>
      <c r="T24" s="93">
        <f>[19]Dezembro!$J$23</f>
        <v>55.800000000000004</v>
      </c>
      <c r="U24" s="93">
        <f>[19]Dezembro!$J$24</f>
        <v>53.28</v>
      </c>
      <c r="V24" s="93">
        <f>[19]Dezembro!$J$25</f>
        <v>35.28</v>
      </c>
      <c r="W24" s="93">
        <f>[19]Dezembro!$J$26</f>
        <v>24.12</v>
      </c>
      <c r="X24" s="93">
        <f>[19]Dezembro!$J$27</f>
        <v>15.48</v>
      </c>
      <c r="Y24" s="93">
        <f>[19]Dezembro!$J$28</f>
        <v>37.440000000000005</v>
      </c>
      <c r="Z24" s="93">
        <f>[19]Dezembro!$J$29</f>
        <v>30.240000000000002</v>
      </c>
      <c r="AA24" s="93">
        <f>[19]Dezembro!$J$30</f>
        <v>28.08</v>
      </c>
      <c r="AB24" s="93">
        <f>[19]Dezembro!$J$31</f>
        <v>25.2</v>
      </c>
      <c r="AC24" s="93">
        <f>[19]Dezembro!$J$32</f>
        <v>25.92</v>
      </c>
      <c r="AD24" s="93">
        <f>[19]Dezembro!$J$33</f>
        <v>23.400000000000002</v>
      </c>
      <c r="AE24" s="93">
        <f>[19]Dezembro!$J$34</f>
        <v>28.08</v>
      </c>
      <c r="AF24" s="93">
        <f>[19]Dezembro!$J$35</f>
        <v>27.36</v>
      </c>
      <c r="AG24" s="81">
        <f t="shared" si="3"/>
        <v>71.28</v>
      </c>
      <c r="AH24" s="92">
        <f t="shared" si="4"/>
        <v>35.221935483870965</v>
      </c>
      <c r="AL24" t="s">
        <v>33</v>
      </c>
    </row>
    <row r="25" spans="1:38" x14ac:dyDescent="0.2">
      <c r="A25" s="50" t="s">
        <v>152</v>
      </c>
      <c r="B25" s="108">
        <v>44.64</v>
      </c>
      <c r="C25" s="108">
        <v>38.159999999999997</v>
      </c>
      <c r="D25" s="108">
        <v>20.52</v>
      </c>
      <c r="E25" s="108">
        <v>28.8</v>
      </c>
      <c r="F25" s="108">
        <v>38.159999999999997</v>
      </c>
      <c r="G25" s="108">
        <v>45</v>
      </c>
      <c r="H25" s="108">
        <v>55.800000000000004</v>
      </c>
      <c r="I25" s="108">
        <v>61.92</v>
      </c>
      <c r="J25" s="108">
        <v>39.24</v>
      </c>
      <c r="K25" s="108">
        <v>30.240000000000002</v>
      </c>
      <c r="L25" s="108">
        <v>35.28</v>
      </c>
      <c r="M25" s="108">
        <v>48.6</v>
      </c>
      <c r="N25" s="108">
        <v>48.6</v>
      </c>
      <c r="O25" s="108">
        <v>38.519999999999996</v>
      </c>
      <c r="P25" s="108">
        <v>37.800000000000004</v>
      </c>
      <c r="Q25" s="108">
        <v>28.44</v>
      </c>
      <c r="R25" s="108">
        <v>26.64</v>
      </c>
      <c r="S25" s="108">
        <v>39.96</v>
      </c>
      <c r="T25" s="108">
        <v>51.12</v>
      </c>
      <c r="U25" s="108">
        <v>29.880000000000003</v>
      </c>
      <c r="V25" s="108">
        <v>24.12</v>
      </c>
      <c r="W25" s="108">
        <v>32.04</v>
      </c>
      <c r="X25" s="108">
        <v>28.44</v>
      </c>
      <c r="Y25" s="108">
        <v>38.519999999999996</v>
      </c>
      <c r="Z25" s="108">
        <v>34.200000000000003</v>
      </c>
      <c r="AA25" s="108">
        <v>32.04</v>
      </c>
      <c r="AB25" s="108">
        <v>32.4</v>
      </c>
      <c r="AC25" s="108">
        <v>32.04</v>
      </c>
      <c r="AD25" s="108">
        <v>30.240000000000002</v>
      </c>
      <c r="AE25" s="108">
        <v>30.6</v>
      </c>
      <c r="AF25" s="108">
        <v>55.080000000000005</v>
      </c>
      <c r="AG25" s="81">
        <f>MAX(B25:AF25)</f>
        <v>61.92</v>
      </c>
      <c r="AH25" s="92">
        <f t="shared" si="4"/>
        <v>37.323870967741932</v>
      </c>
      <c r="AI25" s="11" t="s">
        <v>33</v>
      </c>
      <c r="AK25" t="s">
        <v>33</v>
      </c>
    </row>
    <row r="26" spans="1:38" x14ac:dyDescent="0.2">
      <c r="A26" s="50" t="s">
        <v>153</v>
      </c>
      <c r="B26" s="93">
        <f>[21]Dezembro!$J$5</f>
        <v>27</v>
      </c>
      <c r="C26" s="93">
        <f>[21]Dezembro!$J$6</f>
        <v>48.6</v>
      </c>
      <c r="D26" s="93">
        <f>[21]Dezembro!$J$7</f>
        <v>31.319999999999997</v>
      </c>
      <c r="E26" s="93">
        <f>[21]Dezembro!$J$8</f>
        <v>23.759999999999998</v>
      </c>
      <c r="F26" s="93">
        <f>[21]Dezembro!$J$9</f>
        <v>27</v>
      </c>
      <c r="G26" s="93">
        <f>[21]Dezembro!$J$10</f>
        <v>34.92</v>
      </c>
      <c r="H26" s="93">
        <f>[21]Dezembro!$J$11</f>
        <v>50.04</v>
      </c>
      <c r="I26" s="93">
        <f>[21]Dezembro!$J$12</f>
        <v>49.680000000000007</v>
      </c>
      <c r="J26" s="93">
        <f>[21]Dezembro!$J$13</f>
        <v>35.64</v>
      </c>
      <c r="K26" s="93">
        <f>[21]Dezembro!$J$14</f>
        <v>36</v>
      </c>
      <c r="L26" s="93">
        <f>[21]Dezembro!$J$15</f>
        <v>24.12</v>
      </c>
      <c r="M26" s="93">
        <f>[21]Dezembro!$J$16</f>
        <v>59.04</v>
      </c>
      <c r="N26" s="93">
        <f>[21]Dezembro!$J$17</f>
        <v>48.6</v>
      </c>
      <c r="O26" s="93">
        <f>[21]Dezembro!$J$18</f>
        <v>35.28</v>
      </c>
      <c r="P26" s="93">
        <f>[21]Dezembro!$J$19</f>
        <v>30.6</v>
      </c>
      <c r="Q26" s="93">
        <f>[21]Dezembro!$J$20</f>
        <v>25.92</v>
      </c>
      <c r="R26" s="93">
        <f>[21]Dezembro!$J$21</f>
        <v>23.400000000000002</v>
      </c>
      <c r="S26" s="93">
        <f>[21]Dezembro!$J$22</f>
        <v>30.6</v>
      </c>
      <c r="T26" s="93">
        <f>[21]Dezembro!$J$23</f>
        <v>42.84</v>
      </c>
      <c r="U26" s="93">
        <f>[21]Dezembro!$J$24</f>
        <v>40.680000000000007</v>
      </c>
      <c r="V26" s="93">
        <f>[21]Dezembro!$J$25</f>
        <v>36.36</v>
      </c>
      <c r="W26" s="93">
        <f>[21]Dezembro!$J$26</f>
        <v>34.92</v>
      </c>
      <c r="X26" s="93">
        <f>[21]Dezembro!$J$27</f>
        <v>23.040000000000003</v>
      </c>
      <c r="Y26" s="93">
        <f>[21]Dezembro!$J$28</f>
        <v>43.2</v>
      </c>
      <c r="Z26" s="93">
        <f>[21]Dezembro!$J$29</f>
        <v>34.200000000000003</v>
      </c>
      <c r="AA26" s="93">
        <f>[21]Dezembro!$J$30</f>
        <v>29.880000000000003</v>
      </c>
      <c r="AB26" s="93">
        <f>[21]Dezembro!$J$31</f>
        <v>30.6</v>
      </c>
      <c r="AC26" s="93">
        <f>[21]Dezembro!$J$32</f>
        <v>32.76</v>
      </c>
      <c r="AD26" s="93">
        <f>[21]Dezembro!$J$33</f>
        <v>26.28</v>
      </c>
      <c r="AE26" s="93">
        <f>[21]Dezembro!$J$34</f>
        <v>31.319999999999997</v>
      </c>
      <c r="AF26" s="93">
        <f>[21]Dezembro!$J$35</f>
        <v>32.4</v>
      </c>
      <c r="AG26" s="81">
        <f t="shared" si="3"/>
        <v>59.04</v>
      </c>
      <c r="AH26" s="92">
        <f t="shared" si="4"/>
        <v>34.838709677419352</v>
      </c>
      <c r="AK26" t="s">
        <v>33</v>
      </c>
    </row>
    <row r="27" spans="1:38" x14ac:dyDescent="0.2">
      <c r="A27" s="50" t="s">
        <v>8</v>
      </c>
      <c r="B27" s="93">
        <f>[22]Dezembro!$J$5</f>
        <v>35.28</v>
      </c>
      <c r="C27" s="93">
        <f>[22]Dezembro!$J$6</f>
        <v>39.96</v>
      </c>
      <c r="D27" s="93">
        <f>[22]Dezembro!$J$7</f>
        <v>6.84</v>
      </c>
      <c r="E27" s="93">
        <f>[22]Dezembro!$J$8</f>
        <v>34.56</v>
      </c>
      <c r="F27" s="93">
        <f>[22]Dezembro!$J$9</f>
        <v>28.44</v>
      </c>
      <c r="G27" s="93">
        <f>[22]Dezembro!$J$10</f>
        <v>45.72</v>
      </c>
      <c r="H27" s="93">
        <f>[22]Dezembro!$J$11</f>
        <v>57.24</v>
      </c>
      <c r="I27" s="93">
        <f>[22]Dezembro!$J$12</f>
        <v>49.680000000000007</v>
      </c>
      <c r="J27" s="93">
        <f>[22]Dezembro!$J$13</f>
        <v>44.64</v>
      </c>
      <c r="K27" s="93">
        <f>[22]Dezembro!$J$14</f>
        <v>30.240000000000002</v>
      </c>
      <c r="L27" s="93">
        <f>[22]Dezembro!$J$15</f>
        <v>35.28</v>
      </c>
      <c r="M27" s="93">
        <f>[22]Dezembro!$J$16</f>
        <v>39.6</v>
      </c>
      <c r="N27" s="93">
        <f>[22]Dezembro!$J$17</f>
        <v>50.4</v>
      </c>
      <c r="O27" s="93">
        <f>[22]Dezembro!$J$18</f>
        <v>37.440000000000005</v>
      </c>
      <c r="P27" s="93">
        <f>[22]Dezembro!$J$19</f>
        <v>33.480000000000004</v>
      </c>
      <c r="Q27" s="93">
        <f>[22]Dezembro!$J$20</f>
        <v>24.48</v>
      </c>
      <c r="R27" s="93">
        <f>[22]Dezembro!$J$21</f>
        <v>22.68</v>
      </c>
      <c r="S27" s="93">
        <f>[22]Dezembro!$J$22</f>
        <v>32.4</v>
      </c>
      <c r="T27" s="93">
        <f>[22]Dezembro!$J$23</f>
        <v>44.28</v>
      </c>
      <c r="U27" s="93">
        <f>[22]Dezembro!$J$24</f>
        <v>63.360000000000007</v>
      </c>
      <c r="V27" s="93">
        <f>[22]Dezembro!$J$25</f>
        <v>26.28</v>
      </c>
      <c r="W27" s="93">
        <f>[22]Dezembro!$J$26</f>
        <v>33.119999999999997</v>
      </c>
      <c r="X27" s="93">
        <f>[22]Dezembro!$J$27</f>
        <v>23.759999999999998</v>
      </c>
      <c r="Y27" s="93">
        <f>[22]Dezembro!$J$28</f>
        <v>38.159999999999997</v>
      </c>
      <c r="Z27" s="93">
        <f>[22]Dezembro!$J$29</f>
        <v>28.44</v>
      </c>
      <c r="AA27" s="93">
        <f>[22]Dezembro!$J$30</f>
        <v>30.240000000000002</v>
      </c>
      <c r="AB27" s="93">
        <f>[22]Dezembro!$J$31</f>
        <v>23.040000000000003</v>
      </c>
      <c r="AC27" s="93">
        <f>[22]Dezembro!$J$32</f>
        <v>25.2</v>
      </c>
      <c r="AD27" s="93">
        <f>[22]Dezembro!$J$33</f>
        <v>24.12</v>
      </c>
      <c r="AE27" s="93">
        <f>[22]Dezembro!$J$34</f>
        <v>32.04</v>
      </c>
      <c r="AF27" s="93">
        <f>[22]Dezembro!$J$35</f>
        <v>40.32</v>
      </c>
      <c r="AG27" s="81">
        <f t="shared" si="3"/>
        <v>63.360000000000007</v>
      </c>
      <c r="AH27" s="92">
        <f t="shared" si="4"/>
        <v>34.861935483870965</v>
      </c>
      <c r="AK27" t="s">
        <v>33</v>
      </c>
    </row>
    <row r="28" spans="1:38" x14ac:dyDescent="0.2">
      <c r="A28" s="50" t="s">
        <v>9</v>
      </c>
      <c r="B28" s="93">
        <f>[23]Dezembro!$J5</f>
        <v>38.880000000000003</v>
      </c>
      <c r="C28" s="93">
        <f>[23]Dezembro!$J6</f>
        <v>55.440000000000005</v>
      </c>
      <c r="D28" s="93">
        <f>[23]Dezembro!$J7</f>
        <v>33.480000000000004</v>
      </c>
      <c r="E28" s="93">
        <f>[23]Dezembro!$J8</f>
        <v>30.96</v>
      </c>
      <c r="F28" s="93">
        <f>[23]Dezembro!$J9</f>
        <v>30.96</v>
      </c>
      <c r="G28" s="93">
        <f>[23]Dezembro!$J10</f>
        <v>42.84</v>
      </c>
      <c r="H28" s="93">
        <f>[23]Dezembro!$J11</f>
        <v>72</v>
      </c>
      <c r="I28" s="93">
        <f>[23]Dezembro!$J12</f>
        <v>42.480000000000004</v>
      </c>
      <c r="J28" s="93">
        <f>[23]Dezembro!$J13</f>
        <v>35.64</v>
      </c>
      <c r="K28" s="93">
        <f>[23]Dezembro!$J14</f>
        <v>34.56</v>
      </c>
      <c r="L28" s="93">
        <f>[23]Dezembro!$J15</f>
        <v>26.64</v>
      </c>
      <c r="M28" s="93">
        <f>[23]Dezembro!$J16</f>
        <v>32.76</v>
      </c>
      <c r="N28" s="93">
        <f>[23]Dezembro!$J17</f>
        <v>31.319999999999997</v>
      </c>
      <c r="O28" s="93">
        <f>[23]Dezembro!$J18</f>
        <v>71.28</v>
      </c>
      <c r="P28" s="93">
        <f>[23]Dezembro!$J19</f>
        <v>32.4</v>
      </c>
      <c r="Q28" s="93">
        <f>[23]Dezembro!$J20</f>
        <v>29.52</v>
      </c>
      <c r="R28" s="93">
        <f>[23]Dezembro!$J21</f>
        <v>36.72</v>
      </c>
      <c r="S28" s="93">
        <f>[23]Dezembro!$J22</f>
        <v>34.92</v>
      </c>
      <c r="T28" s="93">
        <f>[23]Dezembro!$J23</f>
        <v>44.64</v>
      </c>
      <c r="U28" s="93">
        <f>[23]Dezembro!$J24</f>
        <v>51.12</v>
      </c>
      <c r="V28" s="93">
        <f>[23]Dezembro!$J25</f>
        <v>33.480000000000004</v>
      </c>
      <c r="W28" s="93">
        <f>[23]Dezembro!$J26</f>
        <v>30.240000000000002</v>
      </c>
      <c r="X28" s="93">
        <f>[23]Dezembro!$J27</f>
        <v>22.32</v>
      </c>
      <c r="Y28" s="93">
        <f>[23]Dezembro!$J28</f>
        <v>65.88000000000001</v>
      </c>
      <c r="Z28" s="93">
        <f>[23]Dezembro!$J29</f>
        <v>33.840000000000003</v>
      </c>
      <c r="AA28" s="93">
        <f>[23]Dezembro!$J30</f>
        <v>30.6</v>
      </c>
      <c r="AB28" s="93">
        <f>[23]Dezembro!$J31</f>
        <v>33.840000000000003</v>
      </c>
      <c r="AC28" s="93">
        <f>[23]Dezembro!$J32</f>
        <v>28.08</v>
      </c>
      <c r="AD28" s="93">
        <f>[23]Dezembro!$J33</f>
        <v>29.880000000000003</v>
      </c>
      <c r="AE28" s="93">
        <f>[23]Dezembro!$J34</f>
        <v>25.92</v>
      </c>
      <c r="AF28" s="93">
        <f>[23]Dezembro!$J35</f>
        <v>81</v>
      </c>
      <c r="AG28" s="81">
        <f t="shared" si="3"/>
        <v>81</v>
      </c>
      <c r="AH28" s="92">
        <f t="shared" si="4"/>
        <v>39.472258064516133</v>
      </c>
      <c r="AK28" t="s">
        <v>33</v>
      </c>
    </row>
    <row r="29" spans="1:38" x14ac:dyDescent="0.2">
      <c r="A29" s="50" t="s">
        <v>30</v>
      </c>
      <c r="B29" s="93">
        <f>[24]Dezembro!$J$5</f>
        <v>32.04</v>
      </c>
      <c r="C29" s="93">
        <f>[24]Dezembro!$J$6</f>
        <v>46.800000000000004</v>
      </c>
      <c r="D29" s="93">
        <f>[24]Dezembro!$J$7</f>
        <v>27</v>
      </c>
      <c r="E29" s="93">
        <f>[24]Dezembro!$J$8</f>
        <v>15.120000000000001</v>
      </c>
      <c r="F29" s="93">
        <f>[24]Dezembro!$J$9</f>
        <v>25.2</v>
      </c>
      <c r="G29" s="93">
        <f>[24]Dezembro!$J$10</f>
        <v>38.159999999999997</v>
      </c>
      <c r="H29" s="93">
        <f>[24]Dezembro!$J$11</f>
        <v>40.680000000000007</v>
      </c>
      <c r="I29" s="93">
        <f>[24]Dezembro!$J$12</f>
        <v>29.16</v>
      </c>
      <c r="J29" s="93">
        <f>[24]Dezembro!$J$13</f>
        <v>41.04</v>
      </c>
      <c r="K29" s="93">
        <f>[24]Dezembro!$J$14</f>
        <v>31.319999999999997</v>
      </c>
      <c r="L29" s="93">
        <f>[24]Dezembro!$J$15</f>
        <v>17.28</v>
      </c>
      <c r="M29" s="93">
        <f>[24]Dezembro!$J$16</f>
        <v>51.84</v>
      </c>
      <c r="N29" s="93">
        <f>[24]Dezembro!$J$17</f>
        <v>30.6</v>
      </c>
      <c r="O29" s="93">
        <f>[24]Dezembro!$J$18</f>
        <v>33.480000000000004</v>
      </c>
      <c r="P29" s="93">
        <f>[24]Dezembro!$J$19</f>
        <v>26.28</v>
      </c>
      <c r="Q29" s="93">
        <f>[24]Dezembro!$J$20</f>
        <v>23.400000000000002</v>
      </c>
      <c r="R29" s="93">
        <f>[24]Dezembro!$J$21</f>
        <v>20.88</v>
      </c>
      <c r="S29" s="93">
        <f>[24]Dezembro!$J$22</f>
        <v>32.4</v>
      </c>
      <c r="T29" s="93">
        <f>[24]Dezembro!$J$23</f>
        <v>43.92</v>
      </c>
      <c r="U29" s="93">
        <f>[24]Dezembro!$J$24</f>
        <v>35.64</v>
      </c>
      <c r="V29" s="93">
        <f>[24]Dezembro!$J$25</f>
        <v>37.800000000000004</v>
      </c>
      <c r="W29" s="93">
        <f>[24]Dezembro!$J$26</f>
        <v>40.32</v>
      </c>
      <c r="X29" s="93">
        <f>[24]Dezembro!$J$27</f>
        <v>16.920000000000002</v>
      </c>
      <c r="Y29" s="93">
        <f>[24]Dezembro!$J$28</f>
        <v>19.079999999999998</v>
      </c>
      <c r="Z29" s="93">
        <f>[24]Dezembro!$J$29</f>
        <v>37.800000000000004</v>
      </c>
      <c r="AA29" s="93">
        <f>[24]Dezembro!$J$30</f>
        <v>25.2</v>
      </c>
      <c r="AB29" s="93">
        <f>[24]Dezembro!$J$31</f>
        <v>27.36</v>
      </c>
      <c r="AC29" s="93">
        <f>[24]Dezembro!$J$32</f>
        <v>22.32</v>
      </c>
      <c r="AD29" s="93">
        <f>[24]Dezembro!$J$33</f>
        <v>19.440000000000001</v>
      </c>
      <c r="AE29" s="93">
        <f>[24]Dezembro!$J$34</f>
        <v>20.16</v>
      </c>
      <c r="AF29" s="93">
        <f>[24]Dezembro!$J$35</f>
        <v>25.2</v>
      </c>
      <c r="AG29" s="81">
        <f t="shared" si="3"/>
        <v>51.84</v>
      </c>
      <c r="AH29" s="92">
        <f t="shared" si="4"/>
        <v>30.123870967741937</v>
      </c>
      <c r="AK29" t="s">
        <v>33</v>
      </c>
    </row>
    <row r="30" spans="1:38" x14ac:dyDescent="0.2">
      <c r="A30" s="50" t="s">
        <v>10</v>
      </c>
      <c r="B30" s="93">
        <f>[25]Dezembro!$J$5</f>
        <v>38.519999999999996</v>
      </c>
      <c r="C30" s="93">
        <f>[25]Dezembro!$J$6</f>
        <v>41.4</v>
      </c>
      <c r="D30" s="93">
        <f>[25]Dezembro!$J$7</f>
        <v>28.8</v>
      </c>
      <c r="E30" s="93">
        <f>[25]Dezembro!$J$8</f>
        <v>20.88</v>
      </c>
      <c r="F30" s="93">
        <f>[25]Dezembro!$J$9</f>
        <v>37.080000000000005</v>
      </c>
      <c r="G30" s="93">
        <f>[25]Dezembro!$J$10</f>
        <v>44.28</v>
      </c>
      <c r="H30" s="93">
        <f>[25]Dezembro!$J$11</f>
        <v>46.080000000000005</v>
      </c>
      <c r="I30" s="93">
        <f>[25]Dezembro!$J$12</f>
        <v>32.04</v>
      </c>
      <c r="J30" s="93">
        <f>[25]Dezembro!$J$13</f>
        <v>43.56</v>
      </c>
      <c r="K30" s="93">
        <f>[25]Dezembro!$J$14</f>
        <v>30.6</v>
      </c>
      <c r="L30" s="93">
        <f>[25]Dezembro!$J$15</f>
        <v>24.12</v>
      </c>
      <c r="M30" s="93">
        <f>[25]Dezembro!$J$16</f>
        <v>50.76</v>
      </c>
      <c r="N30" s="93">
        <f>[25]Dezembro!$J$17</f>
        <v>50.76</v>
      </c>
      <c r="O30" s="93">
        <f>[25]Dezembro!$J$18</f>
        <v>38.880000000000003</v>
      </c>
      <c r="P30" s="93">
        <f>[25]Dezembro!$J$19</f>
        <v>34.56</v>
      </c>
      <c r="Q30" s="93">
        <f>[25]Dezembro!$J$20</f>
        <v>32.04</v>
      </c>
      <c r="R30" s="93">
        <f>[25]Dezembro!$J$21</f>
        <v>20.16</v>
      </c>
      <c r="S30" s="93">
        <f>[25]Dezembro!$J$22</f>
        <v>29.52</v>
      </c>
      <c r="T30" s="93">
        <f>[25]Dezembro!$J$23</f>
        <v>39.24</v>
      </c>
      <c r="U30" s="93">
        <f>[25]Dezembro!$J$24</f>
        <v>54.36</v>
      </c>
      <c r="V30" s="93">
        <f>[25]Dezembro!$J$25</f>
        <v>26.64</v>
      </c>
      <c r="W30" s="93">
        <f>[25]Dezembro!$J$26</f>
        <v>13.32</v>
      </c>
      <c r="X30" s="93">
        <f>[25]Dezembro!$J$27</f>
        <v>19.8</v>
      </c>
      <c r="Y30" s="93">
        <f>[25]Dezembro!$J$28</f>
        <v>35.28</v>
      </c>
      <c r="Z30" s="93">
        <f>[25]Dezembro!$J$29</f>
        <v>34.56</v>
      </c>
      <c r="AA30" s="93">
        <f>[25]Dezembro!$J$30</f>
        <v>25.2</v>
      </c>
      <c r="AB30" s="93">
        <f>[25]Dezembro!$J$31</f>
        <v>28.08</v>
      </c>
      <c r="AC30" s="93">
        <f>[25]Dezembro!$J$32</f>
        <v>24.12</v>
      </c>
      <c r="AD30" s="93">
        <f>[25]Dezembro!$J$33</f>
        <v>21.96</v>
      </c>
      <c r="AE30" s="93">
        <f>[25]Dezembro!$J$34</f>
        <v>18.720000000000002</v>
      </c>
      <c r="AF30" s="93">
        <f>[25]Dezembro!$J$35</f>
        <v>27</v>
      </c>
      <c r="AG30" s="81">
        <f t="shared" ref="AG30:AG38" si="5">MAX(B30:AF30)</f>
        <v>54.36</v>
      </c>
      <c r="AH30" s="92">
        <f t="shared" si="4"/>
        <v>32.65548387096775</v>
      </c>
      <c r="AK30" t="s">
        <v>33</v>
      </c>
    </row>
    <row r="31" spans="1:38" x14ac:dyDescent="0.2">
      <c r="A31" s="50" t="s">
        <v>154</v>
      </c>
      <c r="B31" s="93">
        <f>[26]Dezembro!$J5</f>
        <v>42.84</v>
      </c>
      <c r="C31" s="93">
        <f>[26]Dezembro!$J6</f>
        <v>46.800000000000004</v>
      </c>
      <c r="D31" s="93">
        <f>[26]Dezembro!$J7</f>
        <v>45</v>
      </c>
      <c r="E31" s="93">
        <f>[26]Dezembro!$J8</f>
        <v>22.32</v>
      </c>
      <c r="F31" s="93">
        <f>[26]Dezembro!$J9</f>
        <v>28.44</v>
      </c>
      <c r="G31" s="93">
        <f>[26]Dezembro!$J10</f>
        <v>42.480000000000004</v>
      </c>
      <c r="H31" s="93">
        <f>[26]Dezembro!$J11</f>
        <v>55.440000000000005</v>
      </c>
      <c r="I31" s="93">
        <f>[26]Dezembro!$J12</f>
        <v>42.84</v>
      </c>
      <c r="J31" s="93">
        <f>[26]Dezembro!$J13</f>
        <v>62.639999999999993</v>
      </c>
      <c r="K31" s="93">
        <f>[26]Dezembro!$J14</f>
        <v>34.200000000000003</v>
      </c>
      <c r="L31" s="93">
        <f>[26]Dezembro!$J15</f>
        <v>26.28</v>
      </c>
      <c r="M31" s="93">
        <f>[26]Dezembro!$J16</f>
        <v>72</v>
      </c>
      <c r="N31" s="93">
        <f>[26]Dezembro!$J17</f>
        <v>42.480000000000004</v>
      </c>
      <c r="O31" s="93">
        <f>[26]Dezembro!$J18</f>
        <v>48.6</v>
      </c>
      <c r="P31" s="93">
        <f>[26]Dezembro!$J19</f>
        <v>41.76</v>
      </c>
      <c r="Q31" s="93">
        <f>[26]Dezembro!$J20</f>
        <v>23.759999999999998</v>
      </c>
      <c r="R31" s="93">
        <f>[26]Dezembro!$J21</f>
        <v>21.240000000000002</v>
      </c>
      <c r="S31" s="93">
        <f>[26]Dezembro!$J22</f>
        <v>33.119999999999997</v>
      </c>
      <c r="T31" s="93">
        <f>[26]Dezembro!$J23</f>
        <v>41.76</v>
      </c>
      <c r="U31" s="93">
        <f>[26]Dezembro!$J24</f>
        <v>44.64</v>
      </c>
      <c r="V31" s="93">
        <f>[26]Dezembro!$J25</f>
        <v>29.16</v>
      </c>
      <c r="W31" s="93">
        <f>[26]Dezembro!$J26</f>
        <v>33.119999999999997</v>
      </c>
      <c r="X31" s="93">
        <f>[26]Dezembro!$J27</f>
        <v>20.16</v>
      </c>
      <c r="Y31" s="93">
        <f>[26]Dezembro!$J28</f>
        <v>30.6</v>
      </c>
      <c r="Z31" s="93">
        <f>[26]Dezembro!$J29</f>
        <v>41.04</v>
      </c>
      <c r="AA31" s="93">
        <f>[26]Dezembro!$J30</f>
        <v>31.319999999999997</v>
      </c>
      <c r="AB31" s="93">
        <f>[26]Dezembro!$J31</f>
        <v>24.48</v>
      </c>
      <c r="AC31" s="93">
        <f>[26]Dezembro!$J32</f>
        <v>38.519999999999996</v>
      </c>
      <c r="AD31" s="93">
        <f>[26]Dezembro!$J33</f>
        <v>30.6</v>
      </c>
      <c r="AE31" s="93">
        <f>[26]Dezembro!$J34</f>
        <v>30.240000000000002</v>
      </c>
      <c r="AF31" s="93">
        <f>[26]Dezembro!$J35</f>
        <v>27.36</v>
      </c>
      <c r="AG31" s="81">
        <f t="shared" si="5"/>
        <v>72</v>
      </c>
      <c r="AH31" s="92">
        <f t="shared" si="4"/>
        <v>37.265806451612896</v>
      </c>
      <c r="AI31" s="11" t="s">
        <v>33</v>
      </c>
      <c r="AK31" t="s">
        <v>33</v>
      </c>
    </row>
    <row r="32" spans="1:38" hidden="1" x14ac:dyDescent="0.2">
      <c r="A32" s="50" t="s">
        <v>11</v>
      </c>
      <c r="B32" s="93" t="str">
        <f>[27]Dezembro!$J$5</f>
        <v>*</v>
      </c>
      <c r="C32" s="93" t="str">
        <f>[27]Dezembro!$J$6</f>
        <v>*</v>
      </c>
      <c r="D32" s="93" t="str">
        <f>[27]Dezembro!$J$7</f>
        <v>*</v>
      </c>
      <c r="E32" s="93" t="str">
        <f>[27]Dezembro!$J$8</f>
        <v>*</v>
      </c>
      <c r="F32" s="93" t="str">
        <f>[27]Dezembro!$J$9</f>
        <v>*</v>
      </c>
      <c r="G32" s="93" t="str">
        <f>[27]Dezembro!$J$10</f>
        <v>*</v>
      </c>
      <c r="H32" s="93" t="str">
        <f>[27]Dezembro!$J$11</f>
        <v>*</v>
      </c>
      <c r="I32" s="93" t="str">
        <f>[27]Dezembro!$J$12</f>
        <v>*</v>
      </c>
      <c r="J32" s="93" t="str">
        <f>[27]Dezembro!$J$13</f>
        <v>*</v>
      </c>
      <c r="K32" s="93" t="str">
        <f>[27]Dezembro!$J$14</f>
        <v>*</v>
      </c>
      <c r="L32" s="93" t="str">
        <f>[27]Dezembro!$J$15</f>
        <v>*</v>
      </c>
      <c r="M32" s="93" t="str">
        <f>[27]Dezembro!$J$16</f>
        <v>*</v>
      </c>
      <c r="N32" s="93" t="str">
        <f>[27]Dezembro!$J$17</f>
        <v>*</v>
      </c>
      <c r="O32" s="93" t="str">
        <f>[27]Dezembro!$J$18</f>
        <v>*</v>
      </c>
      <c r="P32" s="93" t="str">
        <f>[27]Dezembro!$J$19</f>
        <v>*</v>
      </c>
      <c r="Q32" s="93" t="str">
        <f>[27]Dezembro!$J$20</f>
        <v>*</v>
      </c>
      <c r="R32" s="93" t="str">
        <f>[27]Dezembro!$J$21</f>
        <v>*</v>
      </c>
      <c r="S32" s="93" t="str">
        <f>[27]Dezembro!$J$22</f>
        <v>*</v>
      </c>
      <c r="T32" s="93" t="str">
        <f>[27]Dezembro!$J$23</f>
        <v>*</v>
      </c>
      <c r="U32" s="93" t="str">
        <f>[27]Dezembro!$J$24</f>
        <v>*</v>
      </c>
      <c r="V32" s="93" t="str">
        <f>[27]Dezembro!$J$25</f>
        <v>*</v>
      </c>
      <c r="W32" s="93" t="str">
        <f>[27]Dezembro!$J$26</f>
        <v>*</v>
      </c>
      <c r="X32" s="93" t="str">
        <f>[27]Dezembro!$J$27</f>
        <v>*</v>
      </c>
      <c r="Y32" s="93" t="str">
        <f>[27]Dezembro!$J$28</f>
        <v>*</v>
      </c>
      <c r="Z32" s="93" t="str">
        <f>[27]Dezembro!$J$29</f>
        <v>*</v>
      </c>
      <c r="AA32" s="93" t="str">
        <f>[27]Dezembro!$J$30</f>
        <v>*</v>
      </c>
      <c r="AB32" s="93" t="str">
        <f>[27]Dezembro!$J$31</f>
        <v>*</v>
      </c>
      <c r="AC32" s="93" t="str">
        <f>[27]Dezembro!$J$32</f>
        <v>*</v>
      </c>
      <c r="AD32" s="93" t="str">
        <f>[27]Dezembro!$J$33</f>
        <v>*</v>
      </c>
      <c r="AE32" s="93" t="str">
        <f>[27]Dezembro!$J$34</f>
        <v>*</v>
      </c>
      <c r="AF32" s="93" t="str">
        <f>[27]Dezembro!$J$35</f>
        <v>*</v>
      </c>
      <c r="AG32" s="81">
        <f t="shared" si="5"/>
        <v>0</v>
      </c>
      <c r="AH32" s="92" t="e">
        <f t="shared" si="4"/>
        <v>#DIV/0!</v>
      </c>
      <c r="AK32" t="s">
        <v>33</v>
      </c>
    </row>
    <row r="33" spans="1:38" s="5" customFormat="1" x14ac:dyDescent="0.2">
      <c r="A33" s="50" t="s">
        <v>12</v>
      </c>
      <c r="B33" s="93">
        <f>[28]Dezembro!$J$5</f>
        <v>35.28</v>
      </c>
      <c r="C33" s="93">
        <f>[28]Dezembro!$J$6</f>
        <v>49.680000000000007</v>
      </c>
      <c r="D33" s="93">
        <f>[28]Dezembro!$J$7</f>
        <v>27</v>
      </c>
      <c r="E33" s="93">
        <f>[28]Dezembro!$J$8</f>
        <v>24.840000000000003</v>
      </c>
      <c r="F33" s="93">
        <f>[28]Dezembro!$J$9</f>
        <v>25.56</v>
      </c>
      <c r="G33" s="93">
        <f>[28]Dezembro!$J$10</f>
        <v>33.119999999999997</v>
      </c>
      <c r="H33" s="93">
        <f>[28]Dezembro!$J$11</f>
        <v>46.440000000000005</v>
      </c>
      <c r="I33" s="93">
        <f>[28]Dezembro!$J$12</f>
        <v>32.4</v>
      </c>
      <c r="J33" s="93">
        <f>[28]Dezembro!$J$13</f>
        <v>53.64</v>
      </c>
      <c r="K33" s="93">
        <f>[28]Dezembro!$J$14</f>
        <v>38.519999999999996</v>
      </c>
      <c r="L33" s="93">
        <f>[28]Dezembro!$J$15</f>
        <v>18.36</v>
      </c>
      <c r="M33" s="93">
        <f>[28]Dezembro!$J$16</f>
        <v>57.24</v>
      </c>
      <c r="N33" s="93">
        <f>[28]Dezembro!$J$17</f>
        <v>48.96</v>
      </c>
      <c r="O33" s="93">
        <f>[28]Dezembro!$J$18</f>
        <v>24.12</v>
      </c>
      <c r="P33" s="93">
        <f>[28]Dezembro!$J$19</f>
        <v>13.68</v>
      </c>
      <c r="Q33" s="93">
        <f>[28]Dezembro!$J$20</f>
        <v>21.240000000000002</v>
      </c>
      <c r="R33" s="93">
        <f>[28]Dezembro!$J$21</f>
        <v>19.079999999999998</v>
      </c>
      <c r="S33" s="93">
        <f>[28]Dezembro!$J$22</f>
        <v>25.2</v>
      </c>
      <c r="T33" s="93">
        <f>[28]Dezembro!$J$23</f>
        <v>28.8</v>
      </c>
      <c r="U33" s="93">
        <f>[28]Dezembro!$J$24</f>
        <v>32.76</v>
      </c>
      <c r="V33" s="93">
        <f>[28]Dezembro!$J$25</f>
        <v>24.840000000000003</v>
      </c>
      <c r="W33" s="93">
        <f>[28]Dezembro!$J$26</f>
        <v>26.28</v>
      </c>
      <c r="X33" s="93">
        <f>[28]Dezembro!$J$27</f>
        <v>19.079999999999998</v>
      </c>
      <c r="Y33" s="93">
        <f>[28]Dezembro!$J$28</f>
        <v>29.880000000000003</v>
      </c>
      <c r="Z33" s="93">
        <f>[28]Dezembro!$J$29</f>
        <v>31.319999999999997</v>
      </c>
      <c r="AA33" s="93">
        <f>[28]Dezembro!$J$30</f>
        <v>21.96</v>
      </c>
      <c r="AB33" s="93">
        <f>[28]Dezembro!$J$31</f>
        <v>16.920000000000002</v>
      </c>
      <c r="AC33" s="93">
        <f>[28]Dezembro!$J$32</f>
        <v>15.120000000000001</v>
      </c>
      <c r="AD33" s="93">
        <f>[28]Dezembro!$J$33</f>
        <v>15.840000000000002</v>
      </c>
      <c r="AE33" s="93">
        <f>[28]Dezembro!$J$34</f>
        <v>21.240000000000002</v>
      </c>
      <c r="AF33" s="93">
        <f>[28]Dezembro!$J$35</f>
        <v>25.92</v>
      </c>
      <c r="AG33" s="81">
        <f t="shared" si="5"/>
        <v>57.24</v>
      </c>
      <c r="AH33" s="92">
        <f t="shared" si="4"/>
        <v>29.171612903225807</v>
      </c>
      <c r="AK33" s="5" t="s">
        <v>33</v>
      </c>
    </row>
    <row r="34" spans="1:38" x14ac:dyDescent="0.2">
      <c r="A34" s="50" t="s">
        <v>232</v>
      </c>
      <c r="B34" s="93">
        <f>[29]Dezembro!$J$5</f>
        <v>50.76</v>
      </c>
      <c r="C34" s="93">
        <f>[29]Dezembro!$J$6</f>
        <v>45</v>
      </c>
      <c r="D34" s="93">
        <f>[29]Dezembro!$J$7</f>
        <v>33.480000000000004</v>
      </c>
      <c r="E34" s="93">
        <f>[29]Dezembro!$J$8</f>
        <v>22.68</v>
      </c>
      <c r="F34" s="93">
        <f>[29]Dezembro!$J$9</f>
        <v>32.04</v>
      </c>
      <c r="G34" s="93">
        <f>[29]Dezembro!$J$10</f>
        <v>42.12</v>
      </c>
      <c r="H34" s="93">
        <f>[29]Dezembro!$J$11</f>
        <v>46.800000000000004</v>
      </c>
      <c r="I34" s="93">
        <f>[29]Dezembro!$J$12</f>
        <v>32.4</v>
      </c>
      <c r="J34" s="93">
        <f>[29]Dezembro!$J$13</f>
        <v>41.04</v>
      </c>
      <c r="K34" s="93">
        <f>[29]Dezembro!$J$14</f>
        <v>30.6</v>
      </c>
      <c r="L34" s="93">
        <f>[29]Dezembro!$J$15</f>
        <v>17.64</v>
      </c>
      <c r="M34" s="93">
        <f>[29]Dezembro!$J$16</f>
        <v>66.239999999999995</v>
      </c>
      <c r="N34" s="93">
        <f>[29]Dezembro!$J$17</f>
        <v>48.96</v>
      </c>
      <c r="O34" s="93">
        <f>[29]Dezembro!$J$18</f>
        <v>42.12</v>
      </c>
      <c r="P34" s="93">
        <f>[29]Dezembro!$J$19</f>
        <v>23.759999999999998</v>
      </c>
      <c r="Q34" s="93">
        <f>[29]Dezembro!$J$20</f>
        <v>22.68</v>
      </c>
      <c r="R34" s="93">
        <f>[29]Dezembro!$J$21</f>
        <v>18</v>
      </c>
      <c r="S34" s="93">
        <f>[29]Dezembro!$J$22</f>
        <v>37.080000000000005</v>
      </c>
      <c r="T34" s="93">
        <f>[29]Dezembro!$J$23</f>
        <v>30.6</v>
      </c>
      <c r="U34" s="93">
        <f>[29]Dezembro!$J$24</f>
        <v>41.4</v>
      </c>
      <c r="V34" s="93">
        <f>[29]Dezembro!$J$25</f>
        <v>46.440000000000005</v>
      </c>
      <c r="W34" s="93">
        <f>[29]Dezembro!$J$26</f>
        <v>34.56</v>
      </c>
      <c r="X34" s="93">
        <f>[29]Dezembro!$J$27</f>
        <v>22.68</v>
      </c>
      <c r="Y34" s="93">
        <f>[29]Dezembro!$J$28</f>
        <v>35.28</v>
      </c>
      <c r="Z34" s="93">
        <f>[29]Dezembro!$J$29</f>
        <v>46.080000000000005</v>
      </c>
      <c r="AA34" s="93">
        <f>[29]Dezembro!$J$30</f>
        <v>33.119999999999997</v>
      </c>
      <c r="AB34" s="93">
        <f>[29]Dezembro!$J$31</f>
        <v>20.16</v>
      </c>
      <c r="AC34" s="93">
        <f>[29]Dezembro!$J$32</f>
        <v>48.24</v>
      </c>
      <c r="AD34" s="93">
        <f>[29]Dezembro!$J$33</f>
        <v>22.68</v>
      </c>
      <c r="AE34" s="93">
        <f>[29]Dezembro!$J$34</f>
        <v>24.48</v>
      </c>
      <c r="AF34" s="93">
        <f>[29]Dezembro!$J$35</f>
        <v>27</v>
      </c>
      <c r="AG34" s="81">
        <f t="shared" si="5"/>
        <v>66.239999999999995</v>
      </c>
      <c r="AH34" s="92">
        <f t="shared" si="4"/>
        <v>35.036129032258067</v>
      </c>
      <c r="AK34" t="s">
        <v>33</v>
      </c>
    </row>
    <row r="35" spans="1:38" x14ac:dyDescent="0.2">
      <c r="A35" s="50" t="s">
        <v>231</v>
      </c>
      <c r="B35" s="93">
        <f>[30]Dezembro!$J$5</f>
        <v>38.159999999999997</v>
      </c>
      <c r="C35" s="93">
        <f>[30]Dezembro!$J$6</f>
        <v>46.080000000000005</v>
      </c>
      <c r="D35" s="93">
        <f>[30]Dezembro!$J$7</f>
        <v>32.4</v>
      </c>
      <c r="E35" s="93">
        <f>[30]Dezembro!$J$8</f>
        <v>25.56</v>
      </c>
      <c r="F35" s="93">
        <f>[30]Dezembro!$J$9</f>
        <v>14.4</v>
      </c>
      <c r="G35" s="93">
        <f>[30]Dezembro!$J$10</f>
        <v>41.76</v>
      </c>
      <c r="H35" s="93">
        <f>[30]Dezembro!$J$11</f>
        <v>46.800000000000004</v>
      </c>
      <c r="I35" s="93">
        <f>[30]Dezembro!$J$12</f>
        <v>29.880000000000003</v>
      </c>
      <c r="J35" s="93">
        <f>[30]Dezembro!$J$13</f>
        <v>38.519999999999996</v>
      </c>
      <c r="K35" s="93">
        <f>[30]Dezembro!$J$14</f>
        <v>27.720000000000002</v>
      </c>
      <c r="L35" s="93">
        <f>[30]Dezembro!$J$15</f>
        <v>24.12</v>
      </c>
      <c r="M35" s="93">
        <f>[30]Dezembro!$J$16</f>
        <v>54.72</v>
      </c>
      <c r="N35" s="93">
        <f>[30]Dezembro!$J$17</f>
        <v>72</v>
      </c>
      <c r="O35" s="93">
        <f>[30]Dezembro!$J$18</f>
        <v>29.16</v>
      </c>
      <c r="P35" s="93">
        <f>[30]Dezembro!$J$19</f>
        <v>26.64</v>
      </c>
      <c r="Q35" s="93">
        <f>[30]Dezembro!$J$20</f>
        <v>25.2</v>
      </c>
      <c r="R35" s="93">
        <f>[30]Dezembro!$J$21</f>
        <v>23.040000000000003</v>
      </c>
      <c r="S35" s="93">
        <f>[30]Dezembro!$J$22</f>
        <v>32.76</v>
      </c>
      <c r="T35" s="93">
        <f>[30]Dezembro!$J$23</f>
        <v>46.080000000000005</v>
      </c>
      <c r="U35" s="93">
        <f>[30]Dezembro!$J$24</f>
        <v>42.480000000000004</v>
      </c>
      <c r="V35" s="93">
        <f>[30]Dezembro!$J$25</f>
        <v>28.08</v>
      </c>
      <c r="W35" s="93">
        <f>[30]Dezembro!$J$26</f>
        <v>30.240000000000002</v>
      </c>
      <c r="X35" s="93">
        <f>[30]Dezembro!$J$27</f>
        <v>24.12</v>
      </c>
      <c r="Y35" s="93">
        <f>[30]Dezembro!$J$28</f>
        <v>30.240000000000002</v>
      </c>
      <c r="Z35" s="93">
        <f>[30]Dezembro!$J$29</f>
        <v>33.840000000000003</v>
      </c>
      <c r="AA35" s="93">
        <f>[30]Dezembro!$J$30</f>
        <v>23.400000000000002</v>
      </c>
      <c r="AB35" s="93">
        <f>[30]Dezembro!$J$31</f>
        <v>24.840000000000003</v>
      </c>
      <c r="AC35" s="93">
        <f>[30]Dezembro!$J$32</f>
        <v>24.840000000000003</v>
      </c>
      <c r="AD35" s="93">
        <f>[30]Dezembro!$J$33</f>
        <v>23.400000000000002</v>
      </c>
      <c r="AE35" s="93">
        <f>[30]Dezembro!$J$34</f>
        <v>32.04</v>
      </c>
      <c r="AF35" s="93">
        <f>[30]Dezembro!$J$35</f>
        <v>27.720000000000002</v>
      </c>
      <c r="AG35" s="81">
        <f t="shared" si="5"/>
        <v>72</v>
      </c>
      <c r="AH35" s="92">
        <f t="shared" si="4"/>
        <v>32.910967741935487</v>
      </c>
    </row>
    <row r="36" spans="1:38" x14ac:dyDescent="0.2">
      <c r="A36" s="50" t="s">
        <v>126</v>
      </c>
      <c r="B36" s="93">
        <f>[31]Dezembro!$J$5</f>
        <v>46.800000000000004</v>
      </c>
      <c r="C36" s="93">
        <f>[31]Dezembro!$J$6</f>
        <v>59.4</v>
      </c>
      <c r="D36" s="93">
        <f>[31]Dezembro!$J$7</f>
        <v>35.64</v>
      </c>
      <c r="E36" s="93">
        <f>[31]Dezembro!$J$8</f>
        <v>39.96</v>
      </c>
      <c r="F36" s="93">
        <f>[31]Dezembro!$J$9</f>
        <v>37.800000000000004</v>
      </c>
      <c r="G36" s="93">
        <f>[31]Dezembro!$J$10</f>
        <v>45</v>
      </c>
      <c r="H36" s="93">
        <f>[31]Dezembro!$J$11</f>
        <v>75.239999999999995</v>
      </c>
      <c r="I36" s="93">
        <f>[31]Dezembro!$J$12</f>
        <v>47.16</v>
      </c>
      <c r="J36" s="93">
        <f>[31]Dezembro!$J$13</f>
        <v>59.04</v>
      </c>
      <c r="K36" s="93">
        <f>[31]Dezembro!$J$14</f>
        <v>34.56</v>
      </c>
      <c r="L36" s="93">
        <f>[31]Dezembro!$J$15</f>
        <v>26.28</v>
      </c>
      <c r="M36" s="93">
        <f>[31]Dezembro!$J$16</f>
        <v>37.080000000000005</v>
      </c>
      <c r="N36" s="93">
        <f>[31]Dezembro!$J$17</f>
        <v>34.92</v>
      </c>
      <c r="O36" s="93">
        <f>[31]Dezembro!$J$18</f>
        <v>70.2</v>
      </c>
      <c r="P36" s="93">
        <f>[31]Dezembro!$J$19</f>
        <v>34.200000000000003</v>
      </c>
      <c r="Q36" s="93">
        <f>[31]Dezembro!$J$20</f>
        <v>32.4</v>
      </c>
      <c r="R36" s="93">
        <f>[31]Dezembro!$J$21</f>
        <v>36.72</v>
      </c>
      <c r="S36" s="93">
        <f>[31]Dezembro!$J$22</f>
        <v>38.519999999999996</v>
      </c>
      <c r="T36" s="93">
        <f>[31]Dezembro!$J$23</f>
        <v>45.36</v>
      </c>
      <c r="U36" s="93">
        <f>[31]Dezembro!$J$24</f>
        <v>66.960000000000008</v>
      </c>
      <c r="V36" s="93">
        <f>[31]Dezembro!$J$25</f>
        <v>31.319999999999997</v>
      </c>
      <c r="W36" s="93">
        <f>[31]Dezembro!$J$26</f>
        <v>24.48</v>
      </c>
      <c r="X36" s="93">
        <f>[31]Dezembro!$J$27</f>
        <v>23.040000000000003</v>
      </c>
      <c r="Y36" s="93">
        <f>[31]Dezembro!$J$28</f>
        <v>39.24</v>
      </c>
      <c r="Z36" s="93">
        <f>[31]Dezembro!$J$29</f>
        <v>30.240000000000002</v>
      </c>
      <c r="AA36" s="93">
        <f>[31]Dezembro!$J$30</f>
        <v>28.08</v>
      </c>
      <c r="AB36" s="93">
        <f>[31]Dezembro!$J$31</f>
        <v>30.96</v>
      </c>
      <c r="AC36" s="93">
        <f>[31]Dezembro!$J$32</f>
        <v>30.240000000000002</v>
      </c>
      <c r="AD36" s="93">
        <f>[31]Dezembro!$J$33</f>
        <v>29.16</v>
      </c>
      <c r="AE36" s="93">
        <f>[31]Dezembro!$J$34</f>
        <v>30.96</v>
      </c>
      <c r="AF36" s="93">
        <f>[31]Dezembro!$J$35</f>
        <v>72</v>
      </c>
      <c r="AG36" s="81">
        <f t="shared" si="5"/>
        <v>75.239999999999995</v>
      </c>
      <c r="AH36" s="92">
        <f t="shared" si="4"/>
        <v>41.063225806451619</v>
      </c>
      <c r="AK36" t="s">
        <v>33</v>
      </c>
    </row>
    <row r="37" spans="1:38" x14ac:dyDescent="0.2">
      <c r="A37" s="50" t="s">
        <v>13</v>
      </c>
      <c r="B37" s="93">
        <f>[32]Dezembro!$J$5</f>
        <v>25.2</v>
      </c>
      <c r="C37" s="93">
        <f>[32]Dezembro!$J$6</f>
        <v>49.32</v>
      </c>
      <c r="D37" s="93">
        <f>[32]Dezembro!$J$7</f>
        <v>39.96</v>
      </c>
      <c r="E37" s="93">
        <f>[32]Dezembro!$J$8</f>
        <v>29.16</v>
      </c>
      <c r="F37" s="93">
        <f>[32]Dezembro!$J$9</f>
        <v>42.480000000000004</v>
      </c>
      <c r="G37" s="93">
        <f>[32]Dezembro!$J$10</f>
        <v>36</v>
      </c>
      <c r="H37" s="93">
        <f>[32]Dezembro!$J$11</f>
        <v>33.840000000000003</v>
      </c>
      <c r="I37" s="93">
        <f>[32]Dezembro!$J$12</f>
        <v>45</v>
      </c>
      <c r="J37" s="93">
        <f>[32]Dezembro!$J$13</f>
        <v>54.36</v>
      </c>
      <c r="K37" s="93">
        <f>[32]Dezembro!$J$14</f>
        <v>50.04</v>
      </c>
      <c r="L37" s="93">
        <f>[32]Dezembro!$J$15</f>
        <v>63</v>
      </c>
      <c r="M37" s="93">
        <f>[32]Dezembro!$J$16</f>
        <v>28.8</v>
      </c>
      <c r="N37" s="93">
        <f>[32]Dezembro!$J$17</f>
        <v>28.8</v>
      </c>
      <c r="O37" s="93">
        <f>[32]Dezembro!$J$18</f>
        <v>42.12</v>
      </c>
      <c r="P37" s="93">
        <f>[32]Dezembro!$J$19</f>
        <v>42.84</v>
      </c>
      <c r="Q37" s="93">
        <f>[32]Dezembro!$J$20</f>
        <v>27.36</v>
      </c>
      <c r="R37" s="93">
        <f>[32]Dezembro!$J$21</f>
        <v>28.8</v>
      </c>
      <c r="S37" s="93">
        <f>[32]Dezembro!$J$22</f>
        <v>24.12</v>
      </c>
      <c r="T37" s="93">
        <f>[32]Dezembro!$J$23</f>
        <v>37.440000000000005</v>
      </c>
      <c r="U37" s="93">
        <f>[32]Dezembro!$J$24</f>
        <v>31.319999999999997</v>
      </c>
      <c r="V37" s="93">
        <f>[32]Dezembro!$J$25</f>
        <v>43.2</v>
      </c>
      <c r="W37" s="93">
        <f>[32]Dezembro!$J$26</f>
        <v>28.08</v>
      </c>
      <c r="X37" s="93">
        <f>[32]Dezembro!$J$27</f>
        <v>20.88</v>
      </c>
      <c r="Y37" s="93">
        <f>[32]Dezembro!$J$28</f>
        <v>26.64</v>
      </c>
      <c r="Z37" s="93">
        <f>[32]Dezembro!$J$29</f>
        <v>33.840000000000003</v>
      </c>
      <c r="AA37" s="93">
        <f>[32]Dezembro!$J$30</f>
        <v>53.28</v>
      </c>
      <c r="AB37" s="93">
        <f>[32]Dezembro!$J$31</f>
        <v>37.080000000000005</v>
      </c>
      <c r="AC37" s="93">
        <f>[32]Dezembro!$J$32</f>
        <v>29.880000000000003</v>
      </c>
      <c r="AD37" s="93">
        <f>[32]Dezembro!$J$33</f>
        <v>24.12</v>
      </c>
      <c r="AE37" s="93">
        <f>[32]Dezembro!$J$34</f>
        <v>39.24</v>
      </c>
      <c r="AF37" s="93">
        <f>[32]Dezembro!$J$35</f>
        <v>25.2</v>
      </c>
      <c r="AG37" s="81">
        <f t="shared" si="5"/>
        <v>63</v>
      </c>
      <c r="AH37" s="92">
        <f t="shared" si="4"/>
        <v>36.174193548387109</v>
      </c>
    </row>
    <row r="38" spans="1:38" x14ac:dyDescent="0.2">
      <c r="A38" s="50" t="s">
        <v>155</v>
      </c>
      <c r="B38" s="93">
        <f>[33]Dezembro!$J5</f>
        <v>41.04</v>
      </c>
      <c r="C38" s="93">
        <f>[33]Dezembro!$J6</f>
        <v>30.96</v>
      </c>
      <c r="D38" s="93">
        <f>[33]Dezembro!$J7</f>
        <v>47.88</v>
      </c>
      <c r="E38" s="93">
        <f>[33]Dezembro!$J8</f>
        <v>16.559999999999999</v>
      </c>
      <c r="F38" s="93">
        <f>[33]Dezembro!$J9</f>
        <v>36.36</v>
      </c>
      <c r="G38" s="93">
        <f>[33]Dezembro!$J10</f>
        <v>34.56</v>
      </c>
      <c r="H38" s="93">
        <f>[33]Dezembro!$J11</f>
        <v>39.24</v>
      </c>
      <c r="I38" s="93">
        <f>[33]Dezembro!$J12</f>
        <v>20.88</v>
      </c>
      <c r="J38" s="93">
        <f>[33]Dezembro!$J13</f>
        <v>39.6</v>
      </c>
      <c r="K38" s="93">
        <f>[33]Dezembro!$J14</f>
        <v>30.240000000000002</v>
      </c>
      <c r="L38" s="93">
        <f>[33]Dezembro!$J15</f>
        <v>24.840000000000003</v>
      </c>
      <c r="M38" s="93">
        <f>[33]Dezembro!$J16</f>
        <v>33.840000000000003</v>
      </c>
      <c r="N38" s="93">
        <f>[33]Dezembro!$J17</f>
        <v>41.04</v>
      </c>
      <c r="O38" s="93">
        <f>[33]Dezembro!$J18</f>
        <v>36</v>
      </c>
      <c r="P38" s="93">
        <f>[33]Dezembro!$J19</f>
        <v>21.6</v>
      </c>
      <c r="Q38" s="93">
        <f>[33]Dezembro!$J20</f>
        <v>23.400000000000002</v>
      </c>
      <c r="R38" s="93">
        <f>[33]Dezembro!$J21</f>
        <v>39.24</v>
      </c>
      <c r="S38" s="93">
        <f>[33]Dezembro!$J22</f>
        <v>23.400000000000002</v>
      </c>
      <c r="T38" s="93">
        <f>[33]Dezembro!$J23</f>
        <v>44.64</v>
      </c>
      <c r="U38" s="93">
        <f>[33]Dezembro!$J24</f>
        <v>37.440000000000005</v>
      </c>
      <c r="V38" s="93">
        <f>[33]Dezembro!$J25</f>
        <v>31.680000000000003</v>
      </c>
      <c r="W38" s="93">
        <f>[33]Dezembro!$J26</f>
        <v>23.400000000000002</v>
      </c>
      <c r="X38" s="93">
        <f>[33]Dezembro!$J27</f>
        <v>33.840000000000003</v>
      </c>
      <c r="Y38" s="93">
        <f>[33]Dezembro!$J28</f>
        <v>28.44</v>
      </c>
      <c r="Z38" s="93">
        <f>[33]Dezembro!$J29</f>
        <v>18.720000000000002</v>
      </c>
      <c r="AA38" s="93">
        <f>[33]Dezembro!$J30</f>
        <v>31.680000000000003</v>
      </c>
      <c r="AB38" s="93">
        <f>[33]Dezembro!$J31</f>
        <v>24.48</v>
      </c>
      <c r="AC38" s="93">
        <f>[33]Dezembro!$J32</f>
        <v>22.68</v>
      </c>
      <c r="AD38" s="93">
        <v>35.64</v>
      </c>
      <c r="AE38" s="93">
        <f>[33]Dezembro!$J34</f>
        <v>20.52</v>
      </c>
      <c r="AF38" s="93">
        <f>[33]Dezembro!$J35</f>
        <v>39.6</v>
      </c>
      <c r="AG38" s="81">
        <f t="shared" si="5"/>
        <v>47.88</v>
      </c>
      <c r="AH38" s="92">
        <f t="shared" si="4"/>
        <v>31.40129032258065</v>
      </c>
      <c r="AK38" t="s">
        <v>33</v>
      </c>
    </row>
    <row r="39" spans="1:38" x14ac:dyDescent="0.2">
      <c r="A39" s="50" t="s">
        <v>14</v>
      </c>
      <c r="B39" s="93">
        <f>[34]Dezembro!$J$5</f>
        <v>34.200000000000003</v>
      </c>
      <c r="C39" s="93">
        <f>[34]Dezembro!$J$6</f>
        <v>48.6</v>
      </c>
      <c r="D39" s="93">
        <f>[34]Dezembro!$J$7</f>
        <v>34.56</v>
      </c>
      <c r="E39" s="93">
        <f>[34]Dezembro!$J$8</f>
        <v>27</v>
      </c>
      <c r="F39" s="93">
        <f>[34]Dezembro!$J$9</f>
        <v>27</v>
      </c>
      <c r="G39" s="93">
        <f>[34]Dezembro!$J$10</f>
        <v>40.32</v>
      </c>
      <c r="H39" s="93">
        <f>[34]Dezembro!$J$11</f>
        <v>44.28</v>
      </c>
      <c r="I39" s="93">
        <f>[34]Dezembro!$J$12</f>
        <v>38.159999999999997</v>
      </c>
      <c r="J39" s="93">
        <f>[34]Dezembro!$J$13</f>
        <v>36.72</v>
      </c>
      <c r="K39" s="93">
        <f>[34]Dezembro!$J$14</f>
        <v>29.52</v>
      </c>
      <c r="L39" s="93">
        <f>[34]Dezembro!$J$15</f>
        <v>23.400000000000002</v>
      </c>
      <c r="M39" s="93">
        <f>[34]Dezembro!$J$16</f>
        <v>57.960000000000008</v>
      </c>
      <c r="N39" s="93">
        <f>[34]Dezembro!$J$17</f>
        <v>33.480000000000004</v>
      </c>
      <c r="O39" s="93">
        <f>[34]Dezembro!$J$18</f>
        <v>45</v>
      </c>
      <c r="P39" s="93">
        <f>[34]Dezembro!$J$19</f>
        <v>35.28</v>
      </c>
      <c r="Q39" s="93">
        <f>[34]Dezembro!$J$20</f>
        <v>24.840000000000003</v>
      </c>
      <c r="R39" s="93">
        <f>[34]Dezembro!$J$21</f>
        <v>22.32</v>
      </c>
      <c r="S39" s="93">
        <f>[34]Dezembro!$J$22</f>
        <v>33.840000000000003</v>
      </c>
      <c r="T39" s="93">
        <f>[34]Dezembro!$J$23</f>
        <v>44.28</v>
      </c>
      <c r="U39" s="93">
        <f>[34]Dezembro!$J$24</f>
        <v>39.96</v>
      </c>
      <c r="V39" s="93">
        <f>[34]Dezembro!$J$25</f>
        <v>33.480000000000004</v>
      </c>
      <c r="W39" s="93">
        <f>[34]Dezembro!$J$26</f>
        <v>30.240000000000002</v>
      </c>
      <c r="X39" s="93">
        <f>[34]Dezembro!$J$27</f>
        <v>23.759999999999998</v>
      </c>
      <c r="Y39" s="93">
        <f>[34]Dezembro!$J$28</f>
        <v>31.319999999999997</v>
      </c>
      <c r="Z39" s="93">
        <f>[34]Dezembro!$J$29</f>
        <v>37.080000000000005</v>
      </c>
      <c r="AA39" s="93">
        <f>[34]Dezembro!$J$30</f>
        <v>30.240000000000002</v>
      </c>
      <c r="AB39" s="93">
        <f>[34]Dezembro!$J$31</f>
        <v>23.759999999999998</v>
      </c>
      <c r="AC39" s="93">
        <f>[34]Dezembro!$J$32</f>
        <v>29.52</v>
      </c>
      <c r="AD39" s="93">
        <f>[34]Dezembro!$J$33</f>
        <v>35.28</v>
      </c>
      <c r="AE39" s="93">
        <f>[34]Dezembro!$J$34</f>
        <v>37.800000000000004</v>
      </c>
      <c r="AF39" s="93">
        <f>[34]Dezembro!$J$35</f>
        <v>33.480000000000004</v>
      </c>
      <c r="AG39" s="81">
        <f t="shared" si="3"/>
        <v>57.960000000000008</v>
      </c>
      <c r="AH39" s="92">
        <f t="shared" si="4"/>
        <v>34.409032258064528</v>
      </c>
      <c r="AI39" s="11" t="s">
        <v>33</v>
      </c>
      <c r="AK39" t="s">
        <v>33</v>
      </c>
    </row>
    <row r="40" spans="1:38" x14ac:dyDescent="0.2">
      <c r="A40" s="50" t="s">
        <v>15</v>
      </c>
      <c r="B40" s="93">
        <f>[35]Dezembro!$J$5</f>
        <v>39.6</v>
      </c>
      <c r="C40" s="93">
        <f>[35]Dezembro!$J$6</f>
        <v>57.6</v>
      </c>
      <c r="D40" s="93">
        <f>[35]Dezembro!$J$7</f>
        <v>30.240000000000002</v>
      </c>
      <c r="E40" s="93">
        <f>[35]Dezembro!$J$8</f>
        <v>16.2</v>
      </c>
      <c r="F40" s="93">
        <f>[35]Dezembro!$J$9</f>
        <v>31.680000000000003</v>
      </c>
      <c r="G40" s="93">
        <f>[35]Dezembro!$J$10</f>
        <v>39.6</v>
      </c>
      <c r="H40" s="93">
        <f>[35]Dezembro!$J$11</f>
        <v>46.800000000000004</v>
      </c>
      <c r="I40" s="93">
        <f>[35]Dezembro!$J$12</f>
        <v>36.36</v>
      </c>
      <c r="J40" s="93">
        <f>[35]Dezembro!$J$13</f>
        <v>48.6</v>
      </c>
      <c r="K40" s="93">
        <f>[35]Dezembro!$J$14</f>
        <v>25.2</v>
      </c>
      <c r="L40" s="93">
        <f>[35]Dezembro!$J$15</f>
        <v>25.56</v>
      </c>
      <c r="M40" s="93">
        <f>[35]Dezembro!$J$16</f>
        <v>45</v>
      </c>
      <c r="N40" s="93">
        <f>[35]Dezembro!$J$17</f>
        <v>54.36</v>
      </c>
      <c r="O40" s="93">
        <f>[35]Dezembro!$J$18</f>
        <v>32.04</v>
      </c>
      <c r="P40" s="93">
        <f>[35]Dezembro!$J$19</f>
        <v>27.36</v>
      </c>
      <c r="Q40" s="93">
        <f>[35]Dezembro!$J$20</f>
        <v>30.6</v>
      </c>
      <c r="R40" s="93">
        <f>[35]Dezembro!$J$21</f>
        <v>24.12</v>
      </c>
      <c r="S40" s="93">
        <f>[35]Dezembro!$J$22</f>
        <v>37.080000000000005</v>
      </c>
      <c r="T40" s="93">
        <f>[35]Dezembro!$J$23</f>
        <v>46.800000000000004</v>
      </c>
      <c r="U40" s="93">
        <f>[35]Dezembro!$J$24</f>
        <v>46.800000000000004</v>
      </c>
      <c r="V40" s="93">
        <f>[35]Dezembro!$J$25</f>
        <v>23.040000000000003</v>
      </c>
      <c r="W40" s="93">
        <f>[35]Dezembro!$J$26</f>
        <v>30.96</v>
      </c>
      <c r="X40" s="93">
        <f>[35]Dezembro!$J$27</f>
        <v>28.8</v>
      </c>
      <c r="Y40" s="93">
        <f>[35]Dezembro!$J$28</f>
        <v>41.76</v>
      </c>
      <c r="Z40" s="93">
        <f>[35]Dezembro!$J$29</f>
        <v>36.36</v>
      </c>
      <c r="AA40" s="93">
        <f>[35]Dezembro!$J$30</f>
        <v>30.6</v>
      </c>
      <c r="AB40" s="93">
        <f>[35]Dezembro!$J$31</f>
        <v>25.92</v>
      </c>
      <c r="AC40" s="93">
        <f>[35]Dezembro!$J$32</f>
        <v>33.119999999999997</v>
      </c>
      <c r="AD40" s="93">
        <f>[35]Dezembro!$J$33</f>
        <v>37.440000000000005</v>
      </c>
      <c r="AE40" s="93">
        <f>[35]Dezembro!$J$34</f>
        <v>23.040000000000003</v>
      </c>
      <c r="AF40" s="93">
        <f>[35]Dezembro!$J$35</f>
        <v>27</v>
      </c>
      <c r="AG40" s="81">
        <f t="shared" si="3"/>
        <v>57.6</v>
      </c>
      <c r="AH40" s="92">
        <f t="shared" si="4"/>
        <v>34.827096774193542</v>
      </c>
      <c r="AL40" t="s">
        <v>33</v>
      </c>
    </row>
    <row r="41" spans="1:38" x14ac:dyDescent="0.2">
      <c r="A41" s="50" t="s">
        <v>156</v>
      </c>
      <c r="B41" s="93">
        <f>[36]Dezembro!$J$5</f>
        <v>35.28</v>
      </c>
      <c r="C41" s="93">
        <f>[36]Dezembro!$J$6</f>
        <v>55.080000000000005</v>
      </c>
      <c r="D41" s="93">
        <f>[36]Dezembro!$J$7</f>
        <v>33.840000000000003</v>
      </c>
      <c r="E41" s="93">
        <f>[36]Dezembro!$J$8</f>
        <v>28.08</v>
      </c>
      <c r="F41" s="93">
        <f>[36]Dezembro!$J$9</f>
        <v>36.36</v>
      </c>
      <c r="G41" s="93">
        <f>[36]Dezembro!$J$10</f>
        <v>39.6</v>
      </c>
      <c r="H41" s="93">
        <f>[36]Dezembro!$J$11</f>
        <v>66.600000000000009</v>
      </c>
      <c r="I41" s="93">
        <f>[36]Dezembro!$J$12</f>
        <v>34.92</v>
      </c>
      <c r="J41" s="93">
        <f>[36]Dezembro!$J$13</f>
        <v>39.96</v>
      </c>
      <c r="K41" s="93">
        <f>[36]Dezembro!$J$14</f>
        <v>23.040000000000003</v>
      </c>
      <c r="L41" s="93">
        <f>[36]Dezembro!$J$15</f>
        <v>32.4</v>
      </c>
      <c r="M41" s="93">
        <f>[36]Dezembro!$J$16</f>
        <v>41.76</v>
      </c>
      <c r="N41" s="93">
        <f>[36]Dezembro!$J$17</f>
        <v>48.96</v>
      </c>
      <c r="O41" s="93">
        <f>[36]Dezembro!$J$18</f>
        <v>42.84</v>
      </c>
      <c r="P41" s="93">
        <f>[36]Dezembro!$J$19</f>
        <v>21.6</v>
      </c>
      <c r="Q41" s="93">
        <f>[36]Dezembro!$J$20</f>
        <v>23.759999999999998</v>
      </c>
      <c r="R41" s="93">
        <f>[36]Dezembro!$J$21</f>
        <v>25.2</v>
      </c>
      <c r="S41" s="93">
        <f>[36]Dezembro!$J$22</f>
        <v>39.24</v>
      </c>
      <c r="T41" s="93">
        <f>[36]Dezembro!$J$23</f>
        <v>43.92</v>
      </c>
      <c r="U41" s="93">
        <f>[36]Dezembro!$J$24</f>
        <v>42.480000000000004</v>
      </c>
      <c r="V41" s="93">
        <f>[36]Dezembro!$J$25</f>
        <v>38.519999999999996</v>
      </c>
      <c r="W41" s="93">
        <f>[36]Dezembro!$J$26</f>
        <v>44.64</v>
      </c>
      <c r="X41" s="93">
        <f>[36]Dezembro!$J$27</f>
        <v>20.88</v>
      </c>
      <c r="Y41" s="93">
        <f>[36]Dezembro!$J$28</f>
        <v>33.119999999999997</v>
      </c>
      <c r="Z41" s="93">
        <f>[36]Dezembro!$J$29</f>
        <v>22.32</v>
      </c>
      <c r="AA41" s="93">
        <f>[36]Dezembro!$J$30</f>
        <v>26.28</v>
      </c>
      <c r="AB41" s="93">
        <f>[36]Dezembro!$J$31</f>
        <v>28.08</v>
      </c>
      <c r="AC41" s="93">
        <f>[36]Dezembro!$J$32</f>
        <v>29.16</v>
      </c>
      <c r="AD41" s="93">
        <f>[36]Dezembro!$J$33</f>
        <v>30.240000000000002</v>
      </c>
      <c r="AE41" s="93">
        <f>[36]Dezembro!$J$34</f>
        <v>32.04</v>
      </c>
      <c r="AF41" s="93">
        <f>[36]Dezembro!$J$35</f>
        <v>42.480000000000004</v>
      </c>
      <c r="AG41" s="81">
        <f t="shared" si="3"/>
        <v>66.600000000000009</v>
      </c>
      <c r="AH41" s="92">
        <f t="shared" si="4"/>
        <v>35.570322580645161</v>
      </c>
    </row>
    <row r="42" spans="1:38" x14ac:dyDescent="0.2">
      <c r="A42" s="50" t="s">
        <v>16</v>
      </c>
      <c r="B42" s="93">
        <f>[37]Dezembro!$J$5</f>
        <v>30.6</v>
      </c>
      <c r="C42" s="93">
        <f>[37]Dezembro!$J$6</f>
        <v>50.04</v>
      </c>
      <c r="D42" s="93">
        <f>[37]Dezembro!$J$7</f>
        <v>34.56</v>
      </c>
      <c r="E42" s="93">
        <f>[37]Dezembro!$J$8</f>
        <v>27.36</v>
      </c>
      <c r="F42" s="93">
        <f>[37]Dezembro!$J$9</f>
        <v>23.400000000000002</v>
      </c>
      <c r="G42" s="93">
        <f>[37]Dezembro!$J$10</f>
        <v>44.28</v>
      </c>
      <c r="H42" s="93">
        <f>[37]Dezembro!$J$11</f>
        <v>45.36</v>
      </c>
      <c r="I42" s="93">
        <f>[37]Dezembro!$J$12</f>
        <v>45</v>
      </c>
      <c r="J42" s="93">
        <f>[37]Dezembro!$J$13</f>
        <v>51.480000000000004</v>
      </c>
      <c r="K42" s="93">
        <f>[37]Dezembro!$J$14</f>
        <v>48.96</v>
      </c>
      <c r="L42" s="93">
        <f>[37]Dezembro!$J$15</f>
        <v>18</v>
      </c>
      <c r="M42" s="93">
        <f>[37]Dezembro!$J$16</f>
        <v>59.760000000000005</v>
      </c>
      <c r="N42" s="93">
        <f>[37]Dezembro!$J$17</f>
        <v>42.84</v>
      </c>
      <c r="O42" s="93">
        <f>[37]Dezembro!$J$18</f>
        <v>27.720000000000002</v>
      </c>
      <c r="P42" s="93">
        <f>[37]Dezembro!$J$19</f>
        <v>30.240000000000002</v>
      </c>
      <c r="Q42" s="93">
        <f>[37]Dezembro!$J$20</f>
        <v>24.48</v>
      </c>
      <c r="R42" s="93">
        <f>[37]Dezembro!$J$21</f>
        <v>17.28</v>
      </c>
      <c r="S42" s="93">
        <f>[37]Dezembro!$J$22</f>
        <v>22.32</v>
      </c>
      <c r="T42" s="93">
        <f>[37]Dezembro!$J$23</f>
        <v>41.4</v>
      </c>
      <c r="U42" s="93">
        <f>[37]Dezembro!$J$24</f>
        <v>48.6</v>
      </c>
      <c r="V42" s="93">
        <f>[37]Dezembro!$J$25</f>
        <v>28.44</v>
      </c>
      <c r="W42" s="93">
        <f>[37]Dezembro!$J$26</f>
        <v>30.240000000000002</v>
      </c>
      <c r="X42" s="93">
        <f>[37]Dezembro!$J$27</f>
        <v>18.36</v>
      </c>
      <c r="Y42" s="93">
        <f>[37]Dezembro!$J$28</f>
        <v>34.200000000000003</v>
      </c>
      <c r="Z42" s="93">
        <f>[37]Dezembro!$J$29</f>
        <v>31.319999999999997</v>
      </c>
      <c r="AA42" s="93">
        <f>[37]Dezembro!$J$30</f>
        <v>23.759999999999998</v>
      </c>
      <c r="AB42" s="93">
        <f>[37]Dezembro!$J$31</f>
        <v>27</v>
      </c>
      <c r="AC42" s="93">
        <f>[37]Dezembro!$J$32</f>
        <v>24.840000000000003</v>
      </c>
      <c r="AD42" s="93">
        <f>[37]Dezembro!$J$33</f>
        <v>23.040000000000003</v>
      </c>
      <c r="AE42" s="93">
        <f>[37]Dezembro!$J$34</f>
        <v>24.48</v>
      </c>
      <c r="AF42" s="93">
        <f>[37]Dezembro!$J$35</f>
        <v>24.48</v>
      </c>
      <c r="AG42" s="81">
        <f t="shared" si="3"/>
        <v>59.760000000000005</v>
      </c>
      <c r="AH42" s="92">
        <f t="shared" si="4"/>
        <v>33.027096774193559</v>
      </c>
      <c r="AK42" t="s">
        <v>33</v>
      </c>
      <c r="AL42" t="s">
        <v>33</v>
      </c>
    </row>
    <row r="43" spans="1:38" x14ac:dyDescent="0.2">
      <c r="A43" s="50" t="s">
        <v>139</v>
      </c>
      <c r="B43" s="93">
        <f>[38]Dezembro!$J$5</f>
        <v>43.92</v>
      </c>
      <c r="C43" s="93">
        <f>[38]Dezembro!$J$6</f>
        <v>72.72</v>
      </c>
      <c r="D43" s="93">
        <f>[38]Dezembro!$J$7</f>
        <v>27.36</v>
      </c>
      <c r="E43" s="93">
        <f>[38]Dezembro!$J$8</f>
        <v>29.16</v>
      </c>
      <c r="F43" s="93">
        <f>[38]Dezembro!$J$9</f>
        <v>40.680000000000007</v>
      </c>
      <c r="G43" s="93">
        <f>[38]Dezembro!$J$10</f>
        <v>45.36</v>
      </c>
      <c r="H43" s="93">
        <f>[38]Dezembro!$J$11</f>
        <v>47.519999999999996</v>
      </c>
      <c r="I43" s="93">
        <f>[38]Dezembro!$J$12</f>
        <v>54.36</v>
      </c>
      <c r="J43" s="93">
        <f>[38]Dezembro!$J$13</f>
        <v>54.72</v>
      </c>
      <c r="K43" s="93">
        <f>[38]Dezembro!$J$14</f>
        <v>45.36</v>
      </c>
      <c r="L43" s="93">
        <f>[38]Dezembro!$J$15</f>
        <v>27</v>
      </c>
      <c r="M43" s="93">
        <f>[38]Dezembro!$J$16</f>
        <v>55.440000000000005</v>
      </c>
      <c r="N43" s="93">
        <f>[38]Dezembro!$J$17</f>
        <v>24.12</v>
      </c>
      <c r="O43" s="93">
        <f>[38]Dezembro!$J$18</f>
        <v>63.360000000000007</v>
      </c>
      <c r="P43" s="93">
        <f>[38]Dezembro!$J$19</f>
        <v>29.880000000000003</v>
      </c>
      <c r="Q43" s="93">
        <f>[38]Dezembro!$J$20</f>
        <v>34.56</v>
      </c>
      <c r="R43" s="93">
        <f>[38]Dezembro!$J$21</f>
        <v>23.400000000000002</v>
      </c>
      <c r="S43" s="93">
        <f>[38]Dezembro!$J$22</f>
        <v>30.96</v>
      </c>
      <c r="T43" s="93">
        <f>[38]Dezembro!$J$23</f>
        <v>66.600000000000009</v>
      </c>
      <c r="U43" s="93">
        <f>[38]Dezembro!$J$24</f>
        <v>35.64</v>
      </c>
      <c r="V43" s="93">
        <f>[38]Dezembro!$J$25</f>
        <v>43.92</v>
      </c>
      <c r="W43" s="93">
        <f>[38]Dezembro!$J$26</f>
        <v>30.240000000000002</v>
      </c>
      <c r="X43" s="93">
        <f>[38]Dezembro!$J$27</f>
        <v>27.36</v>
      </c>
      <c r="Y43" s="93">
        <f>[38]Dezembro!$J$28</f>
        <v>43.92</v>
      </c>
      <c r="Z43" s="93">
        <f>[38]Dezembro!$J$29</f>
        <v>36.72</v>
      </c>
      <c r="AA43" s="93">
        <f>[38]Dezembro!$J$30</f>
        <v>27.720000000000002</v>
      </c>
      <c r="AB43" s="93">
        <f>[38]Dezembro!$J$31</f>
        <v>28.8</v>
      </c>
      <c r="AC43" s="93">
        <f>[38]Dezembro!$J$32</f>
        <v>40.32</v>
      </c>
      <c r="AD43" s="93">
        <f>[38]Dezembro!$J$33</f>
        <v>25.2</v>
      </c>
      <c r="AE43" s="93">
        <f>[38]Dezembro!$J$34</f>
        <v>40.680000000000007</v>
      </c>
      <c r="AF43" s="93">
        <f>[38]Dezembro!$J$35</f>
        <v>26.28</v>
      </c>
      <c r="AG43" s="81">
        <f t="shared" si="3"/>
        <v>72.72</v>
      </c>
      <c r="AH43" s="92">
        <f t="shared" si="4"/>
        <v>39.460645161290323</v>
      </c>
      <c r="AK43" t="s">
        <v>33</v>
      </c>
    </row>
    <row r="44" spans="1:38" x14ac:dyDescent="0.2">
      <c r="A44" s="50" t="s">
        <v>17</v>
      </c>
      <c r="B44" s="93">
        <f>[39]Dezembro!$J$5</f>
        <v>45</v>
      </c>
      <c r="C44" s="93">
        <f>[39]Dezembro!$J$6</f>
        <v>47.16</v>
      </c>
      <c r="D44" s="93">
        <f>[39]Dezembro!$J$7</f>
        <v>36</v>
      </c>
      <c r="E44" s="93">
        <f>[39]Dezembro!$J$8</f>
        <v>38.880000000000003</v>
      </c>
      <c r="F44" s="93">
        <f>[39]Dezembro!$J$9</f>
        <v>34.92</v>
      </c>
      <c r="G44" s="93">
        <f>[39]Dezembro!$J$10</f>
        <v>39.24</v>
      </c>
      <c r="H44" s="93">
        <f>[39]Dezembro!$J$11</f>
        <v>48.96</v>
      </c>
      <c r="I44" s="93">
        <f>[39]Dezembro!$J$12</f>
        <v>37.440000000000005</v>
      </c>
      <c r="J44" s="93">
        <f>[39]Dezembro!$J$13</f>
        <v>40.680000000000007</v>
      </c>
      <c r="K44" s="93">
        <f>[39]Dezembro!$J$14</f>
        <v>32.4</v>
      </c>
      <c r="L44" s="93">
        <f>[39]Dezembro!$J$15</f>
        <v>25.56</v>
      </c>
      <c r="M44" s="93">
        <f>[39]Dezembro!$J$16</f>
        <v>50.04</v>
      </c>
      <c r="N44" s="93">
        <f>[39]Dezembro!$J$17</f>
        <v>41.76</v>
      </c>
      <c r="O44" s="93">
        <f>[39]Dezembro!$J$18</f>
        <v>51.84</v>
      </c>
      <c r="P44" s="93">
        <f>[39]Dezembro!$J$19</f>
        <v>20.88</v>
      </c>
      <c r="Q44" s="93">
        <f>[39]Dezembro!$J$20</f>
        <v>26.28</v>
      </c>
      <c r="R44" s="93">
        <f>[39]Dezembro!$J$21</f>
        <v>19.8</v>
      </c>
      <c r="S44" s="93">
        <f>[39]Dezembro!$J$22</f>
        <v>31.680000000000003</v>
      </c>
      <c r="T44" s="93">
        <f>[39]Dezembro!$J$23</f>
        <v>39.6</v>
      </c>
      <c r="U44" s="93">
        <f>[39]Dezembro!$J$24</f>
        <v>44.28</v>
      </c>
      <c r="V44" s="93">
        <f>[39]Dezembro!$J$25</f>
        <v>38.159999999999997</v>
      </c>
      <c r="W44" s="93">
        <f>[39]Dezembro!$J$26</f>
        <v>36.36</v>
      </c>
      <c r="X44" s="93">
        <f>[39]Dezembro!$J$27</f>
        <v>39.6</v>
      </c>
      <c r="Y44" s="93">
        <f>[39]Dezembro!$J$28</f>
        <v>46.440000000000005</v>
      </c>
      <c r="Z44" s="93">
        <f>[39]Dezembro!$J$29</f>
        <v>21.240000000000002</v>
      </c>
      <c r="AA44" s="93">
        <f>[39]Dezembro!$J$30</f>
        <v>18</v>
      </c>
      <c r="AB44" s="93">
        <f>[39]Dezembro!$J$31</f>
        <v>21.6</v>
      </c>
      <c r="AC44" s="93">
        <f>[39]Dezembro!$J$32</f>
        <v>24.840000000000003</v>
      </c>
      <c r="AD44" s="93">
        <f>[39]Dezembro!$J$33</f>
        <v>21.6</v>
      </c>
      <c r="AE44" s="93">
        <f>[39]Dezembro!$J$34</f>
        <v>20.16</v>
      </c>
      <c r="AF44" s="93">
        <f>[39]Dezembro!$J$35</f>
        <v>26.64</v>
      </c>
      <c r="AG44" s="81">
        <f t="shared" si="3"/>
        <v>51.84</v>
      </c>
      <c r="AH44" s="92">
        <f t="shared" si="4"/>
        <v>34.420645161290331</v>
      </c>
      <c r="AK44" t="s">
        <v>33</v>
      </c>
    </row>
    <row r="45" spans="1:38" hidden="1" x14ac:dyDescent="0.2">
      <c r="A45" s="50" t="s">
        <v>144</v>
      </c>
      <c r="B45" s="93" t="str">
        <f>[40]Dezembro!$J$5</f>
        <v>*</v>
      </c>
      <c r="C45" s="93" t="str">
        <f>[40]Dezembro!$J$6</f>
        <v>*</v>
      </c>
      <c r="D45" s="93" t="str">
        <f>[40]Dezembro!$J$7</f>
        <v>*</v>
      </c>
      <c r="E45" s="93" t="str">
        <f>[40]Dezembro!$J$8</f>
        <v>*</v>
      </c>
      <c r="F45" s="93" t="str">
        <f>[40]Dezembro!$J$9</f>
        <v>*</v>
      </c>
      <c r="G45" s="93" t="str">
        <f>[40]Dezembro!$J$10</f>
        <v>*</v>
      </c>
      <c r="H45" s="93" t="str">
        <f>[40]Dezembro!$J$11</f>
        <v>*</v>
      </c>
      <c r="I45" s="93" t="str">
        <f>[40]Dezembro!$J$12</f>
        <v>*</v>
      </c>
      <c r="J45" s="93" t="str">
        <f>[40]Dezembro!$J$13</f>
        <v>*</v>
      </c>
      <c r="K45" s="93" t="str">
        <f>[40]Dezembro!$J$14</f>
        <v>*</v>
      </c>
      <c r="L45" s="93" t="str">
        <f>[40]Dezembro!$J$15</f>
        <v>*</v>
      </c>
      <c r="M45" s="93" t="str">
        <f>[40]Dezembro!$J$16</f>
        <v>*</v>
      </c>
      <c r="N45" s="93" t="str">
        <f>[40]Dezembro!$J$17</f>
        <v>*</v>
      </c>
      <c r="O45" s="93" t="str">
        <f>[40]Dezembro!$J$18</f>
        <v>*</v>
      </c>
      <c r="P45" s="93" t="str">
        <f>[40]Dezembro!$J$19</f>
        <v>*</v>
      </c>
      <c r="Q45" s="93" t="str">
        <f>[40]Dezembro!$J$20</f>
        <v>*</v>
      </c>
      <c r="R45" s="93" t="str">
        <f>[40]Dezembro!$J$21</f>
        <v>*</v>
      </c>
      <c r="S45" s="93" t="str">
        <f>[40]Dezembro!$J$22</f>
        <v>*</v>
      </c>
      <c r="T45" s="93" t="str">
        <f>[40]Dezembro!$J$23</f>
        <v>*</v>
      </c>
      <c r="U45" s="93" t="str">
        <f>[40]Dezembro!$J$24</f>
        <v>*</v>
      </c>
      <c r="V45" s="93" t="str">
        <f>[40]Dezembro!$J$25</f>
        <v>*</v>
      </c>
      <c r="W45" s="93" t="str">
        <f>[40]Dezembro!$J$26</f>
        <v>*</v>
      </c>
      <c r="X45" s="93" t="str">
        <f>[40]Dezembro!$J$27</f>
        <v>*</v>
      </c>
      <c r="Y45" s="93" t="str">
        <f>[40]Dezembro!$J$28</f>
        <v>*</v>
      </c>
      <c r="Z45" s="93" t="str">
        <f>[40]Dezembro!$J$29</f>
        <v>*</v>
      </c>
      <c r="AA45" s="93" t="str">
        <f>[40]Dezembro!$J$30</f>
        <v>*</v>
      </c>
      <c r="AB45" s="93" t="str">
        <f>[40]Dezembro!$J$31</f>
        <v>*</v>
      </c>
      <c r="AC45" s="93" t="str">
        <f>[40]Dezembro!$J$32</f>
        <v>*</v>
      </c>
      <c r="AD45" s="93" t="str">
        <f>[40]Dezembro!$J$33</f>
        <v>*</v>
      </c>
      <c r="AE45" s="93" t="str">
        <f>[40]Dezembro!$J$34</f>
        <v>*</v>
      </c>
      <c r="AF45" s="93" t="str">
        <f>[40]Dezembro!$J$35</f>
        <v>*</v>
      </c>
      <c r="AG45" s="81" t="s">
        <v>203</v>
      </c>
      <c r="AH45" s="92" t="s">
        <v>203</v>
      </c>
      <c r="AK45" t="s">
        <v>33</v>
      </c>
      <c r="AL45" t="s">
        <v>33</v>
      </c>
    </row>
    <row r="46" spans="1:38" x14ac:dyDescent="0.2">
      <c r="A46" s="50" t="s">
        <v>18</v>
      </c>
      <c r="B46" s="93">
        <f>[41]Dezembro!$J$5</f>
        <v>36</v>
      </c>
      <c r="C46" s="93">
        <f>[41]Dezembro!$J$6</f>
        <v>31.319999999999997</v>
      </c>
      <c r="D46" s="93">
        <f>[41]Dezembro!$J$7</f>
        <v>18.720000000000002</v>
      </c>
      <c r="E46" s="93">
        <f>[41]Dezembro!$J$8</f>
        <v>14.4</v>
      </c>
      <c r="F46" s="93">
        <f>[41]Dezembro!$J$9</f>
        <v>29.52</v>
      </c>
      <c r="G46" s="93">
        <f>[41]Dezembro!$J$10</f>
        <v>40.680000000000007</v>
      </c>
      <c r="H46" s="93">
        <f>[41]Dezembro!$J$11</f>
        <v>47.16</v>
      </c>
      <c r="I46" s="93">
        <f>[41]Dezembro!$J$12</f>
        <v>67.680000000000007</v>
      </c>
      <c r="J46" s="93">
        <f>[41]Dezembro!$J$13</f>
        <v>29.52</v>
      </c>
      <c r="K46" s="93">
        <f>[41]Dezembro!$J$14</f>
        <v>12.96</v>
      </c>
      <c r="L46" s="93">
        <f>[41]Dezembro!$J$15</f>
        <v>24.48</v>
      </c>
      <c r="M46" s="93">
        <f>[41]Dezembro!$J$16</f>
        <v>39.6</v>
      </c>
      <c r="N46" s="93">
        <f>[41]Dezembro!$J$17</f>
        <v>45</v>
      </c>
      <c r="O46" s="93">
        <f>[41]Dezembro!$J$18</f>
        <v>30.240000000000002</v>
      </c>
      <c r="P46" s="93">
        <f>[41]Dezembro!$J$19</f>
        <v>30.240000000000002</v>
      </c>
      <c r="Q46" s="93">
        <f>[41]Dezembro!$J$20</f>
        <v>13.68</v>
      </c>
      <c r="R46" s="93">
        <f>[41]Dezembro!$J$21</f>
        <v>13.32</v>
      </c>
      <c r="S46" s="93">
        <f>[41]Dezembro!$J$22</f>
        <v>32.4</v>
      </c>
      <c r="T46" s="93">
        <f>[41]Dezembro!$J$23</f>
        <v>30.240000000000002</v>
      </c>
      <c r="U46" s="93">
        <f>[41]Dezembro!$J$24</f>
        <v>28.8</v>
      </c>
      <c r="V46" s="93">
        <f>[41]Dezembro!$J$25</f>
        <v>23.759999999999998</v>
      </c>
      <c r="W46" s="93">
        <f>[41]Dezembro!$J$26</f>
        <v>18</v>
      </c>
      <c r="X46" s="93">
        <f>[41]Dezembro!$J$27</f>
        <v>6.48</v>
      </c>
      <c r="Y46" s="93">
        <f>[41]Dezembro!$J$28</f>
        <v>29.52</v>
      </c>
      <c r="Z46" s="93">
        <f>[41]Dezembro!$J$29</f>
        <v>24.840000000000003</v>
      </c>
      <c r="AA46" s="93">
        <f>[41]Dezembro!$J$30</f>
        <v>19.440000000000001</v>
      </c>
      <c r="AB46" s="93">
        <f>[41]Dezembro!$J$31</f>
        <v>20.52</v>
      </c>
      <c r="AC46" s="93">
        <f>[41]Dezembro!$J$32</f>
        <v>19.8</v>
      </c>
      <c r="AD46" s="93">
        <f>[41]Dezembro!$J$33</f>
        <v>8.64</v>
      </c>
      <c r="AE46" s="93">
        <f>[41]Dezembro!$J$34</f>
        <v>15.120000000000001</v>
      </c>
      <c r="AF46" s="93">
        <f>[41]Dezembro!$J$35</f>
        <v>18.720000000000002</v>
      </c>
      <c r="AG46" s="81">
        <f t="shared" si="3"/>
        <v>67.680000000000007</v>
      </c>
      <c r="AH46" s="92">
        <f t="shared" si="4"/>
        <v>26.477419354838712</v>
      </c>
      <c r="AI46" s="11" t="s">
        <v>33</v>
      </c>
      <c r="AJ46" t="s">
        <v>33</v>
      </c>
      <c r="AK46" t="s">
        <v>33</v>
      </c>
    </row>
    <row r="47" spans="1:38" x14ac:dyDescent="0.2">
      <c r="A47" s="50" t="s">
        <v>21</v>
      </c>
      <c r="B47" s="93">
        <f>[42]Dezembro!$J$5</f>
        <v>35.64</v>
      </c>
      <c r="C47" s="93">
        <f>[42]Dezembro!$J$6</f>
        <v>36.36</v>
      </c>
      <c r="D47" s="93">
        <f>[42]Dezembro!$J$7</f>
        <v>33.840000000000003</v>
      </c>
      <c r="E47" s="93">
        <f>[42]Dezembro!$J$8</f>
        <v>26.64</v>
      </c>
      <c r="F47" s="93">
        <f>[42]Dezembro!$J$9</f>
        <v>28.08</v>
      </c>
      <c r="G47" s="93">
        <f>[42]Dezembro!$J$10</f>
        <v>41.4</v>
      </c>
      <c r="H47" s="93">
        <f>[42]Dezembro!$J$11</f>
        <v>43.2</v>
      </c>
      <c r="I47" s="93">
        <f>[42]Dezembro!$J$12</f>
        <v>39.96</v>
      </c>
      <c r="J47" s="93">
        <f>[42]Dezembro!$J$13</f>
        <v>33.480000000000004</v>
      </c>
      <c r="K47" s="93">
        <f>[42]Dezembro!$J$14</f>
        <v>32.76</v>
      </c>
      <c r="L47" s="93">
        <f>[42]Dezembro!$J$15</f>
        <v>36.72</v>
      </c>
      <c r="M47" s="93">
        <f>[42]Dezembro!$J$16</f>
        <v>55.440000000000005</v>
      </c>
      <c r="N47" s="93">
        <f>[42]Dezembro!$J$17</f>
        <v>50.04</v>
      </c>
      <c r="O47" s="93">
        <f>[42]Dezembro!$J$18</f>
        <v>22.32</v>
      </c>
      <c r="P47" s="93">
        <f>[42]Dezembro!$J$19</f>
        <v>25.56</v>
      </c>
      <c r="Q47" s="93">
        <f>[42]Dezembro!$J$20</f>
        <v>24.48</v>
      </c>
      <c r="R47" s="93">
        <f>[42]Dezembro!$J$21</f>
        <v>22.68</v>
      </c>
      <c r="S47" s="93">
        <f>[42]Dezembro!$J$22</f>
        <v>23.400000000000002</v>
      </c>
      <c r="T47" s="93">
        <f>[42]Dezembro!$J$23</f>
        <v>35.64</v>
      </c>
      <c r="U47" s="93">
        <f>[42]Dezembro!$J$24</f>
        <v>37.440000000000005</v>
      </c>
      <c r="V47" s="93">
        <f>[42]Dezembro!$J$25</f>
        <v>25.92</v>
      </c>
      <c r="W47" s="93">
        <f>[42]Dezembro!$J$26</f>
        <v>39.24</v>
      </c>
      <c r="X47" s="93">
        <f>[42]Dezembro!$J$27</f>
        <v>20.88</v>
      </c>
      <c r="Y47" s="93">
        <f>[42]Dezembro!$J$28</f>
        <v>46.440000000000005</v>
      </c>
      <c r="Z47" s="93">
        <f>[42]Dezembro!$J$29</f>
        <v>33.119999999999997</v>
      </c>
      <c r="AA47" s="93">
        <f>[42]Dezembro!$J$30</f>
        <v>34.56</v>
      </c>
      <c r="AB47" s="93">
        <f>[42]Dezembro!$J$31</f>
        <v>23.040000000000003</v>
      </c>
      <c r="AC47" s="93">
        <f>[42]Dezembro!$J$32</f>
        <v>21.6</v>
      </c>
      <c r="AD47" s="93">
        <f>[42]Dezembro!$J$33</f>
        <v>23.040000000000003</v>
      </c>
      <c r="AE47" s="93">
        <f>[42]Dezembro!$J$34</f>
        <v>12.96</v>
      </c>
      <c r="AF47" s="93">
        <f>[42]Dezembro!$J$35</f>
        <v>24.840000000000003</v>
      </c>
      <c r="AG47" s="81">
        <f t="shared" si="3"/>
        <v>55.440000000000005</v>
      </c>
      <c r="AH47" s="92">
        <f t="shared" si="4"/>
        <v>31.958709677419357</v>
      </c>
      <c r="AK47" t="s">
        <v>33</v>
      </c>
    </row>
    <row r="48" spans="1:38" x14ac:dyDescent="0.2">
      <c r="A48" s="50" t="s">
        <v>32</v>
      </c>
      <c r="B48" s="93">
        <f>[43]Dezembro!$J$5</f>
        <v>37.440000000000005</v>
      </c>
      <c r="C48" s="93">
        <f>[43]Dezembro!$J$6</f>
        <v>40.32</v>
      </c>
      <c r="D48" s="93">
        <f>[43]Dezembro!$J$7</f>
        <v>41.4</v>
      </c>
      <c r="E48" s="93">
        <f>[43]Dezembro!$J$8</f>
        <v>32.76</v>
      </c>
      <c r="F48" s="93">
        <f>[43]Dezembro!$J$9</f>
        <v>39.6</v>
      </c>
      <c r="G48" s="93">
        <f>[43]Dezembro!$J$10</f>
        <v>46.800000000000004</v>
      </c>
      <c r="H48" s="93">
        <f>[43]Dezembro!$J$11</f>
        <v>36.36</v>
      </c>
      <c r="I48" s="93">
        <f>[43]Dezembro!$J$12</f>
        <v>29.52</v>
      </c>
      <c r="J48" s="93">
        <f>[43]Dezembro!$J$13</f>
        <v>59.760000000000005</v>
      </c>
      <c r="K48" s="93">
        <f>[43]Dezembro!$J$14</f>
        <v>28.08</v>
      </c>
      <c r="L48" s="93">
        <f>[43]Dezembro!$J$15</f>
        <v>32.04</v>
      </c>
      <c r="M48" s="93">
        <f>[43]Dezembro!$J$16</f>
        <v>43.92</v>
      </c>
      <c r="N48" s="93">
        <f>[43]Dezembro!$J$17</f>
        <v>50.04</v>
      </c>
      <c r="O48" s="93">
        <f>[43]Dezembro!$J$18</f>
        <v>52.92</v>
      </c>
      <c r="P48" s="93">
        <f>[43]Dezembro!$J$19</f>
        <v>27</v>
      </c>
      <c r="Q48" s="93">
        <f>[43]Dezembro!$J$20</f>
        <v>34.56</v>
      </c>
      <c r="R48" s="93">
        <f>[43]Dezembro!$J$21</f>
        <v>42.480000000000004</v>
      </c>
      <c r="S48" s="93">
        <f>[43]Dezembro!$J$22</f>
        <v>34.56</v>
      </c>
      <c r="T48" s="93">
        <f>[43]Dezembro!$J$23</f>
        <v>51.12</v>
      </c>
      <c r="U48" s="93">
        <f>[43]Dezembro!$J$24</f>
        <v>42.84</v>
      </c>
      <c r="V48" s="93">
        <f>[43]Dezembro!$J$25</f>
        <v>44.64</v>
      </c>
      <c r="W48" s="93">
        <f>[43]Dezembro!$J$26</f>
        <v>18.36</v>
      </c>
      <c r="X48" s="93">
        <f>[43]Dezembro!$J$27</f>
        <v>31.319999999999997</v>
      </c>
      <c r="Y48" s="93">
        <f>[43]Dezembro!$J$28</f>
        <v>32.76</v>
      </c>
      <c r="Z48" s="93">
        <f>[43]Dezembro!$J$29</f>
        <v>33.119999999999997</v>
      </c>
      <c r="AA48" s="93">
        <f>[43]Dezembro!$J$30</f>
        <v>39.6</v>
      </c>
      <c r="AB48" s="93">
        <f>[43]Dezembro!$J$31</f>
        <v>31.319999999999997</v>
      </c>
      <c r="AC48" s="93">
        <f>[43]Dezembro!$J$32</f>
        <v>29.16</v>
      </c>
      <c r="AD48" s="93">
        <f>[43]Dezembro!$J$33</f>
        <v>29.16</v>
      </c>
      <c r="AE48" s="93">
        <f>[43]Dezembro!$J$34</f>
        <v>29.52</v>
      </c>
      <c r="AF48" s="93">
        <f>[43]Dezembro!$J$35</f>
        <v>55.440000000000005</v>
      </c>
      <c r="AG48" s="81">
        <f t="shared" si="3"/>
        <v>59.760000000000005</v>
      </c>
      <c r="AH48" s="92">
        <f t="shared" si="4"/>
        <v>37.997419354838719</v>
      </c>
      <c r="AI48" s="11" t="s">
        <v>33</v>
      </c>
      <c r="AK48" t="s">
        <v>33</v>
      </c>
    </row>
    <row r="49" spans="1:38" x14ac:dyDescent="0.2">
      <c r="A49" s="50" t="s">
        <v>19</v>
      </c>
      <c r="B49" s="93">
        <f>[44]Dezembro!$J$5</f>
        <v>29.880000000000003</v>
      </c>
      <c r="C49" s="93">
        <f>[44]Dezembro!$J$6</f>
        <v>51.84</v>
      </c>
      <c r="D49" s="93">
        <f>[44]Dezembro!$J$7</f>
        <v>28.8</v>
      </c>
      <c r="E49" s="93">
        <f>[44]Dezembro!$J$8</f>
        <v>20.88</v>
      </c>
      <c r="F49" s="93">
        <f>[44]Dezembro!$J$9</f>
        <v>25.56</v>
      </c>
      <c r="G49" s="93">
        <f>[44]Dezembro!$J$10</f>
        <v>26.28</v>
      </c>
      <c r="H49" s="93">
        <f>[44]Dezembro!$J$11</f>
        <v>34.200000000000003</v>
      </c>
      <c r="I49" s="93">
        <f>[44]Dezembro!$J$12</f>
        <v>35.28</v>
      </c>
      <c r="J49" s="93">
        <f>[44]Dezembro!$J$13</f>
        <v>63</v>
      </c>
      <c r="K49" s="93">
        <f>[44]Dezembro!$J$14</f>
        <v>30.240000000000002</v>
      </c>
      <c r="L49" s="93">
        <f>[44]Dezembro!$J$15</f>
        <v>24.840000000000003</v>
      </c>
      <c r="M49" s="93">
        <f>[44]Dezembro!$J$16</f>
        <v>44.64</v>
      </c>
      <c r="N49" s="93">
        <f>[44]Dezembro!$J$17</f>
        <v>24.12</v>
      </c>
      <c r="O49" s="93">
        <f>[44]Dezembro!$J$18</f>
        <v>34.200000000000003</v>
      </c>
      <c r="P49" s="93">
        <f>[44]Dezembro!$J$19</f>
        <v>22.68</v>
      </c>
      <c r="Q49" s="93">
        <f>[44]Dezembro!$J$20</f>
        <v>24.840000000000003</v>
      </c>
      <c r="R49" s="93">
        <f>[44]Dezembro!$J$21</f>
        <v>41.4</v>
      </c>
      <c r="S49" s="93">
        <f>[44]Dezembro!$J$22</f>
        <v>18</v>
      </c>
      <c r="T49" s="93">
        <f>[44]Dezembro!$J$23</f>
        <v>41.4</v>
      </c>
      <c r="U49" s="93">
        <f>[44]Dezembro!$J$24</f>
        <v>25.2</v>
      </c>
      <c r="V49" s="93">
        <f>[44]Dezembro!$J$25</f>
        <v>33.119999999999997</v>
      </c>
      <c r="W49" s="93">
        <f>[44]Dezembro!$J$26</f>
        <v>27.36</v>
      </c>
      <c r="X49" s="93">
        <f>[44]Dezembro!$J$27</f>
        <v>19.440000000000001</v>
      </c>
      <c r="Y49" s="93">
        <f>[44]Dezembro!$J$28</f>
        <v>26.64</v>
      </c>
      <c r="Z49" s="93">
        <f>[44]Dezembro!$J$29</f>
        <v>24.12</v>
      </c>
      <c r="AA49" s="93">
        <f>[44]Dezembro!$J$30</f>
        <v>26.28</v>
      </c>
      <c r="AB49" s="93">
        <f>[44]Dezembro!$J$31</f>
        <v>19.8</v>
      </c>
      <c r="AC49" s="93">
        <f>[44]Dezembro!$J$32</f>
        <v>20.88</v>
      </c>
      <c r="AD49" s="93">
        <f>[44]Dezembro!$J$33</f>
        <v>29.16</v>
      </c>
      <c r="AE49" s="93">
        <f>[44]Dezembro!$J$34</f>
        <v>22.68</v>
      </c>
      <c r="AF49" s="93">
        <f>[44]Dezembro!$J$35</f>
        <v>24.48</v>
      </c>
      <c r="AG49" s="81">
        <f t="shared" si="3"/>
        <v>63</v>
      </c>
      <c r="AH49" s="92">
        <f t="shared" si="4"/>
        <v>29.717419354838711</v>
      </c>
      <c r="AL49" t="s">
        <v>33</v>
      </c>
    </row>
    <row r="50" spans="1:38" s="5" customFormat="1" ht="17.100000000000001" customHeight="1" x14ac:dyDescent="0.2">
      <c r="A50" s="51" t="s">
        <v>22</v>
      </c>
      <c r="B50" s="94">
        <f>MAX(B5:B49)</f>
        <v>50.76</v>
      </c>
      <c r="C50" s="94">
        <f t="shared" ref="C50:AF50" si="6">MAX(C5:C49)</f>
        <v>73.8</v>
      </c>
      <c r="D50" s="94">
        <f t="shared" si="6"/>
        <v>47.88</v>
      </c>
      <c r="E50" s="94">
        <f t="shared" si="6"/>
        <v>41.76</v>
      </c>
      <c r="F50" s="94">
        <f t="shared" si="6"/>
        <v>47.519999999999996</v>
      </c>
      <c r="G50" s="94">
        <f t="shared" si="6"/>
        <v>46.800000000000004</v>
      </c>
      <c r="H50" s="94">
        <f t="shared" si="6"/>
        <v>75.239999999999995</v>
      </c>
      <c r="I50" s="94">
        <f t="shared" si="6"/>
        <v>67.680000000000007</v>
      </c>
      <c r="J50" s="94">
        <f t="shared" si="6"/>
        <v>63</v>
      </c>
      <c r="K50" s="94">
        <f t="shared" si="6"/>
        <v>50.04</v>
      </c>
      <c r="L50" s="94">
        <f t="shared" si="6"/>
        <v>63</v>
      </c>
      <c r="M50" s="94">
        <f t="shared" si="6"/>
        <v>72</v>
      </c>
      <c r="N50" s="94">
        <f t="shared" si="6"/>
        <v>72</v>
      </c>
      <c r="O50" s="94">
        <f t="shared" si="6"/>
        <v>71.28</v>
      </c>
      <c r="P50" s="94">
        <f t="shared" si="6"/>
        <v>42.84</v>
      </c>
      <c r="Q50" s="94">
        <f t="shared" si="6"/>
        <v>36.36</v>
      </c>
      <c r="R50" s="94">
        <f t="shared" si="6"/>
        <v>42.480000000000004</v>
      </c>
      <c r="S50" s="94">
        <f t="shared" si="6"/>
        <v>43.56</v>
      </c>
      <c r="T50" s="94">
        <f t="shared" si="6"/>
        <v>66.600000000000009</v>
      </c>
      <c r="U50" s="94">
        <f t="shared" si="6"/>
        <v>66.960000000000008</v>
      </c>
      <c r="V50" s="94">
        <f t="shared" si="6"/>
        <v>53.28</v>
      </c>
      <c r="W50" s="94">
        <f t="shared" si="6"/>
        <v>71.28</v>
      </c>
      <c r="X50" s="94">
        <f t="shared" si="6"/>
        <v>50.76</v>
      </c>
      <c r="Y50" s="94">
        <f t="shared" si="6"/>
        <v>68.039999999999992</v>
      </c>
      <c r="Z50" s="94">
        <f t="shared" si="6"/>
        <v>47.88</v>
      </c>
      <c r="AA50" s="94">
        <f t="shared" si="6"/>
        <v>53.28</v>
      </c>
      <c r="AB50" s="94">
        <f t="shared" si="6"/>
        <v>37.080000000000005</v>
      </c>
      <c r="AC50" s="94">
        <f t="shared" si="6"/>
        <v>48.24</v>
      </c>
      <c r="AD50" s="94">
        <f t="shared" si="6"/>
        <v>37.440000000000005</v>
      </c>
      <c r="AE50" s="94">
        <f t="shared" si="6"/>
        <v>45.72</v>
      </c>
      <c r="AF50" s="94">
        <f t="shared" si="6"/>
        <v>81</v>
      </c>
      <c r="AG50" s="81">
        <f>MAX(AG5:AG49)</f>
        <v>81</v>
      </c>
      <c r="AH50" s="92">
        <f t="shared" si="4"/>
        <v>55.985806451612902</v>
      </c>
    </row>
    <row r="51" spans="1:38" x14ac:dyDescent="0.2">
      <c r="A51" s="77" t="s">
        <v>207</v>
      </c>
      <c r="B51" s="42"/>
      <c r="C51" s="42"/>
      <c r="D51" s="42"/>
      <c r="E51" s="42"/>
      <c r="F51" s="42"/>
      <c r="G51" s="42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8"/>
      <c r="AE51" s="52"/>
      <c r="AF51" s="52"/>
      <c r="AG51" s="46"/>
      <c r="AH51" s="47"/>
    </row>
    <row r="52" spans="1:38" x14ac:dyDescent="0.2">
      <c r="A52" s="77" t="s">
        <v>208</v>
      </c>
      <c r="B52" s="43"/>
      <c r="C52" s="43"/>
      <c r="D52" s="43"/>
      <c r="E52" s="43"/>
      <c r="F52" s="43"/>
      <c r="G52" s="43"/>
      <c r="H52" s="43"/>
      <c r="I52" s="43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24"/>
      <c r="U52" s="124"/>
      <c r="V52" s="124"/>
      <c r="W52" s="124"/>
      <c r="X52" s="124"/>
      <c r="Y52" s="96"/>
      <c r="Z52" s="96"/>
      <c r="AA52" s="96"/>
      <c r="AB52" s="96"/>
      <c r="AC52" s="96"/>
      <c r="AD52" s="96"/>
      <c r="AE52" s="96"/>
      <c r="AF52" s="96"/>
      <c r="AG52" s="46"/>
      <c r="AH52" s="45"/>
    </row>
    <row r="53" spans="1:38" x14ac:dyDescent="0.2">
      <c r="A53" s="44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125"/>
      <c r="U53" s="125"/>
      <c r="V53" s="125"/>
      <c r="W53" s="125"/>
      <c r="X53" s="125"/>
      <c r="Y53" s="96"/>
      <c r="Z53" s="96"/>
      <c r="AA53" s="96"/>
      <c r="AB53" s="96"/>
      <c r="AC53" s="96"/>
      <c r="AD53" s="48"/>
      <c r="AE53" s="48"/>
      <c r="AF53" s="48"/>
      <c r="AG53" s="46"/>
      <c r="AH53" s="45"/>
    </row>
    <row r="54" spans="1:38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8"/>
      <c r="AE54" s="48"/>
      <c r="AF54" s="48"/>
      <c r="AG54" s="46"/>
      <c r="AH54" s="72"/>
    </row>
    <row r="55" spans="1:38" x14ac:dyDescent="0.2">
      <c r="A55" s="4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8"/>
      <c r="AF55" s="48"/>
      <c r="AG55" s="46"/>
      <c r="AH55" s="47"/>
      <c r="AK55" t="s">
        <v>33</v>
      </c>
    </row>
    <row r="56" spans="1:38" x14ac:dyDescent="0.2">
      <c r="A56" s="4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9"/>
      <c r="AF56" s="49"/>
      <c r="AG56" s="46"/>
      <c r="AH56" s="47"/>
    </row>
    <row r="57" spans="1:38" ht="13.5" thickBot="1" x14ac:dyDescent="0.25">
      <c r="A57" s="53"/>
      <c r="B57" s="54"/>
      <c r="C57" s="54"/>
      <c r="D57" s="54"/>
      <c r="E57" s="54"/>
      <c r="F57" s="54"/>
      <c r="G57" s="54" t="s">
        <v>33</v>
      </c>
      <c r="H57" s="54"/>
      <c r="I57" s="54"/>
      <c r="J57" s="54"/>
      <c r="K57" s="54"/>
      <c r="L57" s="54" t="s">
        <v>33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5"/>
      <c r="AH57" s="73"/>
    </row>
    <row r="58" spans="1:38" x14ac:dyDescent="0.2">
      <c r="AG58" s="7"/>
    </row>
    <row r="61" spans="1:38" x14ac:dyDescent="0.2">
      <c r="R61" s="2" t="s">
        <v>33</v>
      </c>
      <c r="S61" s="2" t="s">
        <v>33</v>
      </c>
    </row>
    <row r="62" spans="1:38" x14ac:dyDescent="0.2">
      <c r="N62" s="2" t="s">
        <v>33</v>
      </c>
      <c r="O62" s="2" t="s">
        <v>33</v>
      </c>
      <c r="S62" s="2" t="s">
        <v>33</v>
      </c>
      <c r="AK62" t="s">
        <v>33</v>
      </c>
    </row>
    <row r="63" spans="1:38" x14ac:dyDescent="0.2">
      <c r="N63" s="2" t="s">
        <v>33</v>
      </c>
    </row>
    <row r="64" spans="1:38" x14ac:dyDescent="0.2">
      <c r="G64" s="2" t="s">
        <v>33</v>
      </c>
    </row>
    <row r="65" spans="7:34" x14ac:dyDescent="0.2">
      <c r="L65" s="2" t="s">
        <v>33</v>
      </c>
      <c r="M65" s="2" t="s">
        <v>33</v>
      </c>
      <c r="O65" s="2" t="s">
        <v>33</v>
      </c>
      <c r="P65" s="2" t="s">
        <v>33</v>
      </c>
      <c r="W65" s="2" t="s">
        <v>206</v>
      </c>
      <c r="AA65" s="2" t="s">
        <v>33</v>
      </c>
      <c r="AC65" s="2" t="s">
        <v>33</v>
      </c>
      <c r="AH65" s="1" t="s">
        <v>33</v>
      </c>
    </row>
    <row r="66" spans="7:34" x14ac:dyDescent="0.2">
      <c r="K66" s="2" t="s">
        <v>33</v>
      </c>
    </row>
    <row r="67" spans="7:34" x14ac:dyDescent="0.2">
      <c r="K67" s="2" t="s">
        <v>33</v>
      </c>
    </row>
    <row r="68" spans="7:34" x14ac:dyDescent="0.2">
      <c r="G68" s="2" t="s">
        <v>33</v>
      </c>
      <c r="H68" s="2" t="s">
        <v>33</v>
      </c>
    </row>
    <row r="69" spans="7:34" x14ac:dyDescent="0.2">
      <c r="P69" s="2" t="s">
        <v>33</v>
      </c>
    </row>
    <row r="71" spans="7:34" x14ac:dyDescent="0.2">
      <c r="H71" s="2" t="s">
        <v>33</v>
      </c>
      <c r="Z71" s="2" t="s">
        <v>33</v>
      </c>
    </row>
    <row r="72" spans="7:34" x14ac:dyDescent="0.2">
      <c r="I72" s="2" t="s">
        <v>33</v>
      </c>
      <c r="T72" s="2" t="s">
        <v>33</v>
      </c>
    </row>
  </sheetData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R3:R4"/>
    <mergeCell ref="S3:S4"/>
    <mergeCell ref="T3:T4"/>
    <mergeCell ref="N3:N4"/>
    <mergeCell ref="Q3:Q4"/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4"/>
  <sheetViews>
    <sheetView showGridLines="0" zoomScale="90" zoomScaleNormal="90" workbookViewId="0">
      <selection activeCell="AJ50" sqref="AJ50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9" customWidth="1"/>
  </cols>
  <sheetData>
    <row r="1" spans="1:35" ht="20.100000000000001" customHeight="1" x14ac:dyDescent="0.2">
      <c r="A1" s="129" t="s">
        <v>219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1"/>
    </row>
    <row r="2" spans="1:35" s="4" customFormat="1" ht="20.100000000000001" customHeight="1" x14ac:dyDescent="0.2">
      <c r="A2" s="147" t="s">
        <v>20</v>
      </c>
      <c r="B2" s="144" t="s">
        <v>236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6"/>
    </row>
    <row r="3" spans="1:35" s="5" customFormat="1" ht="20.100000000000001" customHeight="1" x14ac:dyDescent="0.2">
      <c r="A3" s="147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49">
        <v>30</v>
      </c>
      <c r="AF3" s="149">
        <v>31</v>
      </c>
      <c r="AG3" s="78" t="s">
        <v>27</v>
      </c>
      <c r="AH3" s="80" t="s">
        <v>25</v>
      </c>
      <c r="AI3" s="142" t="s">
        <v>220</v>
      </c>
    </row>
    <row r="4" spans="1:35" s="5" customFormat="1" ht="20.100000000000001" customHeight="1" x14ac:dyDescent="0.2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78" t="s">
        <v>23</v>
      </c>
      <c r="AH4" s="80" t="s">
        <v>23</v>
      </c>
      <c r="AI4" s="143" t="s">
        <v>23</v>
      </c>
    </row>
    <row r="5" spans="1:35" s="5" customFormat="1" x14ac:dyDescent="0.2">
      <c r="A5" s="50" t="s">
        <v>28</v>
      </c>
      <c r="B5" s="90">
        <f>[1]Dezembro!$K$5</f>
        <v>0</v>
      </c>
      <c r="C5" s="90">
        <f>[1]Dezembro!$K$6</f>
        <v>10</v>
      </c>
      <c r="D5" s="90">
        <f>[1]Dezembro!$K$7</f>
        <v>31.799999999999997</v>
      </c>
      <c r="E5" s="90">
        <f>[1]Dezembro!$K$8</f>
        <v>15.4</v>
      </c>
      <c r="F5" s="90">
        <f>[1]Dezembro!$K$9</f>
        <v>6.1999999999999993</v>
      </c>
      <c r="G5" s="90">
        <f>[1]Dezembro!$K$10</f>
        <v>52.2</v>
      </c>
      <c r="H5" s="90">
        <f>[1]Dezembro!$K$11</f>
        <v>0</v>
      </c>
      <c r="I5" s="90">
        <f>[1]Dezembro!$K$12</f>
        <v>4</v>
      </c>
      <c r="J5" s="90">
        <f>[1]Dezembro!$K$13</f>
        <v>12.4</v>
      </c>
      <c r="K5" s="90">
        <f>[1]Dezembro!$K$14</f>
        <v>1.2</v>
      </c>
      <c r="L5" s="90">
        <f>[1]Dezembro!$K$15</f>
        <v>0</v>
      </c>
      <c r="M5" s="90">
        <f>[1]Dezembro!$K$16</f>
        <v>4</v>
      </c>
      <c r="N5" s="90">
        <f>[1]Dezembro!$K$17</f>
        <v>0</v>
      </c>
      <c r="O5" s="90">
        <f>[1]Dezembro!$K$18</f>
        <v>18.999999999999996</v>
      </c>
      <c r="P5" s="90">
        <f>[1]Dezembro!$K$19</f>
        <v>8.8000000000000007</v>
      </c>
      <c r="Q5" s="90">
        <f>[1]Dezembro!$K$20</f>
        <v>0</v>
      </c>
      <c r="R5" s="90">
        <f>[1]Dezembro!$K$21</f>
        <v>0</v>
      </c>
      <c r="S5" s="90">
        <f>[1]Dezembro!$K$22</f>
        <v>0</v>
      </c>
      <c r="T5" s="90">
        <f>[1]Dezembro!$K$23</f>
        <v>11.599999999999998</v>
      </c>
      <c r="U5" s="90">
        <f>[1]Dezembro!$K$24</f>
        <v>4.2</v>
      </c>
      <c r="V5" s="90">
        <f>[1]Dezembro!$K$25</f>
        <v>47.2</v>
      </c>
      <c r="W5" s="90">
        <f>[1]Dezembro!$K$26</f>
        <v>1</v>
      </c>
      <c r="X5" s="90">
        <f>[1]Dezembro!$K$27</f>
        <v>0</v>
      </c>
      <c r="Y5" s="90">
        <f>[1]Dezembro!$K$28</f>
        <v>0.4</v>
      </c>
      <c r="Z5" s="90">
        <f>[1]Dezembro!$K$29</f>
        <v>38.800000000000004</v>
      </c>
      <c r="AA5" s="90">
        <f>[1]Dezembro!$K$30</f>
        <v>24.2</v>
      </c>
      <c r="AB5" s="90">
        <f>[1]Dezembro!$K$31</f>
        <v>0</v>
      </c>
      <c r="AC5" s="90">
        <f>[1]Dezembro!$K$32</f>
        <v>0</v>
      </c>
      <c r="AD5" s="90">
        <f>[1]Dezembro!$K$33</f>
        <v>0</v>
      </c>
      <c r="AE5" s="90">
        <f>[1]Dezembro!$K$34</f>
        <v>0</v>
      </c>
      <c r="AF5" s="90">
        <f>[1]Dezembro!$K$35</f>
        <v>8.8000000000000007</v>
      </c>
      <c r="AG5" s="81">
        <f t="shared" ref="AG5" si="1">SUM(B5:AF5)</f>
        <v>301.2</v>
      </c>
      <c r="AH5" s="82">
        <f t="shared" ref="AH5" si="2">MAX(B5:AF5)</f>
        <v>52.2</v>
      </c>
      <c r="AI5" s="56">
        <f t="shared" ref="AI5" si="3">COUNTIF(B5:AF5,"=0,0")</f>
        <v>12</v>
      </c>
    </row>
    <row r="6" spans="1:35" x14ac:dyDescent="0.2">
      <c r="A6" s="50" t="s">
        <v>0</v>
      </c>
      <c r="B6" s="93">
        <f>[2]Dezembro!$K$5</f>
        <v>0</v>
      </c>
      <c r="C6" s="93">
        <f>[2]Dezembro!$K$6</f>
        <v>8.3999999999999986</v>
      </c>
      <c r="D6" s="93">
        <f>[2]Dezembro!$K$7</f>
        <v>29.400000000000002</v>
      </c>
      <c r="E6" s="93">
        <f>[2]Dezembro!$K$8</f>
        <v>2.8000000000000003</v>
      </c>
      <c r="F6" s="93">
        <f>[2]Dezembro!$K$9</f>
        <v>8.3999999999999986</v>
      </c>
      <c r="G6" s="93">
        <f>[2]Dezembro!$K$10</f>
        <v>0</v>
      </c>
      <c r="H6" s="93">
        <f>[2]Dezembro!$K$11</f>
        <v>0</v>
      </c>
      <c r="I6" s="93">
        <f>[2]Dezembro!$K$12</f>
        <v>24.799999999999997</v>
      </c>
      <c r="J6" s="93">
        <f>[2]Dezembro!$K$13</f>
        <v>7.2</v>
      </c>
      <c r="K6" s="93">
        <f>[2]Dezembro!$K$14</f>
        <v>12.599999999999998</v>
      </c>
      <c r="L6" s="93">
        <f>[2]Dezembro!$K$15</f>
        <v>0</v>
      </c>
      <c r="M6" s="93">
        <f>[2]Dezembro!$K$16</f>
        <v>0</v>
      </c>
      <c r="N6" s="93">
        <f>[2]Dezembro!$K$17</f>
        <v>8.5999999999999979</v>
      </c>
      <c r="O6" s="93">
        <f>[2]Dezembro!$K$18</f>
        <v>46.199999999999996</v>
      </c>
      <c r="P6" s="93">
        <f>[2]Dezembro!$K$19</f>
        <v>0</v>
      </c>
      <c r="Q6" s="93">
        <f>[2]Dezembro!$K$20</f>
        <v>0</v>
      </c>
      <c r="R6" s="93">
        <f>[2]Dezembro!$K$21</f>
        <v>0</v>
      </c>
      <c r="S6" s="93">
        <f>[2]Dezembro!$K$22</f>
        <v>0</v>
      </c>
      <c r="T6" s="93">
        <f>[2]Dezembro!$K$23</f>
        <v>1.5999999999999999</v>
      </c>
      <c r="U6" s="93">
        <f>[2]Dezembro!$K$24</f>
        <v>2.8000000000000003</v>
      </c>
      <c r="V6" s="93">
        <f>[2]Dezembro!$K$25</f>
        <v>0</v>
      </c>
      <c r="W6" s="93">
        <f>[2]Dezembro!$K$26</f>
        <v>0</v>
      </c>
      <c r="X6" s="93">
        <f>[2]Dezembro!$K$27</f>
        <v>0</v>
      </c>
      <c r="Y6" s="93">
        <f>[2]Dezembro!$K$28</f>
        <v>0</v>
      </c>
      <c r="Z6" s="93">
        <f>[2]Dezembro!$K$29</f>
        <v>1.6</v>
      </c>
      <c r="AA6" s="93">
        <f>[2]Dezembro!$K$30</f>
        <v>0</v>
      </c>
      <c r="AB6" s="93">
        <f>[2]Dezembro!$K$31</f>
        <v>0</v>
      </c>
      <c r="AC6" s="93">
        <f>[2]Dezembro!$K$32</f>
        <v>0</v>
      </c>
      <c r="AD6" s="93">
        <f>[2]Dezembro!$K$33</f>
        <v>0</v>
      </c>
      <c r="AE6" s="93">
        <f>[2]Dezembro!$K$34</f>
        <v>0</v>
      </c>
      <c r="AF6" s="93">
        <f>[2]Dezembro!$K$35</f>
        <v>0</v>
      </c>
      <c r="AG6" s="81">
        <f>SUM(B6:AF6)</f>
        <v>154.39999999999998</v>
      </c>
      <c r="AH6" s="82">
        <f t="shared" ref="AH6:AH73" si="4">MAX(B6:AF6)</f>
        <v>46.199999999999996</v>
      </c>
      <c r="AI6" s="56">
        <f t="shared" ref="AI6:AI72" si="5">COUNTIF(B6:AF6,"=0,0")</f>
        <v>19</v>
      </c>
    </row>
    <row r="7" spans="1:35" x14ac:dyDescent="0.2">
      <c r="A7" s="50" t="s">
        <v>86</v>
      </c>
      <c r="B7" s="93">
        <f>[3]Dezembro!$K$5</f>
        <v>0</v>
      </c>
      <c r="C7" s="93">
        <f>[3]Dezembro!$K$6</f>
        <v>8.8000000000000007</v>
      </c>
      <c r="D7" s="93">
        <f>[3]Dezembro!$K$7</f>
        <v>5.8000000000000007</v>
      </c>
      <c r="E7" s="93">
        <f>[3]Dezembro!$K$8</f>
        <v>8.4</v>
      </c>
      <c r="F7" s="93">
        <f>[3]Dezembro!$K$9</f>
        <v>0</v>
      </c>
      <c r="G7" s="93">
        <f>[3]Dezembro!$K$10</f>
        <v>0.8</v>
      </c>
      <c r="H7" s="93">
        <f>[3]Dezembro!$K$11</f>
        <v>5</v>
      </c>
      <c r="I7" s="93">
        <f>[3]Dezembro!$K$12</f>
        <v>6</v>
      </c>
      <c r="J7" s="93">
        <f>[3]Dezembro!$K$13</f>
        <v>6.6000000000000005</v>
      </c>
      <c r="K7" s="93">
        <f>[3]Dezembro!$K$14</f>
        <v>2.2000000000000002</v>
      </c>
      <c r="L7" s="93">
        <f>[3]Dezembro!$K$15</f>
        <v>0</v>
      </c>
      <c r="M7" s="93">
        <f>[3]Dezembro!$K$16</f>
        <v>0</v>
      </c>
      <c r="N7" s="93">
        <f>[3]Dezembro!$K$17</f>
        <v>2.2000000000000002</v>
      </c>
      <c r="O7" s="93">
        <f>[3]Dezembro!$K$18</f>
        <v>51.000000000000007</v>
      </c>
      <c r="P7" s="93">
        <f>[3]Dezembro!$K$19</f>
        <v>0</v>
      </c>
      <c r="Q7" s="93">
        <f>[3]Dezembro!$K$20</f>
        <v>0</v>
      </c>
      <c r="R7" s="93">
        <f>[3]Dezembro!$K$21</f>
        <v>0</v>
      </c>
      <c r="S7" s="93">
        <f>[3]Dezembro!$K$22</f>
        <v>0</v>
      </c>
      <c r="T7" s="93">
        <f>[3]Dezembro!$K$23</f>
        <v>1.8</v>
      </c>
      <c r="U7" s="93">
        <f>[3]Dezembro!$K$24</f>
        <v>9.4</v>
      </c>
      <c r="V7" s="93">
        <f>[3]Dezembro!$K$25</f>
        <v>7.3999999999999995</v>
      </c>
      <c r="W7" s="93">
        <f>[3]Dezembro!$K$26</f>
        <v>0</v>
      </c>
      <c r="X7" s="93">
        <f>[3]Dezembro!$K$27</f>
        <v>0</v>
      </c>
      <c r="Y7" s="93">
        <f>[3]Dezembro!$K$28</f>
        <v>29.4</v>
      </c>
      <c r="Z7" s="93">
        <f>[3]Dezembro!$K$29</f>
        <v>1.2</v>
      </c>
      <c r="AA7" s="93">
        <f>[3]Dezembro!$K$30</f>
        <v>0</v>
      </c>
      <c r="AB7" s="93">
        <f>[3]Dezembro!$K$31</f>
        <v>0</v>
      </c>
      <c r="AC7" s="93">
        <f>[3]Dezembro!$K$32</f>
        <v>0</v>
      </c>
      <c r="AD7" s="93">
        <f>[3]Dezembro!$K$33</f>
        <v>0</v>
      </c>
      <c r="AE7" s="93">
        <f>[3]Dezembro!$K$34</f>
        <v>0</v>
      </c>
      <c r="AF7" s="93">
        <f>[3]Dezembro!$K$35</f>
        <v>0</v>
      </c>
      <c r="AG7" s="81">
        <f t="shared" ref="AG7:AG72" si="6">SUM(B7:AF7)</f>
        <v>146</v>
      </c>
      <c r="AH7" s="82">
        <f t="shared" si="4"/>
        <v>51.000000000000007</v>
      </c>
      <c r="AI7" s="56">
        <f t="shared" si="5"/>
        <v>16</v>
      </c>
    </row>
    <row r="8" spans="1:35" x14ac:dyDescent="0.2">
      <c r="A8" s="50" t="s">
        <v>1</v>
      </c>
      <c r="B8" s="93">
        <f>[4]Dezembro!$K$5</f>
        <v>0</v>
      </c>
      <c r="C8" s="93">
        <f>[4]Dezembro!$K$6</f>
        <v>0.2</v>
      </c>
      <c r="D8" s="93">
        <f>[4]Dezembro!$K$7</f>
        <v>81.59999999999998</v>
      </c>
      <c r="E8" s="93">
        <f>[4]Dezembro!$K$8</f>
        <v>0.4</v>
      </c>
      <c r="F8" s="93">
        <f>[4]Dezembro!$K$9</f>
        <v>0</v>
      </c>
      <c r="G8" s="93">
        <f>[4]Dezembro!$K$10</f>
        <v>0.8</v>
      </c>
      <c r="H8" s="93">
        <f>[4]Dezembro!$K$11</f>
        <v>0</v>
      </c>
      <c r="I8" s="93">
        <f>[4]Dezembro!$K$12</f>
        <v>0</v>
      </c>
      <c r="J8" s="93">
        <f>[4]Dezembro!$K$13</f>
        <v>7</v>
      </c>
      <c r="K8" s="93">
        <f>[4]Dezembro!$K$14</f>
        <v>3</v>
      </c>
      <c r="L8" s="93">
        <f>[4]Dezembro!$K$15</f>
        <v>0</v>
      </c>
      <c r="M8" s="93">
        <f>[4]Dezembro!$K$16</f>
        <v>0</v>
      </c>
      <c r="N8" s="93">
        <f>[4]Dezembro!$K$17</f>
        <v>26.599999999999998</v>
      </c>
      <c r="O8" s="93">
        <f>[4]Dezembro!$K$18</f>
        <v>21.2</v>
      </c>
      <c r="P8" s="93">
        <f>[4]Dezembro!$K$19</f>
        <v>2</v>
      </c>
      <c r="Q8" s="93">
        <f>[4]Dezembro!$K$20</f>
        <v>0</v>
      </c>
      <c r="R8" s="93">
        <f>[4]Dezembro!$K$21</f>
        <v>0</v>
      </c>
      <c r="S8" s="93">
        <f>[4]Dezembro!$K$22</f>
        <v>0</v>
      </c>
      <c r="T8" s="93">
        <f>[4]Dezembro!$K$23</f>
        <v>0</v>
      </c>
      <c r="U8" s="93">
        <f>[4]Dezembro!$K$24</f>
        <v>6.2</v>
      </c>
      <c r="V8" s="93">
        <f>[4]Dezembro!$K$25</f>
        <v>49.2</v>
      </c>
      <c r="W8" s="93">
        <f>[4]Dezembro!$K$26</f>
        <v>0</v>
      </c>
      <c r="X8" s="93">
        <f>[4]Dezembro!$K$27</f>
        <v>5.8</v>
      </c>
      <c r="Y8" s="93">
        <f>[4]Dezembro!$K$28</f>
        <v>5</v>
      </c>
      <c r="Z8" s="93">
        <f>[4]Dezembro!$K$29</f>
        <v>35.199999999999996</v>
      </c>
      <c r="AA8" s="93">
        <f>[4]Dezembro!$K$30</f>
        <v>0.2</v>
      </c>
      <c r="AB8" s="93">
        <f>[4]Dezembro!$K$31</f>
        <v>0</v>
      </c>
      <c r="AC8" s="93">
        <f>[4]Dezembro!$K$32</f>
        <v>0</v>
      </c>
      <c r="AD8" s="93">
        <f>[4]Dezembro!$K$33</f>
        <v>0</v>
      </c>
      <c r="AE8" s="93">
        <f>[4]Dezembro!$K$34</f>
        <v>0</v>
      </c>
      <c r="AF8" s="93">
        <f>[4]Dezembro!$K$35</f>
        <v>0</v>
      </c>
      <c r="AG8" s="81">
        <f t="shared" si="6"/>
        <v>244.39999999999998</v>
      </c>
      <c r="AH8" s="82">
        <f t="shared" si="4"/>
        <v>81.59999999999998</v>
      </c>
      <c r="AI8" s="56">
        <f t="shared" si="5"/>
        <v>16</v>
      </c>
    </row>
    <row r="9" spans="1:35" x14ac:dyDescent="0.2">
      <c r="A9" s="50" t="s">
        <v>149</v>
      </c>
      <c r="B9" s="93">
        <f>[5]Dezembro!$K$5</f>
        <v>0</v>
      </c>
      <c r="C9" s="93">
        <f>[5]Dezembro!$K$6</f>
        <v>16.400000000000002</v>
      </c>
      <c r="D9" s="93">
        <f>[5]Dezembro!$K$7</f>
        <v>231.19999999999993</v>
      </c>
      <c r="E9" s="93">
        <f>[5]Dezembro!$K$8</f>
        <v>0.4</v>
      </c>
      <c r="F9" s="93">
        <f>[5]Dezembro!$K$9</f>
        <v>5.8</v>
      </c>
      <c r="G9" s="93">
        <f>[5]Dezembro!$K$10</f>
        <v>0.8</v>
      </c>
      <c r="H9" s="93">
        <f>[5]Dezembro!$K$11</f>
        <v>7.2</v>
      </c>
      <c r="I9" s="93">
        <f>[5]Dezembro!$K$12</f>
        <v>38.20000000000001</v>
      </c>
      <c r="J9" s="93">
        <f>[5]Dezembro!$K$13</f>
        <v>14.6</v>
      </c>
      <c r="K9" s="93">
        <f>[5]Dezembro!$K$14</f>
        <v>5</v>
      </c>
      <c r="L9" s="93">
        <f>[5]Dezembro!$K$15</f>
        <v>0</v>
      </c>
      <c r="M9" s="93">
        <f>[5]Dezembro!$K$16</f>
        <v>0.4</v>
      </c>
      <c r="N9" s="93">
        <f>[5]Dezembro!$K$17</f>
        <v>27.6</v>
      </c>
      <c r="O9" s="93">
        <f>[5]Dezembro!$K$18</f>
        <v>81.400000000000006</v>
      </c>
      <c r="P9" s="93">
        <f>[5]Dezembro!$K$19</f>
        <v>0</v>
      </c>
      <c r="Q9" s="93">
        <f>[5]Dezembro!$K$20</f>
        <v>0</v>
      </c>
      <c r="R9" s="93">
        <f>[5]Dezembro!$K$21</f>
        <v>0</v>
      </c>
      <c r="S9" s="93">
        <f>[5]Dezembro!$K$22</f>
        <v>0</v>
      </c>
      <c r="T9" s="93">
        <f>[5]Dezembro!$K$23</f>
        <v>0</v>
      </c>
      <c r="U9" s="93">
        <f>[5]Dezembro!$K$24</f>
        <v>0.2</v>
      </c>
      <c r="V9" s="93">
        <f>[5]Dezembro!$K$25</f>
        <v>0</v>
      </c>
      <c r="W9" s="93">
        <f>[5]Dezembro!$K$26</f>
        <v>0</v>
      </c>
      <c r="X9" s="93">
        <f>[5]Dezembro!$K$27</f>
        <v>0</v>
      </c>
      <c r="Y9" s="93">
        <f>[5]Dezembro!$K$28</f>
        <v>19.399999999999999</v>
      </c>
      <c r="Z9" s="93">
        <f>[5]Dezembro!$K$29</f>
        <v>0.4</v>
      </c>
      <c r="AA9" s="93">
        <f>[5]Dezembro!$K$30</f>
        <v>0</v>
      </c>
      <c r="AB9" s="93">
        <f>[5]Dezembro!$K$31</f>
        <v>0</v>
      </c>
      <c r="AC9" s="93">
        <f>[5]Dezembro!$K$32</f>
        <v>0</v>
      </c>
      <c r="AD9" s="93">
        <f>[5]Dezembro!$K$33</f>
        <v>0</v>
      </c>
      <c r="AE9" s="93">
        <f>[5]Dezembro!$K$34</f>
        <v>0</v>
      </c>
      <c r="AF9" s="93">
        <f>[5]Dezembro!$K$35</f>
        <v>0</v>
      </c>
      <c r="AG9" s="81">
        <f t="shared" si="6"/>
        <v>448.99999999999994</v>
      </c>
      <c r="AH9" s="82">
        <f t="shared" si="4"/>
        <v>231.19999999999993</v>
      </c>
      <c r="AI9" s="56">
        <f t="shared" si="5"/>
        <v>16</v>
      </c>
    </row>
    <row r="10" spans="1:35" x14ac:dyDescent="0.2">
      <c r="A10" s="50" t="s">
        <v>93</v>
      </c>
      <c r="B10" s="93">
        <f>[6]Dezembro!$K$5</f>
        <v>0</v>
      </c>
      <c r="C10" s="93">
        <f>[6]Dezembro!$K$6</f>
        <v>2.8000000000000003</v>
      </c>
      <c r="D10" s="93">
        <f>[6]Dezembro!$K$7</f>
        <v>3</v>
      </c>
      <c r="E10" s="93">
        <f>[6]Dezembro!$K$8</f>
        <v>17.399999999999999</v>
      </c>
      <c r="F10" s="93">
        <f>[6]Dezembro!$K$9</f>
        <v>20.8</v>
      </c>
      <c r="G10" s="93">
        <f>[6]Dezembro!$K$10</f>
        <v>0</v>
      </c>
      <c r="H10" s="93">
        <f>[6]Dezembro!$K$11</f>
        <v>0</v>
      </c>
      <c r="I10" s="93">
        <f>[6]Dezembro!$K$12</f>
        <v>0</v>
      </c>
      <c r="J10" s="93">
        <f>[6]Dezembro!$K$13</f>
        <v>0</v>
      </c>
      <c r="K10" s="93">
        <f>[6]Dezembro!$K$14</f>
        <v>0</v>
      </c>
      <c r="L10" s="93">
        <f>[6]Dezembro!$K$15</f>
        <v>0</v>
      </c>
      <c r="M10" s="93">
        <f>[6]Dezembro!$K$16</f>
        <v>1.4</v>
      </c>
      <c r="N10" s="93">
        <f>[6]Dezembro!$K$17</f>
        <v>0</v>
      </c>
      <c r="O10" s="93">
        <f>[6]Dezembro!$K$18</f>
        <v>19</v>
      </c>
      <c r="P10" s="93">
        <f>[6]Dezembro!$K$19</f>
        <v>4.4000000000000004</v>
      </c>
      <c r="Q10" s="93">
        <f>[6]Dezembro!$K$20</f>
        <v>0</v>
      </c>
      <c r="R10" s="93">
        <f>[6]Dezembro!$K$21</f>
        <v>0</v>
      </c>
      <c r="S10" s="93">
        <f>[6]Dezembro!$K$22</f>
        <v>0</v>
      </c>
      <c r="T10" s="93">
        <f>[6]Dezembro!$K$23</f>
        <v>0</v>
      </c>
      <c r="U10" s="93">
        <f>[6]Dezembro!$K$24</f>
        <v>1</v>
      </c>
      <c r="V10" s="93">
        <f>[6]Dezembro!$K$25</f>
        <v>0</v>
      </c>
      <c r="W10" s="93">
        <f>[6]Dezembro!$K$26</f>
        <v>0</v>
      </c>
      <c r="X10" s="93">
        <f>[6]Dezembro!$K$27</f>
        <v>6.4</v>
      </c>
      <c r="Y10" s="93">
        <f>[6]Dezembro!$K$28</f>
        <v>0.2</v>
      </c>
      <c r="Z10" s="93">
        <f>[6]Dezembro!$K$29</f>
        <v>38.999999999999993</v>
      </c>
      <c r="AA10" s="93">
        <f>[6]Dezembro!$K$30</f>
        <v>0</v>
      </c>
      <c r="AB10" s="93">
        <f>[6]Dezembro!$K$31</f>
        <v>0</v>
      </c>
      <c r="AC10" s="93">
        <f>[6]Dezembro!$K$32</f>
        <v>0</v>
      </c>
      <c r="AD10" s="93">
        <f>[6]Dezembro!$K$33</f>
        <v>0</v>
      </c>
      <c r="AE10" s="93">
        <f>[6]Dezembro!$K$34</f>
        <v>0</v>
      </c>
      <c r="AF10" s="93">
        <f>[6]Dezembro!$K$35</f>
        <v>0</v>
      </c>
      <c r="AG10" s="81">
        <f t="shared" si="6"/>
        <v>115.4</v>
      </c>
      <c r="AH10" s="82">
        <f t="shared" si="4"/>
        <v>38.999999999999993</v>
      </c>
      <c r="AI10" s="56">
        <f t="shared" si="5"/>
        <v>20</v>
      </c>
    </row>
    <row r="11" spans="1:35" x14ac:dyDescent="0.2">
      <c r="A11" s="50" t="s">
        <v>50</v>
      </c>
      <c r="B11" s="93">
        <f>[7]Dezembro!$K$5</f>
        <v>0</v>
      </c>
      <c r="C11" s="93">
        <f>[7]Dezembro!$K$6</f>
        <v>13.4</v>
      </c>
      <c r="D11" s="93">
        <f>[7]Dezembro!$K$7</f>
        <v>32.800000000000004</v>
      </c>
      <c r="E11" s="93">
        <f>[7]Dezembro!$K$8</f>
        <v>18.2</v>
      </c>
      <c r="F11" s="93">
        <f>[7]Dezembro!$K$9</f>
        <v>0</v>
      </c>
      <c r="G11" s="93">
        <f>[7]Dezembro!$K$10</f>
        <v>0.4</v>
      </c>
      <c r="H11" s="93">
        <f>[7]Dezembro!$K$11</f>
        <v>3.4000000000000004</v>
      </c>
      <c r="I11" s="93">
        <f>[7]Dezembro!$K$12</f>
        <v>25.2</v>
      </c>
      <c r="J11" s="93">
        <f>[7]Dezembro!$K$13</f>
        <v>31.200000000000003</v>
      </c>
      <c r="K11" s="93">
        <f>[7]Dezembro!$K$14</f>
        <v>3</v>
      </c>
      <c r="L11" s="93">
        <f>[7]Dezembro!$K$15</f>
        <v>0</v>
      </c>
      <c r="M11" s="93">
        <f>[7]Dezembro!$K$16</f>
        <v>0</v>
      </c>
      <c r="N11" s="93">
        <f>[7]Dezembro!$K$17</f>
        <v>0</v>
      </c>
      <c r="O11" s="93">
        <f>[7]Dezembro!$K$18</f>
        <v>87.4</v>
      </c>
      <c r="P11" s="93">
        <f>[7]Dezembro!$K$19</f>
        <v>0.2</v>
      </c>
      <c r="Q11" s="93">
        <f>[7]Dezembro!$K$20</f>
        <v>0</v>
      </c>
      <c r="R11" s="93">
        <f>[7]Dezembro!$K$21</f>
        <v>0</v>
      </c>
      <c r="S11" s="93">
        <f>[7]Dezembro!$K$22</f>
        <v>0</v>
      </c>
      <c r="T11" s="93">
        <f>[7]Dezembro!$K$23</f>
        <v>4</v>
      </c>
      <c r="U11" s="93">
        <f>[7]Dezembro!$K$24</f>
        <v>11</v>
      </c>
      <c r="V11" s="93">
        <f>[7]Dezembro!$K$25</f>
        <v>18.000000000000004</v>
      </c>
      <c r="W11" s="93">
        <f>[7]Dezembro!$K$26</f>
        <v>0</v>
      </c>
      <c r="X11" s="93">
        <f>[7]Dezembro!$K$27</f>
        <v>0</v>
      </c>
      <c r="Y11" s="93">
        <f>[7]Dezembro!$K$28</f>
        <v>0</v>
      </c>
      <c r="Z11" s="93">
        <f>[7]Dezembro!$K$29</f>
        <v>1</v>
      </c>
      <c r="AA11" s="93">
        <f>[7]Dezembro!$K$30</f>
        <v>3.6</v>
      </c>
      <c r="AB11" s="93">
        <f>[7]Dezembro!$K$31</f>
        <v>0</v>
      </c>
      <c r="AC11" s="93">
        <f>[7]Dezembro!$K$32</f>
        <v>0</v>
      </c>
      <c r="AD11" s="93">
        <f>[7]Dezembro!$K$33</f>
        <v>0</v>
      </c>
      <c r="AE11" s="93">
        <f>[7]Dezembro!$K$34</f>
        <v>0</v>
      </c>
      <c r="AF11" s="93">
        <f>[7]Dezembro!$K$35</f>
        <v>0</v>
      </c>
      <c r="AG11" s="81">
        <f t="shared" si="6"/>
        <v>252.8</v>
      </c>
      <c r="AH11" s="82">
        <f t="shared" si="4"/>
        <v>87.4</v>
      </c>
      <c r="AI11" s="56">
        <f t="shared" si="5"/>
        <v>16</v>
      </c>
    </row>
    <row r="12" spans="1:35" hidden="1" x14ac:dyDescent="0.2">
      <c r="A12" s="50" t="s">
        <v>29</v>
      </c>
      <c r="B12" s="93" t="s">
        <v>203</v>
      </c>
      <c r="C12" s="93" t="s">
        <v>203</v>
      </c>
      <c r="D12" s="93" t="s">
        <v>203</v>
      </c>
      <c r="E12" s="93" t="s">
        <v>203</v>
      </c>
      <c r="F12" s="93" t="s">
        <v>203</v>
      </c>
      <c r="G12" s="93" t="s">
        <v>203</v>
      </c>
      <c r="H12" s="93" t="s">
        <v>203</v>
      </c>
      <c r="I12" s="93" t="s">
        <v>203</v>
      </c>
      <c r="J12" s="93" t="s">
        <v>203</v>
      </c>
      <c r="K12" s="93" t="s">
        <v>203</v>
      </c>
      <c r="L12" s="93" t="s">
        <v>203</v>
      </c>
      <c r="M12" s="93" t="s">
        <v>203</v>
      </c>
      <c r="N12" s="93" t="s">
        <v>203</v>
      </c>
      <c r="O12" s="93" t="s">
        <v>203</v>
      </c>
      <c r="P12" s="93" t="s">
        <v>203</v>
      </c>
      <c r="Q12" s="93" t="s">
        <v>203</v>
      </c>
      <c r="R12" s="93" t="s">
        <v>203</v>
      </c>
      <c r="S12" s="93" t="s">
        <v>203</v>
      </c>
      <c r="T12" s="93" t="s">
        <v>203</v>
      </c>
      <c r="U12" s="93" t="s">
        <v>203</v>
      </c>
      <c r="V12" s="93" t="s">
        <v>203</v>
      </c>
      <c r="W12" s="93" t="s">
        <v>203</v>
      </c>
      <c r="X12" s="93" t="s">
        <v>203</v>
      </c>
      <c r="Y12" s="93" t="s">
        <v>203</v>
      </c>
      <c r="Z12" s="93" t="s">
        <v>203</v>
      </c>
      <c r="AA12" s="93" t="s">
        <v>203</v>
      </c>
      <c r="AB12" s="93" t="s">
        <v>203</v>
      </c>
      <c r="AC12" s="93" t="s">
        <v>203</v>
      </c>
      <c r="AD12" s="93" t="s">
        <v>203</v>
      </c>
      <c r="AE12" s="93" t="s">
        <v>203</v>
      </c>
      <c r="AF12" s="93" t="s">
        <v>203</v>
      </c>
      <c r="AG12" s="81" t="s">
        <v>203</v>
      </c>
      <c r="AH12" s="82" t="s">
        <v>203</v>
      </c>
      <c r="AI12" s="56" t="s">
        <v>203</v>
      </c>
    </row>
    <row r="13" spans="1:35" x14ac:dyDescent="0.2">
      <c r="A13" s="50" t="s">
        <v>96</v>
      </c>
      <c r="B13" s="93">
        <f>[8]Dezembro!$K$5</f>
        <v>0</v>
      </c>
      <c r="C13" s="93">
        <f>[8]Dezembro!$K$6</f>
        <v>0.4</v>
      </c>
      <c r="D13" s="93">
        <f>[8]Dezembro!$K$7</f>
        <v>13.799999999999997</v>
      </c>
      <c r="E13" s="93">
        <f>[8]Dezembro!$K$8</f>
        <v>0.2</v>
      </c>
      <c r="F13" s="93">
        <f>[8]Dezembro!$K$9</f>
        <v>0.2</v>
      </c>
      <c r="G13" s="93">
        <f>[8]Dezembro!$K$10</f>
        <v>1</v>
      </c>
      <c r="H13" s="93">
        <f>[8]Dezembro!$K$11</f>
        <v>0.4</v>
      </c>
      <c r="I13" s="93">
        <f>[8]Dezembro!$K$12</f>
        <v>1.6</v>
      </c>
      <c r="J13" s="93">
        <f>[8]Dezembro!$K$13</f>
        <v>3.9999999999999996</v>
      </c>
      <c r="K13" s="93">
        <f>[8]Dezembro!$K$14</f>
        <v>18.599999999999998</v>
      </c>
      <c r="L13" s="93">
        <f>[8]Dezembro!$K$15</f>
        <v>3.4000000000000004</v>
      </c>
      <c r="M13" s="93">
        <f>[8]Dezembro!$K$16</f>
        <v>12.6</v>
      </c>
      <c r="N13" s="93">
        <f>[8]Dezembro!$K$17</f>
        <v>3.1999999999999997</v>
      </c>
      <c r="O13" s="93">
        <f>[8]Dezembro!$K$18</f>
        <v>29</v>
      </c>
      <c r="P13" s="93">
        <f>[8]Dezembro!$K$19</f>
        <v>0.2</v>
      </c>
      <c r="Q13" s="93">
        <f>[8]Dezembro!$K$20</f>
        <v>0</v>
      </c>
      <c r="R13" s="93">
        <f>[8]Dezembro!$K$21</f>
        <v>0</v>
      </c>
      <c r="S13" s="93">
        <f>[8]Dezembro!$K$22</f>
        <v>0</v>
      </c>
      <c r="T13" s="93">
        <f>[8]Dezembro!$K$23</f>
        <v>1</v>
      </c>
      <c r="U13" s="93">
        <f>[8]Dezembro!$K$24</f>
        <v>0.60000000000000009</v>
      </c>
      <c r="V13" s="93">
        <f>[8]Dezembro!$K$25</f>
        <v>23.599999999999998</v>
      </c>
      <c r="W13" s="93">
        <f>[8]Dezembro!$K$26</f>
        <v>74.59999999999998</v>
      </c>
      <c r="X13" s="93">
        <f>[8]Dezembro!$K$27</f>
        <v>0</v>
      </c>
      <c r="Y13" s="93">
        <f>[8]Dezembro!$K$28</f>
        <v>0.8</v>
      </c>
      <c r="Z13" s="93">
        <f>[8]Dezembro!$K$29</f>
        <v>29.399999999999995</v>
      </c>
      <c r="AA13" s="93">
        <f>[8]Dezembro!$K$30</f>
        <v>0</v>
      </c>
      <c r="AB13" s="93">
        <f>[8]Dezembro!$K$31</f>
        <v>0</v>
      </c>
      <c r="AC13" s="93">
        <f>[8]Dezembro!$K$32</f>
        <v>0</v>
      </c>
      <c r="AD13" s="93">
        <f>[8]Dezembro!$K$33</f>
        <v>0</v>
      </c>
      <c r="AE13" s="93">
        <f>[8]Dezembro!$K$34</f>
        <v>0</v>
      </c>
      <c r="AF13" s="93">
        <f>[8]Dezembro!$K$35</f>
        <v>0</v>
      </c>
      <c r="AG13" s="81">
        <f t="shared" si="6"/>
        <v>218.6</v>
      </c>
      <c r="AH13" s="82">
        <f t="shared" si="4"/>
        <v>74.59999999999998</v>
      </c>
      <c r="AI13" s="56">
        <f t="shared" si="5"/>
        <v>11</v>
      </c>
    </row>
    <row r="14" spans="1:35" hidden="1" x14ac:dyDescent="0.2">
      <c r="A14" s="50" t="s">
        <v>100</v>
      </c>
      <c r="B14" s="93" t="str">
        <f>[9]Dezembro!$K$5</f>
        <v>*</v>
      </c>
      <c r="C14" s="93" t="str">
        <f>[9]Dezembro!$K$6</f>
        <v>*</v>
      </c>
      <c r="D14" s="93" t="str">
        <f>[9]Dezembro!$K$7</f>
        <v>*</v>
      </c>
      <c r="E14" s="93" t="str">
        <f>[9]Dezembro!$K$8</f>
        <v>*</v>
      </c>
      <c r="F14" s="93" t="str">
        <f>[9]Dezembro!$K$9</f>
        <v>*</v>
      </c>
      <c r="G14" s="93" t="str">
        <f>[9]Dezembro!$K$10</f>
        <v>*</v>
      </c>
      <c r="H14" s="93" t="str">
        <f>[9]Dezembro!$K$11</f>
        <v>*</v>
      </c>
      <c r="I14" s="93" t="str">
        <f>[9]Dezembro!$K$12</f>
        <v>*</v>
      </c>
      <c r="J14" s="93" t="str">
        <f>[9]Dezembro!$K$13</f>
        <v>*</v>
      </c>
      <c r="K14" s="93" t="str">
        <f>[9]Dezembro!$K$14</f>
        <v>*</v>
      </c>
      <c r="L14" s="93" t="str">
        <f>[9]Dezembro!$K$15</f>
        <v>*</v>
      </c>
      <c r="M14" s="93" t="str">
        <f>[9]Dezembro!$K$16</f>
        <v>*</v>
      </c>
      <c r="N14" s="93" t="str">
        <f>[9]Dezembro!$K$17</f>
        <v>*</v>
      </c>
      <c r="O14" s="93" t="str">
        <f>[9]Dezembro!$K$18</f>
        <v>*</v>
      </c>
      <c r="P14" s="93" t="str">
        <f>[9]Dezembro!$K$19</f>
        <v>*</v>
      </c>
      <c r="Q14" s="93" t="str">
        <f>[9]Dezembro!$K$20</f>
        <v>*</v>
      </c>
      <c r="R14" s="93" t="str">
        <f>[9]Dezembro!$K$21</f>
        <v>*</v>
      </c>
      <c r="S14" s="93" t="str">
        <f>[9]Dezembro!$K$22</f>
        <v>*</v>
      </c>
      <c r="T14" s="93" t="str">
        <f>[9]Dezembro!$K$23</f>
        <v>*</v>
      </c>
      <c r="U14" s="93" t="str">
        <f>[9]Dezembro!$K$24</f>
        <v>*</v>
      </c>
      <c r="V14" s="93" t="str">
        <f>[9]Dezembro!$K$25</f>
        <v>*</v>
      </c>
      <c r="W14" s="93" t="str">
        <f>[9]Dezembro!$K$26</f>
        <v>*</v>
      </c>
      <c r="X14" s="93" t="str">
        <f>[9]Dezembro!$K$27</f>
        <v>*</v>
      </c>
      <c r="Y14" s="93" t="str">
        <f>[9]Dezembro!$K$28</f>
        <v>*</v>
      </c>
      <c r="Z14" s="93" t="str">
        <f>[9]Dezembro!$K$29</f>
        <v>*</v>
      </c>
      <c r="AA14" s="93" t="str">
        <f>[9]Dezembro!$K$30</f>
        <v>*</v>
      </c>
      <c r="AB14" s="93" t="str">
        <f>[9]Dezembro!$K$31</f>
        <v>*</v>
      </c>
      <c r="AC14" s="93" t="str">
        <f>[9]Dezembro!$K$32</f>
        <v>*</v>
      </c>
      <c r="AD14" s="93" t="str">
        <f>[9]Dezembro!$K$33</f>
        <v>*</v>
      </c>
      <c r="AE14" s="93" t="str">
        <f>[9]Dezembro!$K$34</f>
        <v>*</v>
      </c>
      <c r="AF14" s="93" t="str">
        <f>[9]Dezembro!$K$35</f>
        <v>*</v>
      </c>
      <c r="AG14" s="81" t="s">
        <v>203</v>
      </c>
      <c r="AH14" s="82" t="s">
        <v>203</v>
      </c>
      <c r="AI14" s="56" t="s">
        <v>203</v>
      </c>
    </row>
    <row r="15" spans="1:35" x14ac:dyDescent="0.2">
      <c r="A15" s="50" t="s">
        <v>103</v>
      </c>
      <c r="B15" s="93">
        <f>[10]Dezembro!$K$5</f>
        <v>0</v>
      </c>
      <c r="C15" s="93">
        <f>[10]Dezembro!$K$6</f>
        <v>1</v>
      </c>
      <c r="D15" s="93">
        <f>[10]Dezembro!$K$7</f>
        <v>8.4</v>
      </c>
      <c r="E15" s="93">
        <f>[10]Dezembro!$K$8</f>
        <v>8.8000000000000007</v>
      </c>
      <c r="F15" s="93">
        <f>[10]Dezembro!$K$9</f>
        <v>10.799999999999999</v>
      </c>
      <c r="G15" s="93">
        <f>[10]Dezembro!$K$10</f>
        <v>0</v>
      </c>
      <c r="H15" s="93">
        <f>[10]Dezembro!$K$11</f>
        <v>0</v>
      </c>
      <c r="I15" s="93">
        <f>[10]Dezembro!$K$12</f>
        <v>13.599999999999998</v>
      </c>
      <c r="J15" s="93">
        <f>[10]Dezembro!$K$13</f>
        <v>35.6</v>
      </c>
      <c r="K15" s="93">
        <f>[10]Dezembro!$K$14</f>
        <v>3.8</v>
      </c>
      <c r="L15" s="93">
        <f>[10]Dezembro!$K$15</f>
        <v>0</v>
      </c>
      <c r="M15" s="93">
        <f>[10]Dezembro!$K$16</f>
        <v>0</v>
      </c>
      <c r="N15" s="93">
        <f>[10]Dezembro!$K$17</f>
        <v>3</v>
      </c>
      <c r="O15" s="93">
        <f>[10]Dezembro!$K$18</f>
        <v>18.599999999999998</v>
      </c>
      <c r="P15" s="93">
        <f>[10]Dezembro!$K$19</f>
        <v>0</v>
      </c>
      <c r="Q15" s="93">
        <f>[10]Dezembro!$K$20</f>
        <v>0</v>
      </c>
      <c r="R15" s="93">
        <f>[10]Dezembro!$K$21</f>
        <v>0</v>
      </c>
      <c r="S15" s="93">
        <f>[10]Dezembro!$K$22</f>
        <v>0</v>
      </c>
      <c r="T15" s="93">
        <f>[10]Dezembro!$K$23</f>
        <v>0</v>
      </c>
      <c r="U15" s="93">
        <f>[10]Dezembro!$K$24</f>
        <v>24.8</v>
      </c>
      <c r="V15" s="93">
        <f>[10]Dezembro!$K$25</f>
        <v>0.4</v>
      </c>
      <c r="W15" s="93">
        <f>[10]Dezembro!$K$26</f>
        <v>0</v>
      </c>
      <c r="X15" s="93">
        <f>[10]Dezembro!$K$27</f>
        <v>0</v>
      </c>
      <c r="Y15" s="93">
        <f>[10]Dezembro!$K$28</f>
        <v>11.4</v>
      </c>
      <c r="Z15" s="93">
        <f>[10]Dezembro!$K$29</f>
        <v>8.6</v>
      </c>
      <c r="AA15" s="93">
        <f>[10]Dezembro!$K$30</f>
        <v>0</v>
      </c>
      <c r="AB15" s="93">
        <f>[10]Dezembro!$K$31</f>
        <v>0</v>
      </c>
      <c r="AC15" s="93">
        <f>[10]Dezembro!$K$32</f>
        <v>0</v>
      </c>
      <c r="AD15" s="93">
        <f>[10]Dezembro!$K$33</f>
        <v>0</v>
      </c>
      <c r="AE15" s="93">
        <f>[10]Dezembro!$K$34</f>
        <v>0</v>
      </c>
      <c r="AF15" s="93">
        <f>[10]Dezembro!$K$35</f>
        <v>0</v>
      </c>
      <c r="AG15" s="81">
        <f t="shared" si="6"/>
        <v>148.79999999999998</v>
      </c>
      <c r="AH15" s="82">
        <f t="shared" si="4"/>
        <v>35.6</v>
      </c>
      <c r="AI15" s="56">
        <f t="shared" si="5"/>
        <v>18</v>
      </c>
    </row>
    <row r="16" spans="1:35" x14ac:dyDescent="0.2">
      <c r="A16" s="50" t="s">
        <v>150</v>
      </c>
      <c r="B16" s="93">
        <f>[11]Dezembro!$K$5</f>
        <v>4.6000000000000005</v>
      </c>
      <c r="C16" s="93">
        <f>[11]Dezembro!$K$6</f>
        <v>0</v>
      </c>
      <c r="D16" s="93">
        <f>[11]Dezembro!$K$7</f>
        <v>7.2</v>
      </c>
      <c r="E16" s="93">
        <f>[11]Dezembro!$K$8</f>
        <v>20.599999999999998</v>
      </c>
      <c r="F16" s="93">
        <f>[11]Dezembro!$K$9</f>
        <v>0.2</v>
      </c>
      <c r="G16" s="93">
        <f>[11]Dezembro!$K$10</f>
        <v>0</v>
      </c>
      <c r="H16" s="93">
        <f>[11]Dezembro!$K$11</f>
        <v>2.6</v>
      </c>
      <c r="I16" s="93">
        <f>[11]Dezembro!$K$12</f>
        <v>0.6</v>
      </c>
      <c r="J16" s="93">
        <f>[11]Dezembro!$K$13</f>
        <v>22.8</v>
      </c>
      <c r="K16" s="93">
        <f>[11]Dezembro!$K$14</f>
        <v>23.399999999999995</v>
      </c>
      <c r="L16" s="93">
        <f>[11]Dezembro!$K$15</f>
        <v>0</v>
      </c>
      <c r="M16" s="93">
        <f>[11]Dezembro!$K$16</f>
        <v>0</v>
      </c>
      <c r="N16" s="93">
        <f>[11]Dezembro!$K$17</f>
        <v>10</v>
      </c>
      <c r="O16" s="93">
        <f>[11]Dezembro!$K$18</f>
        <v>21</v>
      </c>
      <c r="P16" s="93">
        <f>[11]Dezembro!$K$19</f>
        <v>5.3999999999999995</v>
      </c>
      <c r="Q16" s="93">
        <f>[11]Dezembro!$K$20</f>
        <v>0.2</v>
      </c>
      <c r="R16" s="93">
        <f>[11]Dezembro!$K$21</f>
        <v>0</v>
      </c>
      <c r="S16" s="93">
        <f>[11]Dezembro!$K$22</f>
        <v>0</v>
      </c>
      <c r="T16" s="93">
        <f>[11]Dezembro!$K$23</f>
        <v>0</v>
      </c>
      <c r="U16" s="93">
        <f>[11]Dezembro!$K$24</f>
        <v>0</v>
      </c>
      <c r="V16" s="93">
        <f>[11]Dezembro!$K$25</f>
        <v>0.2</v>
      </c>
      <c r="W16" s="93">
        <f>[11]Dezembro!$K$26</f>
        <v>0</v>
      </c>
      <c r="X16" s="93">
        <f>[11]Dezembro!$K$27</f>
        <v>0.8</v>
      </c>
      <c r="Y16" s="93">
        <f>[11]Dezembro!$K$28</f>
        <v>38</v>
      </c>
      <c r="Z16" s="93">
        <f>[11]Dezembro!$K$29</f>
        <v>34.6</v>
      </c>
      <c r="AA16" s="93">
        <f>[11]Dezembro!$K$30</f>
        <v>3</v>
      </c>
      <c r="AB16" s="93">
        <f>[11]Dezembro!$K$31</f>
        <v>0</v>
      </c>
      <c r="AC16" s="93">
        <f>[11]Dezembro!$K$32</f>
        <v>0</v>
      </c>
      <c r="AD16" s="93">
        <f>[11]Dezembro!$K$33</f>
        <v>0</v>
      </c>
      <c r="AE16" s="93">
        <f>[11]Dezembro!$K$34</f>
        <v>0</v>
      </c>
      <c r="AF16" s="93">
        <f>[11]Dezembro!$K$35</f>
        <v>0</v>
      </c>
      <c r="AG16" s="81">
        <f t="shared" si="6"/>
        <v>195.20000000000002</v>
      </c>
      <c r="AH16" s="82">
        <f t="shared" si="4"/>
        <v>38</v>
      </c>
      <c r="AI16" s="56">
        <f t="shared" si="5"/>
        <v>14</v>
      </c>
    </row>
    <row r="17" spans="1:37" x14ac:dyDescent="0.2">
      <c r="A17" s="50" t="s">
        <v>2</v>
      </c>
      <c r="B17" s="93">
        <f>[12]Dezembro!$K$5</f>
        <v>2.2000000000000002</v>
      </c>
      <c r="C17" s="93">
        <f>[12]Dezembro!$K$6</f>
        <v>1.8</v>
      </c>
      <c r="D17" s="93">
        <f>[12]Dezembro!$K$7</f>
        <v>5.6</v>
      </c>
      <c r="E17" s="93">
        <f>[12]Dezembro!$K$8</f>
        <v>5</v>
      </c>
      <c r="F17" s="93">
        <f>[12]Dezembro!$K$9</f>
        <v>0</v>
      </c>
      <c r="G17" s="93">
        <f>[12]Dezembro!$K$10</f>
        <v>0.2</v>
      </c>
      <c r="H17" s="93">
        <f>[12]Dezembro!$K$11</f>
        <v>2.6</v>
      </c>
      <c r="I17" s="93">
        <f>[12]Dezembro!$K$12</f>
        <v>0</v>
      </c>
      <c r="J17" s="93">
        <f>[12]Dezembro!$K$13</f>
        <v>0</v>
      </c>
      <c r="K17" s="93">
        <f>[12]Dezembro!$K$14</f>
        <v>0</v>
      </c>
      <c r="L17" s="93">
        <f>[12]Dezembro!$K$15</f>
        <v>0</v>
      </c>
      <c r="M17" s="93">
        <f>[12]Dezembro!$K$16</f>
        <v>16.2</v>
      </c>
      <c r="N17" s="93">
        <f>[12]Dezembro!$K$17</f>
        <v>8</v>
      </c>
      <c r="O17" s="93">
        <f>[12]Dezembro!$K$18</f>
        <v>8.7999999999999989</v>
      </c>
      <c r="P17" s="93">
        <f>[12]Dezembro!$K$19</f>
        <v>14.399999999999999</v>
      </c>
      <c r="Q17" s="93">
        <f>[12]Dezembro!$K$20</f>
        <v>0</v>
      </c>
      <c r="R17" s="93">
        <f>[12]Dezembro!$K$21</f>
        <v>0</v>
      </c>
      <c r="S17" s="93">
        <f>[12]Dezembro!$K$22</f>
        <v>0</v>
      </c>
      <c r="T17" s="93">
        <f>[12]Dezembro!$K$23</f>
        <v>0</v>
      </c>
      <c r="U17" s="93">
        <f>[12]Dezembro!$K$24</f>
        <v>5.6000000000000005</v>
      </c>
      <c r="V17" s="93">
        <f>[12]Dezembro!$K$25</f>
        <v>16.399999999999999</v>
      </c>
      <c r="W17" s="93">
        <f>[12]Dezembro!$K$26</f>
        <v>0</v>
      </c>
      <c r="X17" s="93">
        <f>[12]Dezembro!$K$27</f>
        <v>20.8</v>
      </c>
      <c r="Y17" s="93">
        <f>[12]Dezembro!$K$28</f>
        <v>0</v>
      </c>
      <c r="Z17" s="93">
        <f>[12]Dezembro!$K$29</f>
        <v>14.799999999999997</v>
      </c>
      <c r="AA17" s="93">
        <f>[12]Dezembro!$K$30</f>
        <v>13.599999999999998</v>
      </c>
      <c r="AB17" s="93">
        <f>[12]Dezembro!$K$31</f>
        <v>0</v>
      </c>
      <c r="AC17" s="93">
        <f>[12]Dezembro!$K$32</f>
        <v>0</v>
      </c>
      <c r="AD17" s="93">
        <f>[12]Dezembro!$K$33</f>
        <v>0</v>
      </c>
      <c r="AE17" s="93">
        <f>[12]Dezembro!$K$34</f>
        <v>0</v>
      </c>
      <c r="AF17" s="93">
        <f>[12]Dezembro!$K$35</f>
        <v>0</v>
      </c>
      <c r="AG17" s="81">
        <f t="shared" si="6"/>
        <v>135.99999999999997</v>
      </c>
      <c r="AH17" s="82">
        <f t="shared" si="4"/>
        <v>20.8</v>
      </c>
      <c r="AI17" s="56">
        <f t="shared" si="5"/>
        <v>16</v>
      </c>
      <c r="AK17" s="11" t="s">
        <v>33</v>
      </c>
    </row>
    <row r="18" spans="1:37" x14ac:dyDescent="0.2">
      <c r="A18" s="50" t="s">
        <v>3</v>
      </c>
      <c r="B18" s="150">
        <v>9</v>
      </c>
      <c r="C18" s="150">
        <v>17.399999999999999</v>
      </c>
      <c r="D18" s="150">
        <v>32.000000000000007</v>
      </c>
      <c r="E18" s="150">
        <v>13.600000000000001</v>
      </c>
      <c r="F18" s="150">
        <v>49.800000000000004</v>
      </c>
      <c r="G18" s="150">
        <v>1.5999999999999999</v>
      </c>
      <c r="H18" s="150">
        <v>0</v>
      </c>
      <c r="I18" s="150">
        <v>0</v>
      </c>
      <c r="J18" s="150">
        <v>0</v>
      </c>
      <c r="K18" s="150">
        <v>12.2</v>
      </c>
      <c r="L18" s="150">
        <v>0</v>
      </c>
      <c r="M18" s="150">
        <v>1.8</v>
      </c>
      <c r="N18" s="150">
        <v>0</v>
      </c>
      <c r="O18" s="150">
        <v>23.599999999999998</v>
      </c>
      <c r="P18" s="150">
        <v>0</v>
      </c>
      <c r="Q18" s="150">
        <v>0</v>
      </c>
      <c r="R18" s="150">
        <v>16.599999999999998</v>
      </c>
      <c r="S18" s="150">
        <v>0</v>
      </c>
      <c r="T18" s="150">
        <v>22.2</v>
      </c>
      <c r="U18" s="150">
        <v>0</v>
      </c>
      <c r="V18" s="150">
        <v>26.8</v>
      </c>
      <c r="W18" s="150">
        <v>0</v>
      </c>
      <c r="X18" s="150">
        <v>0</v>
      </c>
      <c r="Y18" s="150">
        <v>4</v>
      </c>
      <c r="Z18" s="150">
        <v>8.4</v>
      </c>
      <c r="AA18" s="150">
        <v>3.8</v>
      </c>
      <c r="AB18" s="150">
        <v>51.199999999999996</v>
      </c>
      <c r="AC18" s="150">
        <v>0</v>
      </c>
      <c r="AD18" s="150">
        <v>0</v>
      </c>
      <c r="AE18" s="150">
        <v>1</v>
      </c>
      <c r="AF18" s="150">
        <v>3</v>
      </c>
      <c r="AG18" s="81">
        <f t="shared" si="6"/>
        <v>298</v>
      </c>
      <c r="AH18" s="82">
        <f t="shared" si="4"/>
        <v>51.199999999999996</v>
      </c>
      <c r="AI18" s="56">
        <f t="shared" si="5"/>
        <v>13</v>
      </c>
      <c r="AJ18" s="11"/>
      <c r="AK18" s="11" t="s">
        <v>33</v>
      </c>
    </row>
    <row r="19" spans="1:37" hidden="1" x14ac:dyDescent="0.2">
      <c r="A19" s="50" t="s">
        <v>4</v>
      </c>
      <c r="B19" s="93">
        <f>[14]Dezembro!$K$5</f>
        <v>0</v>
      </c>
      <c r="C19" s="93">
        <f>[14]Dezembro!$K$6</f>
        <v>0</v>
      </c>
      <c r="D19" s="93">
        <f>[14]Dezembro!$K$7</f>
        <v>0</v>
      </c>
      <c r="E19" s="93">
        <f>[14]Dezembro!$K$8</f>
        <v>0</v>
      </c>
      <c r="F19" s="93">
        <f>[14]Dezembro!$K$9</f>
        <v>0</v>
      </c>
      <c r="G19" s="93">
        <f>[14]Dezembro!$K$10</f>
        <v>0</v>
      </c>
      <c r="H19" s="93">
        <f>[14]Dezembro!$K$11</f>
        <v>0</v>
      </c>
      <c r="I19" s="93">
        <f>[14]Dezembro!$K$12</f>
        <v>0</v>
      </c>
      <c r="J19" s="93">
        <f>[14]Dezembro!$K$13</f>
        <v>0</v>
      </c>
      <c r="K19" s="93">
        <f>[14]Dezembro!$K$14</f>
        <v>0</v>
      </c>
      <c r="L19" s="93">
        <f>[14]Dezembro!$K$15</f>
        <v>0</v>
      </c>
      <c r="M19" s="93">
        <f>[14]Dezembro!$K$16</f>
        <v>0</v>
      </c>
      <c r="N19" s="93">
        <f>[14]Dezembro!$K$17</f>
        <v>0</v>
      </c>
      <c r="O19" s="93">
        <f>[14]Dezembro!$K$18</f>
        <v>0</v>
      </c>
      <c r="P19" s="93">
        <f>[14]Dezembro!$K$19</f>
        <v>0</v>
      </c>
      <c r="Q19" s="93">
        <f>[14]Dezembro!$K$20</f>
        <v>0</v>
      </c>
      <c r="R19" s="93">
        <f>[14]Dezembro!$K$21</f>
        <v>0</v>
      </c>
      <c r="S19" s="93">
        <f>[14]Dezembro!$K$22</f>
        <v>0</v>
      </c>
      <c r="T19" s="93">
        <f>[14]Dezembro!$K$23</f>
        <v>0</v>
      </c>
      <c r="U19" s="93">
        <f>[14]Dezembro!$K$24</f>
        <v>0</v>
      </c>
      <c r="V19" s="93">
        <f>[14]Dezembro!$K$25</f>
        <v>0</v>
      </c>
      <c r="W19" s="93">
        <f>[14]Dezembro!$K$26</f>
        <v>0</v>
      </c>
      <c r="X19" s="93">
        <f>[14]Dezembro!$K$27</f>
        <v>0</v>
      </c>
      <c r="Y19" s="93">
        <f>[14]Dezembro!$K$28</f>
        <v>0</v>
      </c>
      <c r="Z19" s="93">
        <f>[14]Dezembro!$K$29</f>
        <v>0</v>
      </c>
      <c r="AA19" s="93">
        <f>[14]Dezembro!$K$30</f>
        <v>0</v>
      </c>
      <c r="AB19" s="93">
        <f>[14]Dezembro!$K$31</f>
        <v>0</v>
      </c>
      <c r="AC19" s="93">
        <f>[14]Dezembro!$K$32</f>
        <v>0</v>
      </c>
      <c r="AD19" s="93">
        <f>[14]Dezembro!$K$33</f>
        <v>0</v>
      </c>
      <c r="AE19" s="93">
        <f>[14]Dezembro!$K$34</f>
        <v>0</v>
      </c>
      <c r="AF19" s="93">
        <f>[14]Dezembro!$K$35</f>
        <v>0</v>
      </c>
      <c r="AG19" s="81">
        <f t="shared" si="6"/>
        <v>0</v>
      </c>
      <c r="AH19" s="82">
        <f t="shared" si="4"/>
        <v>0</v>
      </c>
      <c r="AI19" s="56">
        <f t="shared" si="5"/>
        <v>31</v>
      </c>
    </row>
    <row r="20" spans="1:37" x14ac:dyDescent="0.2">
      <c r="A20" s="50" t="s">
        <v>5</v>
      </c>
      <c r="B20" s="93">
        <f>[15]Dezembro!$K$5</f>
        <v>39.800000000000011</v>
      </c>
      <c r="C20" s="93">
        <f>[15]Dezembro!$K$6</f>
        <v>0</v>
      </c>
      <c r="D20" s="93">
        <f>[15]Dezembro!$K$7</f>
        <v>11.2</v>
      </c>
      <c r="E20" s="93">
        <f>[15]Dezembro!$K$8</f>
        <v>0.4</v>
      </c>
      <c r="F20" s="93">
        <f>[15]Dezembro!$K$9</f>
        <v>0.8</v>
      </c>
      <c r="G20" s="93">
        <f>[15]Dezembro!$K$10</f>
        <v>3.8</v>
      </c>
      <c r="H20" s="93">
        <f>[15]Dezembro!$K$11</f>
        <v>0.2</v>
      </c>
      <c r="I20" s="93">
        <f>[15]Dezembro!$K$12</f>
        <v>0</v>
      </c>
      <c r="J20" s="93">
        <f>[15]Dezembro!$K$13</f>
        <v>4.5999999999999996</v>
      </c>
      <c r="K20" s="93">
        <f>[15]Dezembro!$K$14</f>
        <v>28.2</v>
      </c>
      <c r="L20" s="93">
        <f>[15]Dezembro!$K$15</f>
        <v>0</v>
      </c>
      <c r="M20" s="93">
        <f>[15]Dezembro!$K$16</f>
        <v>0.4</v>
      </c>
      <c r="N20" s="93">
        <f>[15]Dezembro!$K$17</f>
        <v>0</v>
      </c>
      <c r="O20" s="93">
        <f>[15]Dezembro!$K$18</f>
        <v>2.4</v>
      </c>
      <c r="P20" s="93">
        <f>[15]Dezembro!$K$19</f>
        <v>0.4</v>
      </c>
      <c r="Q20" s="93">
        <f>[15]Dezembro!$K$20</f>
        <v>0</v>
      </c>
      <c r="R20" s="93">
        <f>[15]Dezembro!$K$21</f>
        <v>0</v>
      </c>
      <c r="S20" s="93">
        <f>[15]Dezembro!$K$22</f>
        <v>0</v>
      </c>
      <c r="T20" s="93">
        <f>[15]Dezembro!$K$23</f>
        <v>0.2</v>
      </c>
      <c r="U20" s="93">
        <f>[15]Dezembro!$K$24</f>
        <v>0</v>
      </c>
      <c r="V20" s="93">
        <f>[15]Dezembro!$K$25</f>
        <v>0</v>
      </c>
      <c r="W20" s="93">
        <f>[15]Dezembro!$K$26</f>
        <v>17</v>
      </c>
      <c r="X20" s="93">
        <f>[15]Dezembro!$K$27</f>
        <v>0</v>
      </c>
      <c r="Y20" s="93">
        <f>[15]Dezembro!$K$28</f>
        <v>0</v>
      </c>
      <c r="Z20" s="93">
        <f>[15]Dezembro!$K$29</f>
        <v>87.800000000000011</v>
      </c>
      <c r="AA20" s="93">
        <f>[15]Dezembro!$K$30</f>
        <v>0</v>
      </c>
      <c r="AB20" s="93">
        <f>[15]Dezembro!$K$31</f>
        <v>0</v>
      </c>
      <c r="AC20" s="93">
        <f>[15]Dezembro!$K$32</f>
        <v>0</v>
      </c>
      <c r="AD20" s="93">
        <f>[15]Dezembro!$K$33</f>
        <v>0</v>
      </c>
      <c r="AE20" s="93">
        <f>[15]Dezembro!$K$34</f>
        <v>0</v>
      </c>
      <c r="AF20" s="93">
        <f>[15]Dezembro!$K$35</f>
        <v>0</v>
      </c>
      <c r="AG20" s="81">
        <f t="shared" si="6"/>
        <v>197.20000000000005</v>
      </c>
      <c r="AH20" s="82">
        <f t="shared" si="4"/>
        <v>87.800000000000011</v>
      </c>
      <c r="AI20" s="56">
        <f t="shared" si="5"/>
        <v>17</v>
      </c>
      <c r="AJ20" s="11" t="s">
        <v>33</v>
      </c>
    </row>
    <row r="21" spans="1:37" x14ac:dyDescent="0.2">
      <c r="A21" s="50" t="s">
        <v>31</v>
      </c>
      <c r="B21" s="93">
        <f>[16]Dezembro!$K$5</f>
        <v>15.4</v>
      </c>
      <c r="C21" s="93">
        <f>[16]Dezembro!$K$6</f>
        <v>0.6</v>
      </c>
      <c r="D21" s="93">
        <f>[16]Dezembro!$K$7</f>
        <v>18.2</v>
      </c>
      <c r="E21" s="93">
        <f>[16]Dezembro!$K$8</f>
        <v>3.8</v>
      </c>
      <c r="F21" s="93">
        <f>[16]Dezembro!$K$9</f>
        <v>24.000000000000004</v>
      </c>
      <c r="G21" s="93">
        <f>[16]Dezembro!$K$10</f>
        <v>0.2</v>
      </c>
      <c r="H21" s="93">
        <f>[16]Dezembro!$K$11</f>
        <v>0</v>
      </c>
      <c r="I21" s="93">
        <f>[16]Dezembro!$K$12</f>
        <v>0</v>
      </c>
      <c r="J21" s="93" t="str">
        <f>[16]Dezembro!$K$13</f>
        <v>*</v>
      </c>
      <c r="K21" s="93" t="str">
        <f>[16]Dezembro!$K$14</f>
        <v>*</v>
      </c>
      <c r="L21" s="93" t="str">
        <f>[16]Dezembro!$K$15</f>
        <v>*</v>
      </c>
      <c r="M21" s="93" t="str">
        <f>[16]Dezembro!$K$16</f>
        <v>*</v>
      </c>
      <c r="N21" s="93" t="str">
        <f>[16]Dezembro!$K$17</f>
        <v>*</v>
      </c>
      <c r="O21" s="93" t="str">
        <f>[16]Dezembro!$K$18</f>
        <v>*</v>
      </c>
      <c r="P21" s="93" t="str">
        <f>[16]Dezembro!$K$19</f>
        <v>*</v>
      </c>
      <c r="Q21" s="93" t="str">
        <f>[16]Dezembro!$K$20</f>
        <v>*</v>
      </c>
      <c r="R21" s="93" t="str">
        <f>[16]Dezembro!$K$21</f>
        <v>*</v>
      </c>
      <c r="S21" s="93" t="str">
        <f>[16]Dezembro!$K$22</f>
        <v>*</v>
      </c>
      <c r="T21" s="93" t="str">
        <f>[16]Dezembro!$K$23</f>
        <v>*</v>
      </c>
      <c r="U21" s="93" t="str">
        <f>[16]Dezembro!$K$24</f>
        <v>*</v>
      </c>
      <c r="V21" s="93" t="str">
        <f>[16]Dezembro!$K$25</f>
        <v>*</v>
      </c>
      <c r="W21" s="93" t="str">
        <f>[16]Dezembro!$K$26</f>
        <v>*</v>
      </c>
      <c r="X21" s="93" t="str">
        <f>[16]Dezembro!$K$27</f>
        <v>*</v>
      </c>
      <c r="Y21" s="93" t="str">
        <f>[16]Dezembro!$K$28</f>
        <v>*</v>
      </c>
      <c r="Z21" s="93" t="str">
        <f>[16]Dezembro!$K$29</f>
        <v>*</v>
      </c>
      <c r="AA21" s="93" t="str">
        <f>[16]Dezembro!$K$30</f>
        <v>*</v>
      </c>
      <c r="AB21" s="93" t="str">
        <f>[16]Dezembro!$K$31</f>
        <v>*</v>
      </c>
      <c r="AC21" s="93" t="str">
        <f>[16]Dezembro!$K$32</f>
        <v>*</v>
      </c>
      <c r="AD21" s="93" t="str">
        <f>[16]Dezembro!$K$33</f>
        <v>*</v>
      </c>
      <c r="AE21" s="93" t="str">
        <f>[16]Dezembro!$K$34</f>
        <v>*</v>
      </c>
      <c r="AF21" s="93" t="str">
        <f>[16]Dezembro!$K$35</f>
        <v>*</v>
      </c>
      <c r="AG21" s="81">
        <f t="shared" si="6"/>
        <v>62.2</v>
      </c>
      <c r="AH21" s="82">
        <f t="shared" si="4"/>
        <v>24.000000000000004</v>
      </c>
      <c r="AI21" s="56">
        <f t="shared" si="5"/>
        <v>2</v>
      </c>
    </row>
    <row r="22" spans="1:37" x14ac:dyDescent="0.2">
      <c r="A22" s="50" t="s">
        <v>6</v>
      </c>
      <c r="B22" s="93">
        <f>[17]Dezembro!$K$5</f>
        <v>28.8</v>
      </c>
      <c r="C22" s="93">
        <f>[17]Dezembro!$K$6</f>
        <v>0.60000000000000009</v>
      </c>
      <c r="D22" s="93">
        <f>[17]Dezembro!$K$7</f>
        <v>9.5999999999999979</v>
      </c>
      <c r="E22" s="93">
        <f>[17]Dezembro!$K$8</f>
        <v>7.2</v>
      </c>
      <c r="F22" s="93">
        <f>[17]Dezembro!$K$9</f>
        <v>10.399999999999999</v>
      </c>
      <c r="G22" s="93">
        <f>[17]Dezembro!$K$10</f>
        <v>5.8000000000000007</v>
      </c>
      <c r="H22" s="93">
        <f>[17]Dezembro!$K$11</f>
        <v>0.2</v>
      </c>
      <c r="I22" s="93">
        <f>[17]Dezembro!$K$12</f>
        <v>0</v>
      </c>
      <c r="J22" s="93">
        <f>[17]Dezembro!$K$13</f>
        <v>0</v>
      </c>
      <c r="K22" s="93">
        <f>[17]Dezembro!$K$14</f>
        <v>0</v>
      </c>
      <c r="L22" s="93">
        <f>[17]Dezembro!$K$15</f>
        <v>0</v>
      </c>
      <c r="M22" s="93">
        <f>[17]Dezembro!$K$16</f>
        <v>2.4000000000000004</v>
      </c>
      <c r="N22" s="93">
        <f>[17]Dezembro!$K$17</f>
        <v>0.8</v>
      </c>
      <c r="O22" s="93">
        <f>[17]Dezembro!$K$18</f>
        <v>21.2</v>
      </c>
      <c r="P22" s="93">
        <f>[17]Dezembro!$K$19</f>
        <v>0</v>
      </c>
      <c r="Q22" s="93">
        <f>[17]Dezembro!$K$20</f>
        <v>0</v>
      </c>
      <c r="R22" s="93">
        <f>[17]Dezembro!$K$21</f>
        <v>0</v>
      </c>
      <c r="S22" s="93">
        <f>[17]Dezembro!$K$22</f>
        <v>0</v>
      </c>
      <c r="T22" s="93">
        <f>[17]Dezembro!$K$23</f>
        <v>0.2</v>
      </c>
      <c r="U22" s="93">
        <f>[17]Dezembro!$K$24</f>
        <v>0</v>
      </c>
      <c r="V22" s="93">
        <f>[17]Dezembro!$K$25</f>
        <v>15.200000000000001</v>
      </c>
      <c r="W22" s="93">
        <f>[17]Dezembro!$K$26</f>
        <v>0</v>
      </c>
      <c r="X22" s="93">
        <f>[17]Dezembro!$K$27</f>
        <v>0</v>
      </c>
      <c r="Y22" s="93">
        <f>[17]Dezembro!$K$28</f>
        <v>0</v>
      </c>
      <c r="Z22" s="93">
        <f>[17]Dezembro!$K$29</f>
        <v>29.200000000000003</v>
      </c>
      <c r="AA22" s="93">
        <f>[17]Dezembro!$K$30</f>
        <v>12.400000000000002</v>
      </c>
      <c r="AB22" s="93">
        <f>[17]Dezembro!$K$31</f>
        <v>0</v>
      </c>
      <c r="AC22" s="93">
        <f>[17]Dezembro!$K$32</f>
        <v>0</v>
      </c>
      <c r="AD22" s="93">
        <f>[17]Dezembro!$K$33</f>
        <v>0</v>
      </c>
      <c r="AE22" s="93">
        <f>[17]Dezembro!$K$34</f>
        <v>0</v>
      </c>
      <c r="AF22" s="93">
        <f>[17]Dezembro!$K$35</f>
        <v>0</v>
      </c>
      <c r="AG22" s="81">
        <f t="shared" si="6"/>
        <v>144.00000000000003</v>
      </c>
      <c r="AH22" s="82">
        <f t="shared" si="4"/>
        <v>29.200000000000003</v>
      </c>
      <c r="AI22" s="56">
        <f t="shared" si="5"/>
        <v>17</v>
      </c>
    </row>
    <row r="23" spans="1:37" x14ac:dyDescent="0.2">
      <c r="A23" s="50" t="s">
        <v>7</v>
      </c>
      <c r="B23" s="93">
        <f>[18]Dezembro!$K$5</f>
        <v>12.199999999999998</v>
      </c>
      <c r="C23" s="93">
        <f>[18]Dezembro!$K$6</f>
        <v>0.2</v>
      </c>
      <c r="D23" s="93">
        <f>[18]Dezembro!$K$7</f>
        <v>0.4</v>
      </c>
      <c r="E23" s="93">
        <f>[18]Dezembro!$K$8</f>
        <v>0.4</v>
      </c>
      <c r="F23" s="93">
        <f>[18]Dezembro!$K$9</f>
        <v>0.60000000000000009</v>
      </c>
      <c r="G23" s="93">
        <f>[18]Dezembro!$K$10</f>
        <v>0.4</v>
      </c>
      <c r="H23" s="93">
        <f>[18]Dezembro!$K$11</f>
        <v>0.4</v>
      </c>
      <c r="I23" s="93">
        <f>[18]Dezembro!$K$12</f>
        <v>0.4</v>
      </c>
      <c r="J23" s="93">
        <f>[18]Dezembro!$K$13</f>
        <v>0.4</v>
      </c>
      <c r="K23" s="93">
        <f>[18]Dezembro!$K$14</f>
        <v>0.4</v>
      </c>
      <c r="L23" s="93">
        <f>[18]Dezembro!$K$15</f>
        <v>0.4</v>
      </c>
      <c r="M23" s="93">
        <f>[18]Dezembro!$K$16</f>
        <v>0.2</v>
      </c>
      <c r="N23" s="93">
        <f>[18]Dezembro!$K$17</f>
        <v>0.2</v>
      </c>
      <c r="O23" s="93">
        <f>[18]Dezembro!$K$18</f>
        <v>0</v>
      </c>
      <c r="P23" s="93">
        <f>[18]Dezembro!$K$19</f>
        <v>0.2</v>
      </c>
      <c r="Q23" s="93">
        <f>[18]Dezembro!$K$20</f>
        <v>0</v>
      </c>
      <c r="R23" s="93">
        <f>[18]Dezembro!$K$21</f>
        <v>0.2</v>
      </c>
      <c r="S23" s="93">
        <f>[18]Dezembro!$K$22</f>
        <v>0</v>
      </c>
      <c r="T23" s="93">
        <f>[18]Dezembro!$K$23</f>
        <v>0</v>
      </c>
      <c r="U23" s="93">
        <f>[18]Dezembro!$K$24</f>
        <v>0</v>
      </c>
      <c r="V23" s="93">
        <f>[18]Dezembro!$K$25</f>
        <v>0</v>
      </c>
      <c r="W23" s="93">
        <f>[18]Dezembro!$K$26</f>
        <v>0.2</v>
      </c>
      <c r="X23" s="93">
        <f>[18]Dezembro!$K$27</f>
        <v>0</v>
      </c>
      <c r="Y23" s="93">
        <f>[18]Dezembro!$K$28</f>
        <v>0</v>
      </c>
      <c r="Z23" s="93">
        <f>[18]Dezembro!$K$29</f>
        <v>0</v>
      </c>
      <c r="AA23" s="93">
        <f>[18]Dezembro!$K$30</f>
        <v>0</v>
      </c>
      <c r="AB23" s="93">
        <f>[18]Dezembro!$K$31</f>
        <v>0</v>
      </c>
      <c r="AC23" s="93">
        <f>[18]Dezembro!$K$32</f>
        <v>0</v>
      </c>
      <c r="AD23" s="93">
        <f>[18]Dezembro!$K$33</f>
        <v>0</v>
      </c>
      <c r="AE23" s="93">
        <f>[18]Dezembro!$K$34</f>
        <v>0</v>
      </c>
      <c r="AF23" s="93">
        <f>[18]Dezembro!$K$35</f>
        <v>0</v>
      </c>
      <c r="AG23" s="81">
        <f t="shared" si="6"/>
        <v>17.199999999999996</v>
      </c>
      <c r="AH23" s="82">
        <f t="shared" si="4"/>
        <v>12.199999999999998</v>
      </c>
      <c r="AI23" s="56">
        <f t="shared" si="5"/>
        <v>15</v>
      </c>
    </row>
    <row r="24" spans="1:37" x14ac:dyDescent="0.2">
      <c r="A24" s="50" t="s">
        <v>151</v>
      </c>
      <c r="B24" s="93">
        <f>[19]Dezembro!$K$5</f>
        <v>0</v>
      </c>
      <c r="C24" s="93">
        <f>[19]Dezembro!$K$6</f>
        <v>2.8</v>
      </c>
      <c r="D24" s="93">
        <f>[19]Dezembro!$K$7</f>
        <v>9.3999999999999986</v>
      </c>
      <c r="E24" s="93">
        <f>[19]Dezembro!$K$8</f>
        <v>52.6</v>
      </c>
      <c r="F24" s="93">
        <f>[19]Dezembro!$K$9</f>
        <v>13.199999999999998</v>
      </c>
      <c r="G24" s="93">
        <f>[19]Dezembro!$K$10</f>
        <v>3.4000000000000004</v>
      </c>
      <c r="H24" s="93">
        <f>[19]Dezembro!$K$11</f>
        <v>0.2</v>
      </c>
      <c r="I24" s="93">
        <f>[19]Dezembro!$K$12</f>
        <v>32</v>
      </c>
      <c r="J24" s="93">
        <f>[19]Dezembro!$K$13</f>
        <v>4.6000000000000005</v>
      </c>
      <c r="K24" s="93">
        <f>[19]Dezembro!$K$14</f>
        <v>6.2</v>
      </c>
      <c r="L24" s="93">
        <f>[19]Dezembro!$K$15</f>
        <v>0</v>
      </c>
      <c r="M24" s="93">
        <f>[19]Dezembro!$K$16</f>
        <v>0</v>
      </c>
      <c r="N24" s="93">
        <f>[19]Dezembro!$K$17</f>
        <v>0.4</v>
      </c>
      <c r="O24" s="93">
        <f>[19]Dezembro!$K$18</f>
        <v>22</v>
      </c>
      <c r="P24" s="93">
        <f>[19]Dezembro!$K$19</f>
        <v>0.2</v>
      </c>
      <c r="Q24" s="93">
        <f>[19]Dezembro!$K$20</f>
        <v>0</v>
      </c>
      <c r="R24" s="93">
        <f>[19]Dezembro!$K$21</f>
        <v>0</v>
      </c>
      <c r="S24" s="93">
        <f>[19]Dezembro!$K$22</f>
        <v>0</v>
      </c>
      <c r="T24" s="93">
        <f>[19]Dezembro!$K$23</f>
        <v>0</v>
      </c>
      <c r="U24" s="93">
        <f>[19]Dezembro!$K$24</f>
        <v>4.2</v>
      </c>
      <c r="V24" s="93">
        <f>[19]Dezembro!$K$25</f>
        <v>17</v>
      </c>
      <c r="W24" s="93">
        <f>[19]Dezembro!$K$26</f>
        <v>0</v>
      </c>
      <c r="X24" s="93">
        <f>[19]Dezembro!$K$27</f>
        <v>0</v>
      </c>
      <c r="Y24" s="93">
        <f>[19]Dezembro!$K$28</f>
        <v>0</v>
      </c>
      <c r="Z24" s="93">
        <f>[19]Dezembro!$K$29</f>
        <v>0.2</v>
      </c>
      <c r="AA24" s="93">
        <f>[19]Dezembro!$K$30</f>
        <v>0</v>
      </c>
      <c r="AB24" s="93">
        <f>[19]Dezembro!$K$31</f>
        <v>0</v>
      </c>
      <c r="AC24" s="93">
        <f>[19]Dezembro!$K$32</f>
        <v>0</v>
      </c>
      <c r="AD24" s="93">
        <f>[19]Dezembro!$K$33</f>
        <v>0</v>
      </c>
      <c r="AE24" s="93">
        <f>[19]Dezembro!$K$34</f>
        <v>0</v>
      </c>
      <c r="AF24" s="93">
        <f>[19]Dezembro!$K$35</f>
        <v>0</v>
      </c>
      <c r="AG24" s="81">
        <f t="shared" si="6"/>
        <v>168.39999999999998</v>
      </c>
      <c r="AH24" s="82">
        <f t="shared" si="4"/>
        <v>52.6</v>
      </c>
      <c r="AI24" s="56">
        <f t="shared" si="5"/>
        <v>16</v>
      </c>
    </row>
    <row r="25" spans="1:37" x14ac:dyDescent="0.2">
      <c r="A25" s="50" t="s">
        <v>152</v>
      </c>
      <c r="B25" s="93">
        <f>[20]Dezembro!$K5</f>
        <v>0</v>
      </c>
      <c r="C25" s="93">
        <f>[20]Dezembro!$K6</f>
        <v>0</v>
      </c>
      <c r="D25" s="93">
        <f>[20]Dezembro!$K7</f>
        <v>46.800000000000004</v>
      </c>
      <c r="E25" s="93">
        <f>[20]Dezembro!$K8</f>
        <v>20</v>
      </c>
      <c r="F25" s="93">
        <f>[20]Dezembro!$K9</f>
        <v>0</v>
      </c>
      <c r="G25" s="93">
        <f>[20]Dezembro!$K10</f>
        <v>0</v>
      </c>
      <c r="H25" s="93">
        <f>[20]Dezembro!$K11</f>
        <v>31</v>
      </c>
      <c r="I25" s="93">
        <f>[20]Dezembro!$K12</f>
        <v>79.200000000000017</v>
      </c>
      <c r="J25" s="93">
        <f>[20]Dezembro!$K13</f>
        <v>3.4000000000000004</v>
      </c>
      <c r="K25" s="93">
        <f>[20]Dezembro!$K14</f>
        <v>1.2</v>
      </c>
      <c r="L25" s="93">
        <f>[20]Dezembro!$K15</f>
        <v>0</v>
      </c>
      <c r="M25" s="93">
        <f>[20]Dezembro!$K16</f>
        <v>0</v>
      </c>
      <c r="N25" s="93">
        <f>[20]Dezembro!$K17</f>
        <v>9.9999999999999982</v>
      </c>
      <c r="O25" s="93">
        <f>[20]Dezembro!$K18</f>
        <v>11.4</v>
      </c>
      <c r="P25" s="93">
        <f>[20]Dezembro!$K19</f>
        <v>0</v>
      </c>
      <c r="Q25" s="93">
        <f>[20]Dezembro!$K20</f>
        <v>0</v>
      </c>
      <c r="R25" s="93">
        <f>[20]Dezembro!$K21</f>
        <v>0</v>
      </c>
      <c r="S25" s="93">
        <f>[20]Dezembro!$K22</f>
        <v>0</v>
      </c>
      <c r="T25" s="93">
        <f>[20]Dezembro!$K23</f>
        <v>23.200000000000003</v>
      </c>
      <c r="U25" s="93">
        <f>[20]Dezembro!$K24</f>
        <v>1</v>
      </c>
      <c r="V25" s="93">
        <f>[20]Dezembro!$K25</f>
        <v>0</v>
      </c>
      <c r="W25" s="93">
        <f>[20]Dezembro!$K26</f>
        <v>0</v>
      </c>
      <c r="X25" s="93">
        <f>[20]Dezembro!$K27</f>
        <v>0</v>
      </c>
      <c r="Y25" s="93">
        <f>[20]Dezembro!$K28</f>
        <v>9.6</v>
      </c>
      <c r="Z25" s="93">
        <f>[20]Dezembro!$K29</f>
        <v>2.8000000000000003</v>
      </c>
      <c r="AA25" s="93">
        <f>[20]Dezembro!$K30</f>
        <v>0</v>
      </c>
      <c r="AB25" s="93">
        <f>[20]Dezembro!$K31</f>
        <v>0</v>
      </c>
      <c r="AC25" s="93">
        <f>[20]Dezembro!$K32</f>
        <v>0</v>
      </c>
      <c r="AD25" s="93">
        <f>[20]Dezembro!$K33</f>
        <v>0</v>
      </c>
      <c r="AE25" s="93">
        <f>[20]Dezembro!$K34</f>
        <v>0</v>
      </c>
      <c r="AF25" s="93">
        <f>[20]Dezembro!$K35</f>
        <v>0</v>
      </c>
      <c r="AG25" s="81">
        <f t="shared" si="6"/>
        <v>239.60000000000005</v>
      </c>
      <c r="AH25" s="82">
        <f t="shared" si="4"/>
        <v>79.200000000000017</v>
      </c>
      <c r="AI25" s="56">
        <f t="shared" si="5"/>
        <v>19</v>
      </c>
      <c r="AJ25" s="11" t="s">
        <v>33</v>
      </c>
    </row>
    <row r="26" spans="1:37" x14ac:dyDescent="0.2">
      <c r="A26" s="50" t="s">
        <v>153</v>
      </c>
      <c r="B26" s="93">
        <f>[21]Dezembro!$K$5</f>
        <v>0</v>
      </c>
      <c r="C26" s="93">
        <f>[21]Dezembro!$K$6</f>
        <v>18.8</v>
      </c>
      <c r="D26" s="93">
        <f>[21]Dezembro!$K$7</f>
        <v>14.199999999999998</v>
      </c>
      <c r="E26" s="93">
        <f>[21]Dezembro!$K$8</f>
        <v>5.0000000000000009</v>
      </c>
      <c r="F26" s="93">
        <f>[21]Dezembro!$K$9</f>
        <v>1</v>
      </c>
      <c r="G26" s="93">
        <f>[21]Dezembro!$K$10</f>
        <v>1.2</v>
      </c>
      <c r="H26" s="93">
        <f>[21]Dezembro!$K$11</f>
        <v>0</v>
      </c>
      <c r="I26" s="93">
        <f>[21]Dezembro!$K$12</f>
        <v>16</v>
      </c>
      <c r="J26" s="93">
        <f>[21]Dezembro!$K$13</f>
        <v>11.799999999999997</v>
      </c>
      <c r="K26" s="93">
        <f>[21]Dezembro!$K$14</f>
        <v>0.4</v>
      </c>
      <c r="L26" s="93">
        <f>[21]Dezembro!$K$15</f>
        <v>0.2</v>
      </c>
      <c r="M26" s="93">
        <f>[21]Dezembro!$K$16</f>
        <v>0.4</v>
      </c>
      <c r="N26" s="93">
        <f>[21]Dezembro!$K$17</f>
        <v>1.4</v>
      </c>
      <c r="O26" s="93">
        <f>[21]Dezembro!$K$18</f>
        <v>14.599999999999998</v>
      </c>
      <c r="P26" s="93">
        <f>[21]Dezembro!$K$19</f>
        <v>0</v>
      </c>
      <c r="Q26" s="93">
        <f>[21]Dezembro!$K$20</f>
        <v>0</v>
      </c>
      <c r="R26" s="93">
        <f>[21]Dezembro!$K$21</f>
        <v>0</v>
      </c>
      <c r="S26" s="93">
        <f>[21]Dezembro!$K$22</f>
        <v>0</v>
      </c>
      <c r="T26" s="93">
        <f>[21]Dezembro!$K$23</f>
        <v>1.2</v>
      </c>
      <c r="U26" s="93">
        <f>[21]Dezembro!$K$24</f>
        <v>0.8</v>
      </c>
      <c r="V26" s="93">
        <f>[21]Dezembro!$K$25</f>
        <v>1.8</v>
      </c>
      <c r="W26" s="93">
        <f>[21]Dezembro!$K$26</f>
        <v>0</v>
      </c>
      <c r="X26" s="93">
        <f>[21]Dezembro!$K$27</f>
        <v>0</v>
      </c>
      <c r="Y26" s="93">
        <f>[21]Dezembro!$K$28</f>
        <v>0</v>
      </c>
      <c r="Z26" s="93">
        <f>[21]Dezembro!$K$29</f>
        <v>0.4</v>
      </c>
      <c r="AA26" s="93">
        <f>[21]Dezembro!$K$30</f>
        <v>0</v>
      </c>
      <c r="AB26" s="93">
        <f>[21]Dezembro!$K$31</f>
        <v>0</v>
      </c>
      <c r="AC26" s="93">
        <f>[21]Dezembro!$K$32</f>
        <v>0</v>
      </c>
      <c r="AD26" s="93">
        <f>[21]Dezembro!$K$33</f>
        <v>0</v>
      </c>
      <c r="AE26" s="93">
        <f>[21]Dezembro!$K$34</f>
        <v>0</v>
      </c>
      <c r="AF26" s="93">
        <f>[21]Dezembro!$K$35</f>
        <v>0</v>
      </c>
      <c r="AG26" s="81">
        <f t="shared" si="6"/>
        <v>89.200000000000017</v>
      </c>
      <c r="AH26" s="82">
        <f t="shared" si="4"/>
        <v>18.8</v>
      </c>
      <c r="AI26" s="56">
        <f t="shared" si="5"/>
        <v>15</v>
      </c>
    </row>
    <row r="27" spans="1:37" x14ac:dyDescent="0.2">
      <c r="A27" s="50" t="s">
        <v>8</v>
      </c>
      <c r="B27" s="93">
        <f>[22]Dezembro!$K$5</f>
        <v>0</v>
      </c>
      <c r="C27" s="93">
        <f>[22]Dezembro!$K$6</f>
        <v>7.8</v>
      </c>
      <c r="D27" s="93">
        <f>[22]Dezembro!$K$7</f>
        <v>41.2</v>
      </c>
      <c r="E27" s="93">
        <f>[22]Dezembro!$K$8</f>
        <v>55.8</v>
      </c>
      <c r="F27" s="93">
        <f>[22]Dezembro!$K$9</f>
        <v>0.2</v>
      </c>
      <c r="G27" s="93">
        <f>[22]Dezembro!$K$10</f>
        <v>11</v>
      </c>
      <c r="H27" s="93">
        <f>[22]Dezembro!$K$11</f>
        <v>2.6</v>
      </c>
      <c r="I27" s="93">
        <f>[22]Dezembro!$K$12</f>
        <v>85.600000000000009</v>
      </c>
      <c r="J27" s="93">
        <f>[22]Dezembro!$K$13</f>
        <v>52.2</v>
      </c>
      <c r="K27" s="93">
        <f>[22]Dezembro!$K$14</f>
        <v>1.9999999999999998</v>
      </c>
      <c r="L27" s="93">
        <f>[22]Dezembro!$K$15</f>
        <v>0.4</v>
      </c>
      <c r="M27" s="93">
        <f>[22]Dezembro!$K$16</f>
        <v>0</v>
      </c>
      <c r="N27" s="93">
        <f>[22]Dezembro!$K$17</f>
        <v>2</v>
      </c>
      <c r="O27" s="93">
        <f>[22]Dezembro!$K$18</f>
        <v>15.399999999999999</v>
      </c>
      <c r="P27" s="93">
        <f>[22]Dezembro!$K$19</f>
        <v>0</v>
      </c>
      <c r="Q27" s="93">
        <f>[22]Dezembro!$K$20</f>
        <v>0</v>
      </c>
      <c r="R27" s="93">
        <f>[22]Dezembro!$K$21</f>
        <v>0</v>
      </c>
      <c r="S27" s="93">
        <f>[22]Dezembro!$K$22</f>
        <v>0</v>
      </c>
      <c r="T27" s="93">
        <f>[22]Dezembro!$K$23</f>
        <v>1.7999999999999998</v>
      </c>
      <c r="U27" s="93">
        <f>[22]Dezembro!$K$24</f>
        <v>45.400000000000006</v>
      </c>
      <c r="V27" s="93">
        <f>[22]Dezembro!$K$25</f>
        <v>0</v>
      </c>
      <c r="W27" s="93">
        <f>[22]Dezembro!$K$26</f>
        <v>0</v>
      </c>
      <c r="X27" s="93">
        <f>[22]Dezembro!$K$27</f>
        <v>0</v>
      </c>
      <c r="Y27" s="93">
        <f>[22]Dezembro!$K$28</f>
        <v>0</v>
      </c>
      <c r="Z27" s="93">
        <f>[22]Dezembro!$K$29</f>
        <v>4.6000000000000005</v>
      </c>
      <c r="AA27" s="93">
        <f>[22]Dezembro!$K$30</f>
        <v>0</v>
      </c>
      <c r="AB27" s="93">
        <f>[22]Dezembro!$K$31</f>
        <v>0</v>
      </c>
      <c r="AC27" s="93">
        <f>[22]Dezembro!$K$32</f>
        <v>0</v>
      </c>
      <c r="AD27" s="93">
        <f>[22]Dezembro!$K$33</f>
        <v>0</v>
      </c>
      <c r="AE27" s="93">
        <f>[22]Dezembro!$K$34</f>
        <v>0</v>
      </c>
      <c r="AF27" s="93">
        <f>[22]Dezembro!$K$35</f>
        <v>0</v>
      </c>
      <c r="AG27" s="81">
        <f t="shared" si="6"/>
        <v>328</v>
      </c>
      <c r="AH27" s="82">
        <f t="shared" si="4"/>
        <v>85.600000000000009</v>
      </c>
      <c r="AI27" s="56">
        <f t="shared" si="5"/>
        <v>16</v>
      </c>
    </row>
    <row r="28" spans="1:37" x14ac:dyDescent="0.2">
      <c r="A28" s="50" t="s">
        <v>9</v>
      </c>
      <c r="B28" s="93">
        <f>[23]Dezembro!$K5</f>
        <v>0</v>
      </c>
      <c r="C28" s="93">
        <f>[23]Dezembro!$K6</f>
        <v>6</v>
      </c>
      <c r="D28" s="93">
        <f>[23]Dezembro!$K7</f>
        <v>22.6</v>
      </c>
      <c r="E28" s="93">
        <f>[23]Dezembro!$K8</f>
        <v>35</v>
      </c>
      <c r="F28" s="93">
        <f>[23]Dezembro!$K9</f>
        <v>22.799999999999997</v>
      </c>
      <c r="G28" s="93">
        <f>[23]Dezembro!$K10</f>
        <v>7.2</v>
      </c>
      <c r="H28" s="93">
        <f>[23]Dezembro!$K11</f>
        <v>0</v>
      </c>
      <c r="I28" s="93">
        <f>[23]Dezembro!$K12</f>
        <v>29.599999999999998</v>
      </c>
      <c r="J28" s="93">
        <f>[23]Dezembro!$K13</f>
        <v>10.199999999999999</v>
      </c>
      <c r="K28" s="93">
        <f>[23]Dezembro!$K14</f>
        <v>8.2000000000000011</v>
      </c>
      <c r="L28" s="93">
        <f>[23]Dezembro!$K15</f>
        <v>0</v>
      </c>
      <c r="M28" s="93">
        <f>[23]Dezembro!$K16</f>
        <v>0</v>
      </c>
      <c r="N28" s="93">
        <f>[23]Dezembro!$K17</f>
        <v>8.8000000000000007</v>
      </c>
      <c r="O28" s="93">
        <f>[23]Dezembro!$K18</f>
        <v>30.199999999999996</v>
      </c>
      <c r="P28" s="93">
        <f>[23]Dezembro!$K19</f>
        <v>0</v>
      </c>
      <c r="Q28" s="93">
        <f>[23]Dezembro!$K20</f>
        <v>0</v>
      </c>
      <c r="R28" s="93">
        <f>[23]Dezembro!$K21</f>
        <v>0</v>
      </c>
      <c r="S28" s="93">
        <f>[23]Dezembro!$K22</f>
        <v>0</v>
      </c>
      <c r="T28" s="93">
        <f>[23]Dezembro!$K23</f>
        <v>0</v>
      </c>
      <c r="U28" s="93">
        <f>[23]Dezembro!$K24</f>
        <v>2.8</v>
      </c>
      <c r="V28" s="93">
        <f>[23]Dezembro!$K25</f>
        <v>20.399999999999999</v>
      </c>
      <c r="W28" s="93">
        <f>[23]Dezembro!$K26</f>
        <v>0</v>
      </c>
      <c r="X28" s="93">
        <f>[23]Dezembro!$K27</f>
        <v>0</v>
      </c>
      <c r="Y28" s="93">
        <f>[23]Dezembro!$K28</f>
        <v>35</v>
      </c>
      <c r="Z28" s="93">
        <f>[23]Dezembro!$K29</f>
        <v>4.4000000000000004</v>
      </c>
      <c r="AA28" s="93">
        <f>[23]Dezembro!$K30</f>
        <v>0</v>
      </c>
      <c r="AB28" s="93">
        <f>[23]Dezembro!$K31</f>
        <v>0</v>
      </c>
      <c r="AC28" s="93">
        <f>[23]Dezembro!$K32</f>
        <v>0</v>
      </c>
      <c r="AD28" s="93">
        <f>[23]Dezembro!$K33</f>
        <v>0</v>
      </c>
      <c r="AE28" s="93">
        <f>[23]Dezembro!$K34</f>
        <v>0</v>
      </c>
      <c r="AF28" s="93">
        <f>[23]Dezembro!$K35</f>
        <v>18.2</v>
      </c>
      <c r="AG28" s="81">
        <f t="shared" si="6"/>
        <v>261.40000000000003</v>
      </c>
      <c r="AH28" s="82">
        <f t="shared" si="4"/>
        <v>35</v>
      </c>
      <c r="AI28" s="56">
        <f t="shared" si="5"/>
        <v>16</v>
      </c>
    </row>
    <row r="29" spans="1:37" x14ac:dyDescent="0.2">
      <c r="A29" s="50" t="s">
        <v>30</v>
      </c>
      <c r="B29" s="93">
        <f>[24]Dezembro!$K$5</f>
        <v>0</v>
      </c>
      <c r="C29" s="93">
        <f>[24]Dezembro!$K$6</f>
        <v>20.2</v>
      </c>
      <c r="D29" s="93">
        <f>[24]Dezembro!$K$7</f>
        <v>37</v>
      </c>
      <c r="E29" s="93">
        <f>[24]Dezembro!$K$8</f>
        <v>0</v>
      </c>
      <c r="F29" s="93">
        <f>[24]Dezembro!$K$9</f>
        <v>0.2</v>
      </c>
      <c r="G29" s="93">
        <f>[24]Dezembro!$K$10</f>
        <v>0</v>
      </c>
      <c r="H29" s="93">
        <f>[24]Dezembro!$K$11</f>
        <v>0</v>
      </c>
      <c r="I29" s="93">
        <f>[24]Dezembro!$K$12</f>
        <v>6.6</v>
      </c>
      <c r="J29" s="93">
        <f>[24]Dezembro!$K$13</f>
        <v>4.8</v>
      </c>
      <c r="K29" s="93">
        <f>[24]Dezembro!$K$14</f>
        <v>11.600000000000001</v>
      </c>
      <c r="L29" s="93">
        <f>[24]Dezembro!$K$15</f>
        <v>0</v>
      </c>
      <c r="M29" s="93">
        <f>[24]Dezembro!$K$16</f>
        <v>0.2</v>
      </c>
      <c r="N29" s="93">
        <f>[24]Dezembro!$K$17</f>
        <v>7</v>
      </c>
      <c r="O29" s="93">
        <f>[24]Dezembro!$K$18</f>
        <v>26.199999999999996</v>
      </c>
      <c r="P29" s="93">
        <f>[24]Dezembro!$K$19</f>
        <v>0</v>
      </c>
      <c r="Q29" s="93">
        <f>[24]Dezembro!$K$20</f>
        <v>0</v>
      </c>
      <c r="R29" s="93">
        <f>[24]Dezembro!$K$21</f>
        <v>0</v>
      </c>
      <c r="S29" s="93">
        <f>[24]Dezembro!$K$22</f>
        <v>0</v>
      </c>
      <c r="T29" s="93">
        <f>[24]Dezembro!$K$23</f>
        <v>0</v>
      </c>
      <c r="U29" s="93">
        <f>[24]Dezembro!$K$24</f>
        <v>5</v>
      </c>
      <c r="V29" s="93">
        <f>[24]Dezembro!$K$25</f>
        <v>0</v>
      </c>
      <c r="W29" s="93">
        <f>[24]Dezembro!$K$26</f>
        <v>0</v>
      </c>
      <c r="X29" s="93">
        <f>[24]Dezembro!$K$27</f>
        <v>0</v>
      </c>
      <c r="Y29" s="93">
        <f>[24]Dezembro!$K$28</f>
        <v>0</v>
      </c>
      <c r="Z29" s="93">
        <f>[24]Dezembro!$K$29</f>
        <v>49.6</v>
      </c>
      <c r="AA29" s="93">
        <f>[24]Dezembro!$K$30</f>
        <v>0</v>
      </c>
      <c r="AB29" s="93">
        <f>[24]Dezembro!$K$31</f>
        <v>0</v>
      </c>
      <c r="AC29" s="93">
        <f>[24]Dezembro!$K$32</f>
        <v>0</v>
      </c>
      <c r="AD29" s="93">
        <f>[24]Dezembro!$K$33</f>
        <v>0</v>
      </c>
      <c r="AE29" s="93">
        <f>[24]Dezembro!$K$34</f>
        <v>0</v>
      </c>
      <c r="AF29" s="93">
        <f>[24]Dezembro!$K$35</f>
        <v>0</v>
      </c>
      <c r="AG29" s="81">
        <f t="shared" si="6"/>
        <v>168.4</v>
      </c>
      <c r="AH29" s="82">
        <f t="shared" si="4"/>
        <v>49.6</v>
      </c>
      <c r="AI29" s="56">
        <f t="shared" si="5"/>
        <v>20</v>
      </c>
    </row>
    <row r="30" spans="1:37" x14ac:dyDescent="0.2">
      <c r="A30" s="50" t="s">
        <v>10</v>
      </c>
      <c r="B30" s="93">
        <f>[25]Dezembro!$K$5</f>
        <v>0</v>
      </c>
      <c r="C30" s="93">
        <f>[25]Dezembro!$K$6</f>
        <v>10.6</v>
      </c>
      <c r="D30" s="93">
        <f>[25]Dezembro!$K$7</f>
        <v>104.4</v>
      </c>
      <c r="E30" s="93">
        <f>[25]Dezembro!$K$8</f>
        <v>5.4</v>
      </c>
      <c r="F30" s="93">
        <f>[25]Dezembro!$K$9</f>
        <v>0</v>
      </c>
      <c r="G30" s="93">
        <f>[25]Dezembro!$K$10</f>
        <v>9.2000000000000011</v>
      </c>
      <c r="H30" s="93">
        <f>[25]Dezembro!$K$11</f>
        <v>0.2</v>
      </c>
      <c r="I30" s="93">
        <f>[25]Dezembro!$K$12</f>
        <v>33</v>
      </c>
      <c r="J30" s="93">
        <f>[25]Dezembro!$K$13</f>
        <v>28</v>
      </c>
      <c r="K30" s="93">
        <f>[25]Dezembro!$K$14</f>
        <v>3.4</v>
      </c>
      <c r="L30" s="93">
        <f>[25]Dezembro!$K$15</f>
        <v>0.2</v>
      </c>
      <c r="M30" s="93">
        <f>[25]Dezembro!$K$16</f>
        <v>0</v>
      </c>
      <c r="N30" s="93">
        <f>[25]Dezembro!$K$17</f>
        <v>0</v>
      </c>
      <c r="O30" s="93">
        <f>[25]Dezembro!$K$18</f>
        <v>2.2000000000000002</v>
      </c>
      <c r="P30" s="93">
        <f>[25]Dezembro!$K$19</f>
        <v>25.4</v>
      </c>
      <c r="Q30" s="93">
        <f>[25]Dezembro!$K$20</f>
        <v>0</v>
      </c>
      <c r="R30" s="93">
        <f>[25]Dezembro!$K$21</f>
        <v>0</v>
      </c>
      <c r="S30" s="93">
        <f>[25]Dezembro!$K$22</f>
        <v>0</v>
      </c>
      <c r="T30" s="93">
        <f>[25]Dezembro!$K$23</f>
        <v>0</v>
      </c>
      <c r="U30" s="93">
        <f>[25]Dezembro!$K$24</f>
        <v>43.8</v>
      </c>
      <c r="V30" s="93">
        <f>[25]Dezembro!$K$25</f>
        <v>0</v>
      </c>
      <c r="W30" s="93">
        <f>[25]Dezembro!$K$26</f>
        <v>0</v>
      </c>
      <c r="X30" s="93">
        <f>[25]Dezembro!$K$27</f>
        <v>0</v>
      </c>
      <c r="Y30" s="93">
        <f>[25]Dezembro!$K$28</f>
        <v>0</v>
      </c>
      <c r="Z30" s="93">
        <f>[25]Dezembro!$K$29</f>
        <v>57</v>
      </c>
      <c r="AA30" s="93">
        <f>[25]Dezembro!$K$30</f>
        <v>0</v>
      </c>
      <c r="AB30" s="93">
        <f>[25]Dezembro!$K$31</f>
        <v>0</v>
      </c>
      <c r="AC30" s="93">
        <f>[25]Dezembro!$K$32</f>
        <v>0</v>
      </c>
      <c r="AD30" s="93">
        <f>[25]Dezembro!$K$33</f>
        <v>0</v>
      </c>
      <c r="AE30" s="93">
        <f>[25]Dezembro!$K$34</f>
        <v>0</v>
      </c>
      <c r="AF30" s="93">
        <f>[25]Dezembro!$K$35</f>
        <v>0</v>
      </c>
      <c r="AG30" s="81">
        <f t="shared" si="6"/>
        <v>322.79999999999995</v>
      </c>
      <c r="AH30" s="82">
        <f t="shared" si="4"/>
        <v>104.4</v>
      </c>
      <c r="AI30" s="56">
        <f t="shared" si="5"/>
        <v>18</v>
      </c>
    </row>
    <row r="31" spans="1:37" x14ac:dyDescent="0.2">
      <c r="A31" s="50" t="s">
        <v>154</v>
      </c>
      <c r="B31" s="93">
        <f>[26]Dezembro!$K5</f>
        <v>0</v>
      </c>
      <c r="C31" s="93">
        <f>[26]Dezembro!$K6</f>
        <v>8</v>
      </c>
      <c r="D31" s="93">
        <f>[26]Dezembro!$K7</f>
        <v>18.999999999999996</v>
      </c>
      <c r="E31" s="93">
        <f>[26]Dezembro!$K8</f>
        <v>0.2</v>
      </c>
      <c r="F31" s="93">
        <f>[26]Dezembro!$K9</f>
        <v>5.0000000000000009</v>
      </c>
      <c r="G31" s="93">
        <f>[26]Dezembro!$K10</f>
        <v>0</v>
      </c>
      <c r="H31" s="93">
        <f>[26]Dezembro!$K11</f>
        <v>0</v>
      </c>
      <c r="I31" s="93">
        <f>[26]Dezembro!$K12</f>
        <v>5.3999999999999995</v>
      </c>
      <c r="J31" s="93">
        <f>[26]Dezembro!$K13</f>
        <v>36.399999999999991</v>
      </c>
      <c r="K31" s="93">
        <f>[26]Dezembro!$K14</f>
        <v>17.799999999999997</v>
      </c>
      <c r="L31" s="93">
        <f>[26]Dezembro!$K15</f>
        <v>0</v>
      </c>
      <c r="M31" s="93">
        <f>[26]Dezembro!$K16</f>
        <v>0</v>
      </c>
      <c r="N31" s="93">
        <f>[26]Dezembro!$K17</f>
        <v>13.2</v>
      </c>
      <c r="O31" s="93">
        <f>[26]Dezembro!$K18</f>
        <v>21.4</v>
      </c>
      <c r="P31" s="93">
        <f>[26]Dezembro!$K19</f>
        <v>0</v>
      </c>
      <c r="Q31" s="93">
        <f>[26]Dezembro!$K20</f>
        <v>0</v>
      </c>
      <c r="R31" s="93">
        <f>[26]Dezembro!$K21</f>
        <v>0</v>
      </c>
      <c r="S31" s="93">
        <f>[26]Dezembro!$K22</f>
        <v>0</v>
      </c>
      <c r="T31" s="93">
        <f>[26]Dezembro!$K23</f>
        <v>0</v>
      </c>
      <c r="U31" s="93">
        <f>[26]Dezembro!$K24</f>
        <v>1.9999999999999998</v>
      </c>
      <c r="V31" s="93">
        <f>[26]Dezembro!$K25</f>
        <v>0</v>
      </c>
      <c r="W31" s="93">
        <f>[26]Dezembro!$K26</f>
        <v>0</v>
      </c>
      <c r="X31" s="93">
        <f>[26]Dezembro!$K27</f>
        <v>0</v>
      </c>
      <c r="Y31" s="93">
        <f>[26]Dezembro!$K28</f>
        <v>0</v>
      </c>
      <c r="Z31" s="93">
        <f>[26]Dezembro!$K29</f>
        <v>0</v>
      </c>
      <c r="AA31" s="93">
        <f>[26]Dezembro!$K30</f>
        <v>0</v>
      </c>
      <c r="AB31" s="93">
        <f>[26]Dezembro!$K31</f>
        <v>0</v>
      </c>
      <c r="AC31" s="93">
        <f>[26]Dezembro!$K32</f>
        <v>0</v>
      </c>
      <c r="AD31" s="93">
        <f>[26]Dezembro!$K33</f>
        <v>0</v>
      </c>
      <c r="AE31" s="93">
        <f>[26]Dezembro!$K34</f>
        <v>0</v>
      </c>
      <c r="AF31" s="93">
        <f>[26]Dezembro!$K35</f>
        <v>0</v>
      </c>
      <c r="AG31" s="81">
        <f t="shared" si="6"/>
        <v>128.39999999999998</v>
      </c>
      <c r="AH31" s="82">
        <f t="shared" si="4"/>
        <v>36.399999999999991</v>
      </c>
      <c r="AI31" s="56">
        <f t="shared" si="5"/>
        <v>21</v>
      </c>
      <c r="AJ31" s="11"/>
    </row>
    <row r="32" spans="1:37" x14ac:dyDescent="0.2">
      <c r="A32" s="50" t="s">
        <v>11</v>
      </c>
      <c r="B32" s="93">
        <f>[27]Dezembro!$K$5</f>
        <v>0</v>
      </c>
      <c r="C32" s="93">
        <f>[27]Dezembro!$K$6</f>
        <v>44.800000000000004</v>
      </c>
      <c r="D32" s="93">
        <f>[27]Dezembro!$K$7</f>
        <v>8.7999999999999989</v>
      </c>
      <c r="E32" s="93">
        <f>[27]Dezembro!$K$8</f>
        <v>2.6</v>
      </c>
      <c r="F32" s="93">
        <f>[27]Dezembro!$K$9</f>
        <v>1.5999999999999999</v>
      </c>
      <c r="G32" s="93">
        <f>[27]Dezembro!$K$10</f>
        <v>0</v>
      </c>
      <c r="H32" s="93">
        <f>[27]Dezembro!$K$11</f>
        <v>0</v>
      </c>
      <c r="I32" s="93">
        <f>[27]Dezembro!$K$12</f>
        <v>0.2</v>
      </c>
      <c r="J32" s="93">
        <f>[27]Dezembro!$K$13</f>
        <v>0.2</v>
      </c>
      <c r="K32" s="93">
        <f>[27]Dezembro!$K$14</f>
        <v>0</v>
      </c>
      <c r="L32" s="93">
        <f>[27]Dezembro!$K$15</f>
        <v>0</v>
      </c>
      <c r="M32" s="93">
        <f>[27]Dezembro!$K$16</f>
        <v>0.2</v>
      </c>
      <c r="N32" s="93">
        <f>[27]Dezembro!$K$17</f>
        <v>0</v>
      </c>
      <c r="O32" s="93">
        <f>[27]Dezembro!$K$18</f>
        <v>0</v>
      </c>
      <c r="P32" s="93">
        <f>[27]Dezembro!$K$19</f>
        <v>0</v>
      </c>
      <c r="Q32" s="93">
        <f>[27]Dezembro!$K$20</f>
        <v>0</v>
      </c>
      <c r="R32" s="93">
        <f>[27]Dezembro!$K$21</f>
        <v>0</v>
      </c>
      <c r="S32" s="93">
        <f>[27]Dezembro!$K$22</f>
        <v>0</v>
      </c>
      <c r="T32" s="93">
        <f>[27]Dezembro!$K$23</f>
        <v>0</v>
      </c>
      <c r="U32" s="93">
        <f>[27]Dezembro!$K$24</f>
        <v>0</v>
      </c>
      <c r="V32" s="93">
        <f>[27]Dezembro!$K$25</f>
        <v>0</v>
      </c>
      <c r="W32" s="93">
        <f>[27]Dezembro!$K$26</f>
        <v>0</v>
      </c>
      <c r="X32" s="93">
        <f>[27]Dezembro!$K$27</f>
        <v>0</v>
      </c>
      <c r="Y32" s="93">
        <f>[27]Dezembro!$K$28</f>
        <v>0.2</v>
      </c>
      <c r="Z32" s="93">
        <f>[27]Dezembro!$K$29</f>
        <v>0.2</v>
      </c>
      <c r="AA32" s="93">
        <f>[27]Dezembro!$K$30</f>
        <v>0.4</v>
      </c>
      <c r="AB32" s="93">
        <f>[27]Dezembro!$K$31</f>
        <v>0</v>
      </c>
      <c r="AC32" s="93">
        <f>[27]Dezembro!$K$32</f>
        <v>0.4</v>
      </c>
      <c r="AD32" s="93">
        <f>[27]Dezembro!$K$33</f>
        <v>0</v>
      </c>
      <c r="AE32" s="93">
        <f>[27]Dezembro!$K$34</f>
        <v>0</v>
      </c>
      <c r="AF32" s="93">
        <f>[27]Dezembro!$K$35</f>
        <v>0</v>
      </c>
      <c r="AG32" s="81">
        <f t="shared" si="6"/>
        <v>59.600000000000016</v>
      </c>
      <c r="AH32" s="82">
        <f t="shared" si="4"/>
        <v>44.800000000000004</v>
      </c>
      <c r="AI32" s="56">
        <f t="shared" si="5"/>
        <v>20</v>
      </c>
    </row>
    <row r="33" spans="1:40" s="5" customFormat="1" x14ac:dyDescent="0.2">
      <c r="A33" s="50" t="s">
        <v>12</v>
      </c>
      <c r="B33" s="93">
        <f>[28]Dezembro!$K$5</f>
        <v>0</v>
      </c>
      <c r="C33" s="93">
        <f>[28]Dezembro!$K$6</f>
        <v>1.7999999999999998</v>
      </c>
      <c r="D33" s="93">
        <f>[28]Dezembro!$K$7</f>
        <v>54.000000000000014</v>
      </c>
      <c r="E33" s="93">
        <f>[28]Dezembro!$K$8</f>
        <v>0</v>
      </c>
      <c r="F33" s="93">
        <f>[28]Dezembro!$K$9</f>
        <v>0</v>
      </c>
      <c r="G33" s="93">
        <f>[28]Dezembro!$K$10</f>
        <v>1.4</v>
      </c>
      <c r="H33" s="93">
        <f>[28]Dezembro!$K$11</f>
        <v>3.4000000000000004</v>
      </c>
      <c r="I33" s="93">
        <f>[28]Dezembro!$K$12</f>
        <v>1.4</v>
      </c>
      <c r="J33" s="93">
        <f>[28]Dezembro!$K$13</f>
        <v>7.2</v>
      </c>
      <c r="K33" s="93">
        <f>[28]Dezembro!$K$14</f>
        <v>12</v>
      </c>
      <c r="L33" s="93">
        <f>[28]Dezembro!$K$15</f>
        <v>0</v>
      </c>
      <c r="M33" s="93">
        <f>[28]Dezembro!$K$16</f>
        <v>24.2</v>
      </c>
      <c r="N33" s="93">
        <f>[28]Dezembro!$K$17</f>
        <v>0</v>
      </c>
      <c r="O33" s="93">
        <f>[28]Dezembro!$K$18</f>
        <v>17</v>
      </c>
      <c r="P33" s="93">
        <f>[28]Dezembro!$K$19</f>
        <v>0.2</v>
      </c>
      <c r="Q33" s="93">
        <f>[28]Dezembro!$K$20</f>
        <v>0</v>
      </c>
      <c r="R33" s="93">
        <f>[28]Dezembro!$K$21</f>
        <v>0</v>
      </c>
      <c r="S33" s="93">
        <f>[28]Dezembro!$K$22</f>
        <v>0</v>
      </c>
      <c r="T33" s="93">
        <f>[28]Dezembro!$K$23</f>
        <v>0</v>
      </c>
      <c r="U33" s="93">
        <f>[28]Dezembro!$K$24</f>
        <v>13.8</v>
      </c>
      <c r="V33" s="93">
        <f>[28]Dezembro!$K$25</f>
        <v>0</v>
      </c>
      <c r="W33" s="93">
        <f>[28]Dezembro!$K$26</f>
        <v>0</v>
      </c>
      <c r="X33" s="93">
        <f>[28]Dezembro!$K$27</f>
        <v>0</v>
      </c>
      <c r="Y33" s="93">
        <f>[28]Dezembro!$K$28</f>
        <v>0</v>
      </c>
      <c r="Z33" s="93">
        <f>[28]Dezembro!$K$29</f>
        <v>8.3999999999999986</v>
      </c>
      <c r="AA33" s="93">
        <f>[28]Dezembro!$K$30</f>
        <v>0</v>
      </c>
      <c r="AB33" s="93">
        <f>[28]Dezembro!$K$31</f>
        <v>0</v>
      </c>
      <c r="AC33" s="93">
        <f>[28]Dezembro!$K$32</f>
        <v>0</v>
      </c>
      <c r="AD33" s="93">
        <f>[28]Dezembro!$K$33</f>
        <v>0</v>
      </c>
      <c r="AE33" s="93">
        <f>[28]Dezembro!$K$34</f>
        <v>0</v>
      </c>
      <c r="AF33" s="93">
        <f>[28]Dezembro!$K$35</f>
        <v>0</v>
      </c>
      <c r="AG33" s="81">
        <f t="shared" si="6"/>
        <v>144.80000000000001</v>
      </c>
      <c r="AH33" s="82">
        <f t="shared" si="4"/>
        <v>54.000000000000014</v>
      </c>
      <c r="AI33" s="56">
        <f t="shared" si="5"/>
        <v>19</v>
      </c>
    </row>
    <row r="34" spans="1:40" x14ac:dyDescent="0.2">
      <c r="A34" s="50" t="s">
        <v>232</v>
      </c>
      <c r="B34" s="93">
        <f>[29]Dezembro!$K$5</f>
        <v>23.2</v>
      </c>
      <c r="C34" s="93">
        <f>[29]Dezembro!$K$6</f>
        <v>0</v>
      </c>
      <c r="D34" s="93">
        <f>[29]Dezembro!$K$7</f>
        <v>26.8</v>
      </c>
      <c r="E34" s="93">
        <f>[29]Dezembro!$K$8</f>
        <v>0</v>
      </c>
      <c r="F34" s="93">
        <f>[29]Dezembro!$K$9</f>
        <v>0</v>
      </c>
      <c r="G34" s="93">
        <f>[29]Dezembro!$K$10</f>
        <v>0.2</v>
      </c>
      <c r="H34" s="93">
        <f>[29]Dezembro!$K$11</f>
        <v>0.2</v>
      </c>
      <c r="I34" s="93">
        <f>[29]Dezembro!$K$12</f>
        <v>0</v>
      </c>
      <c r="J34" s="93">
        <f>[29]Dezembro!$K$13</f>
        <v>29.2</v>
      </c>
      <c r="K34" s="93">
        <f>[29]Dezembro!$K$14</f>
        <v>0</v>
      </c>
      <c r="L34" s="93">
        <f>[29]Dezembro!$K$15</f>
        <v>0</v>
      </c>
      <c r="M34" s="93">
        <f>[29]Dezembro!$K$16</f>
        <v>22.8</v>
      </c>
      <c r="N34" s="93">
        <f>[29]Dezembro!$K$17</f>
        <v>0</v>
      </c>
      <c r="O34" s="93">
        <f>[29]Dezembro!$K$18</f>
        <v>78.599999999999994</v>
      </c>
      <c r="P34" s="93">
        <f>[29]Dezembro!$K$19</f>
        <v>9</v>
      </c>
      <c r="Q34" s="93">
        <f>[29]Dezembro!$K$20</f>
        <v>0</v>
      </c>
      <c r="R34" s="93">
        <f>[29]Dezembro!$K$21</f>
        <v>0</v>
      </c>
      <c r="S34" s="93">
        <f>[29]Dezembro!$K$22</f>
        <v>0</v>
      </c>
      <c r="T34" s="93">
        <f>[29]Dezembro!$K$23</f>
        <v>0</v>
      </c>
      <c r="U34" s="93">
        <f>[29]Dezembro!$K$24</f>
        <v>0</v>
      </c>
      <c r="V34" s="93">
        <f>[29]Dezembro!$K$25</f>
        <v>9.1999999999999993</v>
      </c>
      <c r="W34" s="93">
        <f>[29]Dezembro!$K$26</f>
        <v>0.60000000000000009</v>
      </c>
      <c r="X34" s="93">
        <f>[29]Dezembro!$K$27</f>
        <v>0</v>
      </c>
      <c r="Y34" s="93">
        <f>[29]Dezembro!$K$28</f>
        <v>0</v>
      </c>
      <c r="Z34" s="93">
        <f>[29]Dezembro!$K$29</f>
        <v>47.800000000000011</v>
      </c>
      <c r="AA34" s="93">
        <f>[29]Dezembro!$K$30</f>
        <v>0.2</v>
      </c>
      <c r="AB34" s="93">
        <f>[29]Dezembro!$K$31</f>
        <v>0</v>
      </c>
      <c r="AC34" s="93">
        <f>[29]Dezembro!$K$32</f>
        <v>0</v>
      </c>
      <c r="AD34" s="93">
        <f>[29]Dezembro!$K$33</f>
        <v>0</v>
      </c>
      <c r="AE34" s="93">
        <f>[29]Dezembro!$K$34</f>
        <v>0</v>
      </c>
      <c r="AF34" s="93">
        <f>[29]Dezembro!$K$35</f>
        <v>0</v>
      </c>
      <c r="AG34" s="81">
        <f t="shared" si="6"/>
        <v>247.79999999999998</v>
      </c>
      <c r="AH34" s="82">
        <f t="shared" si="4"/>
        <v>78.599999999999994</v>
      </c>
      <c r="AI34" s="56">
        <f t="shared" si="5"/>
        <v>19</v>
      </c>
    </row>
    <row r="35" spans="1:40" x14ac:dyDescent="0.2">
      <c r="A35" s="50" t="s">
        <v>231</v>
      </c>
      <c r="B35" s="93">
        <f>[30]Dezembro!$K$5</f>
        <v>0</v>
      </c>
      <c r="C35" s="93">
        <f>[30]Dezembro!$K$6</f>
        <v>32</v>
      </c>
      <c r="D35" s="93">
        <f>[30]Dezembro!$K$7</f>
        <v>21.400000000000002</v>
      </c>
      <c r="E35" s="93">
        <f>[30]Dezembro!$K$8</f>
        <v>3.2</v>
      </c>
      <c r="F35" s="93">
        <f>[30]Dezembro!$K$9</f>
        <v>0</v>
      </c>
      <c r="G35" s="93">
        <f>[30]Dezembro!$K$10</f>
        <v>3.4000000000000004</v>
      </c>
      <c r="H35" s="93">
        <f>[30]Dezembro!$K$11</f>
        <v>5.6</v>
      </c>
      <c r="I35" s="93">
        <f>[30]Dezembro!$K$12</f>
        <v>21.599999999999994</v>
      </c>
      <c r="J35" s="93">
        <f>[30]Dezembro!$K$13</f>
        <v>7.8</v>
      </c>
      <c r="K35" s="93">
        <f>[30]Dezembro!$K$14</f>
        <v>6.2</v>
      </c>
      <c r="L35" s="93">
        <f>[30]Dezembro!$K$15</f>
        <v>0</v>
      </c>
      <c r="M35" s="93">
        <f>[30]Dezembro!$K$16</f>
        <v>5.4</v>
      </c>
      <c r="N35" s="93">
        <f>[30]Dezembro!$K$17</f>
        <v>0.2</v>
      </c>
      <c r="O35" s="93">
        <f>[30]Dezembro!$K$18</f>
        <v>13</v>
      </c>
      <c r="P35" s="93">
        <f>[30]Dezembro!$K$19</f>
        <v>0.6</v>
      </c>
      <c r="Q35" s="93">
        <f>[30]Dezembro!$K$20</f>
        <v>0</v>
      </c>
      <c r="R35" s="93">
        <f>[30]Dezembro!$K$21</f>
        <v>0</v>
      </c>
      <c r="S35" s="93">
        <f>[30]Dezembro!$K$22</f>
        <v>0</v>
      </c>
      <c r="T35" s="93">
        <f>[30]Dezembro!$K$23</f>
        <v>0</v>
      </c>
      <c r="U35" s="93">
        <f>[30]Dezembro!$K$24</f>
        <v>0</v>
      </c>
      <c r="V35" s="93">
        <f>[30]Dezembro!$K$25</f>
        <v>0.2</v>
      </c>
      <c r="W35" s="93">
        <f>[30]Dezembro!$K$26</f>
        <v>0.8</v>
      </c>
      <c r="X35" s="93">
        <f>[30]Dezembro!$K$27</f>
        <v>0</v>
      </c>
      <c r="Y35" s="93">
        <f>[30]Dezembro!$K$28</f>
        <v>4.8</v>
      </c>
      <c r="Z35" s="93">
        <f>[30]Dezembro!$K$29</f>
        <v>144.80000000000004</v>
      </c>
      <c r="AA35" s="93">
        <f>[30]Dezembro!$K$30</f>
        <v>5.2</v>
      </c>
      <c r="AB35" s="93">
        <f>[30]Dezembro!$K$31</f>
        <v>0</v>
      </c>
      <c r="AC35" s="93">
        <f>[30]Dezembro!$K$32</f>
        <v>0</v>
      </c>
      <c r="AD35" s="93">
        <f>[30]Dezembro!$K$33</f>
        <v>0</v>
      </c>
      <c r="AE35" s="93">
        <f>[30]Dezembro!$K$34</f>
        <v>0</v>
      </c>
      <c r="AF35" s="93">
        <f>[30]Dezembro!$K$35</f>
        <v>0</v>
      </c>
      <c r="AG35" s="81">
        <f t="shared" si="6"/>
        <v>276.20000000000005</v>
      </c>
      <c r="AH35" s="82">
        <f t="shared" si="4"/>
        <v>144.80000000000004</v>
      </c>
      <c r="AI35" s="56">
        <f t="shared" si="5"/>
        <v>14</v>
      </c>
      <c r="AN35" t="s">
        <v>33</v>
      </c>
    </row>
    <row r="36" spans="1:40" x14ac:dyDescent="0.2">
      <c r="A36" s="50" t="s">
        <v>126</v>
      </c>
      <c r="B36" s="93">
        <f>[31]Dezembro!$K$5</f>
        <v>0</v>
      </c>
      <c r="C36" s="93">
        <f>[31]Dezembro!$K$6</f>
        <v>5.4</v>
      </c>
      <c r="D36" s="93">
        <f>[31]Dezembro!$K$7</f>
        <v>20.399999999999999</v>
      </c>
      <c r="E36" s="93">
        <f>[31]Dezembro!$K$8</f>
        <v>13.6</v>
      </c>
      <c r="F36" s="93">
        <f>[31]Dezembro!$K$9</f>
        <v>4.6000000000000005</v>
      </c>
      <c r="G36" s="93">
        <f>[31]Dezembro!$K$10</f>
        <v>0</v>
      </c>
      <c r="H36" s="93">
        <f>[31]Dezembro!$K$11</f>
        <v>12.6</v>
      </c>
      <c r="I36" s="93">
        <f>[31]Dezembro!$K$12</f>
        <v>4.6000000000000005</v>
      </c>
      <c r="J36" s="93">
        <f>[31]Dezembro!$K$13</f>
        <v>1</v>
      </c>
      <c r="K36" s="93">
        <f>[31]Dezembro!$K$14</f>
        <v>0.60000000000000009</v>
      </c>
      <c r="L36" s="93">
        <f>[31]Dezembro!$K$15</f>
        <v>0</v>
      </c>
      <c r="M36" s="93">
        <f>[31]Dezembro!$K$16</f>
        <v>0</v>
      </c>
      <c r="N36" s="93">
        <f>[31]Dezembro!$K$17</f>
        <v>7.8</v>
      </c>
      <c r="O36" s="93">
        <f>[31]Dezembro!$K$18</f>
        <v>39.200000000000003</v>
      </c>
      <c r="P36" s="93">
        <f>[31]Dezembro!$K$19</f>
        <v>0.2</v>
      </c>
      <c r="Q36" s="93">
        <f>[31]Dezembro!$K$20</f>
        <v>0</v>
      </c>
      <c r="R36" s="93">
        <f>[31]Dezembro!$K$21</f>
        <v>0</v>
      </c>
      <c r="S36" s="93">
        <f>[31]Dezembro!$K$22</f>
        <v>0</v>
      </c>
      <c r="T36" s="93">
        <f>[31]Dezembro!$K$23</f>
        <v>8.4</v>
      </c>
      <c r="U36" s="93">
        <f>[31]Dezembro!$K$24</f>
        <v>19.600000000000001</v>
      </c>
      <c r="V36" s="93">
        <f>[31]Dezembro!$K$25</f>
        <v>1</v>
      </c>
      <c r="W36" s="93">
        <f>[31]Dezembro!$K$26</f>
        <v>0</v>
      </c>
      <c r="X36" s="93">
        <f>[31]Dezembro!$K$27</f>
        <v>0</v>
      </c>
      <c r="Y36" s="93">
        <f>[31]Dezembro!$K$28</f>
        <v>2</v>
      </c>
      <c r="Z36" s="93">
        <f>[31]Dezembro!$K$29</f>
        <v>19.2</v>
      </c>
      <c r="AA36" s="93">
        <f>[31]Dezembro!$K$30</f>
        <v>0.2</v>
      </c>
      <c r="AB36" s="93">
        <f>[31]Dezembro!$K$31</f>
        <v>0</v>
      </c>
      <c r="AC36" s="93">
        <f>[31]Dezembro!$K$32</f>
        <v>0</v>
      </c>
      <c r="AD36" s="93">
        <f>[31]Dezembro!$K$33</f>
        <v>0</v>
      </c>
      <c r="AE36" s="93">
        <f>[31]Dezembro!$K$34</f>
        <v>0</v>
      </c>
      <c r="AF36" s="93">
        <f>[31]Dezembro!$K$35</f>
        <v>5.2</v>
      </c>
      <c r="AG36" s="81">
        <f t="shared" si="6"/>
        <v>165.6</v>
      </c>
      <c r="AH36" s="82">
        <f t="shared" si="4"/>
        <v>39.200000000000003</v>
      </c>
      <c r="AI36" s="56">
        <f t="shared" si="5"/>
        <v>13</v>
      </c>
    </row>
    <row r="37" spans="1:40" hidden="1" x14ac:dyDescent="0.2">
      <c r="A37" s="50" t="s">
        <v>13</v>
      </c>
      <c r="B37" s="93" t="s">
        <v>203</v>
      </c>
      <c r="C37" s="93">
        <f>[32]Dezembro!$K$6</f>
        <v>8</v>
      </c>
      <c r="D37" s="93">
        <f>[32]Dezembro!$K$7</f>
        <v>21.999999999999996</v>
      </c>
      <c r="E37" s="93">
        <f>[32]Dezembro!$K$8</f>
        <v>29.599999999999998</v>
      </c>
      <c r="F37" s="93">
        <f>[32]Dezembro!$K$9</f>
        <v>72.2</v>
      </c>
      <c r="G37" s="93">
        <f>[32]Dezembro!$K$10</f>
        <v>0</v>
      </c>
      <c r="H37" s="93">
        <f>[32]Dezembro!$K$11</f>
        <v>0</v>
      </c>
      <c r="I37" s="93">
        <f>[32]Dezembro!$K$12</f>
        <v>0.2</v>
      </c>
      <c r="J37" s="93">
        <f>[32]Dezembro!$K$13</f>
        <v>0</v>
      </c>
      <c r="K37" s="93">
        <f>[32]Dezembro!$K$14</f>
        <v>5.8</v>
      </c>
      <c r="L37" s="93">
        <f>[32]Dezembro!$K$15</f>
        <v>2.6</v>
      </c>
      <c r="M37" s="93">
        <f>[32]Dezembro!$K$16</f>
        <v>0</v>
      </c>
      <c r="N37" s="93">
        <f>[32]Dezembro!$K$17</f>
        <v>0</v>
      </c>
      <c r="O37" s="93">
        <f>[32]Dezembro!$K$18</f>
        <v>28.6</v>
      </c>
      <c r="P37" s="93">
        <f>[32]Dezembro!$K$19</f>
        <v>2.4000000000000004</v>
      </c>
      <c r="Q37" s="93">
        <f>[32]Dezembro!$K$20</f>
        <v>0</v>
      </c>
      <c r="R37" s="93">
        <f>[32]Dezembro!$K$21</f>
        <v>0</v>
      </c>
      <c r="S37" s="93">
        <f>[32]Dezembro!$K$22</f>
        <v>0</v>
      </c>
      <c r="T37" s="93">
        <f>[32]Dezembro!$K$23</f>
        <v>0</v>
      </c>
      <c r="U37" s="93">
        <f>[32]Dezembro!$K$24</f>
        <v>0</v>
      </c>
      <c r="V37" s="93">
        <f>[32]Dezembro!$K$25</f>
        <v>6</v>
      </c>
      <c r="W37" s="93">
        <f>[32]Dezembro!$K$26</f>
        <v>0.2</v>
      </c>
      <c r="X37" s="93">
        <f>[32]Dezembro!$K$27</f>
        <v>0</v>
      </c>
      <c r="Y37" s="93">
        <f>[32]Dezembro!$K$28</f>
        <v>0</v>
      </c>
      <c r="Z37" s="93">
        <f>[32]Dezembro!$K$29</f>
        <v>6.6000000000000005</v>
      </c>
      <c r="AA37" s="93">
        <f>[32]Dezembro!$K$30</f>
        <v>3.4</v>
      </c>
      <c r="AB37" s="93">
        <f>[32]Dezembro!$K$31</f>
        <v>77.2</v>
      </c>
      <c r="AC37" s="93">
        <f>[32]Dezembro!$K$32</f>
        <v>0.4</v>
      </c>
      <c r="AD37" s="93">
        <f>[32]Dezembro!$K$33</f>
        <v>0</v>
      </c>
      <c r="AE37" s="93">
        <f>[32]Dezembro!$K$34</f>
        <v>3.8</v>
      </c>
      <c r="AF37" s="93">
        <f>[32]Dezembro!$K$35</f>
        <v>0</v>
      </c>
      <c r="AG37" s="81">
        <f t="shared" si="6"/>
        <v>269</v>
      </c>
      <c r="AH37" s="82">
        <f t="shared" si="4"/>
        <v>77.2</v>
      </c>
      <c r="AI37" s="56">
        <f t="shared" si="5"/>
        <v>14</v>
      </c>
      <c r="AJ37" t="s">
        <v>203</v>
      </c>
    </row>
    <row r="38" spans="1:40" x14ac:dyDescent="0.2">
      <c r="A38" s="50" t="s">
        <v>155</v>
      </c>
      <c r="B38" s="93">
        <f>[33]Dezembro!$K5</f>
        <v>27.200000000000003</v>
      </c>
      <c r="C38" s="93">
        <f>[33]Dezembro!$K6</f>
        <v>0</v>
      </c>
      <c r="D38" s="93">
        <f>[33]Dezembro!$K7</f>
        <v>50.199999999999996</v>
      </c>
      <c r="E38" s="93">
        <f>[33]Dezembro!$K8</f>
        <v>4.2</v>
      </c>
      <c r="F38" s="93">
        <f>[33]Dezembro!$K9</f>
        <v>25</v>
      </c>
      <c r="G38" s="93">
        <f>[33]Dezembro!$K10</f>
        <v>0</v>
      </c>
      <c r="H38" s="93">
        <f>[33]Dezembro!$K11</f>
        <v>0.8</v>
      </c>
      <c r="I38" s="93">
        <f>[33]Dezembro!$K12</f>
        <v>0</v>
      </c>
      <c r="J38" s="93">
        <f>[33]Dezembro!$K13</f>
        <v>0</v>
      </c>
      <c r="K38" s="93">
        <f>[33]Dezembro!$K14</f>
        <v>0</v>
      </c>
      <c r="L38" s="93">
        <f>[33]Dezembro!$K15</f>
        <v>0</v>
      </c>
      <c r="M38" s="93">
        <f>[33]Dezembro!$K16</f>
        <v>35</v>
      </c>
      <c r="N38" s="93">
        <f>[33]Dezembro!$K17</f>
        <v>5.2</v>
      </c>
      <c r="O38" s="93">
        <f>[33]Dezembro!$K18</f>
        <v>5</v>
      </c>
      <c r="P38" s="93">
        <f>[33]Dezembro!$K19</f>
        <v>0.2</v>
      </c>
      <c r="Q38" s="93">
        <f>[33]Dezembro!$K20</f>
        <v>0</v>
      </c>
      <c r="R38" s="93">
        <f>[33]Dezembro!$K21</f>
        <v>0</v>
      </c>
      <c r="S38" s="93">
        <f>[33]Dezembro!$K22</f>
        <v>0</v>
      </c>
      <c r="T38" s="93">
        <f>[33]Dezembro!$K23</f>
        <v>0.4</v>
      </c>
      <c r="U38" s="93">
        <f>[33]Dezembro!$K24</f>
        <v>0.4</v>
      </c>
      <c r="V38" s="93">
        <f>[33]Dezembro!$K25</f>
        <v>0.4</v>
      </c>
      <c r="W38" s="93">
        <f>[33]Dezembro!$K26</f>
        <v>3</v>
      </c>
      <c r="X38" s="93">
        <f>[33]Dezembro!$K27</f>
        <v>29.999999999999996</v>
      </c>
      <c r="Y38" s="93">
        <f>[33]Dezembro!$K28</f>
        <v>0.2</v>
      </c>
      <c r="Z38" s="93">
        <f>[33]Dezembro!$K29</f>
        <v>56.999999999999993</v>
      </c>
      <c r="AA38" s="93">
        <f>[33]Dezembro!$K30</f>
        <v>44.2</v>
      </c>
      <c r="AB38" s="93">
        <f>[33]Dezembro!$K31</f>
        <v>0.60000000000000009</v>
      </c>
      <c r="AC38" s="93">
        <f>[33]Dezembro!$K32</f>
        <v>0</v>
      </c>
      <c r="AD38" s="93">
        <f>[33]Dezembro!$K33</f>
        <v>0</v>
      </c>
      <c r="AE38" s="93">
        <f>[33]Dezembro!$K34</f>
        <v>0</v>
      </c>
      <c r="AF38" s="93">
        <f>[33]Dezembro!$K35</f>
        <v>0</v>
      </c>
      <c r="AG38" s="81">
        <f t="shared" si="6"/>
        <v>289</v>
      </c>
      <c r="AH38" s="82">
        <f t="shared" si="4"/>
        <v>56.999999999999993</v>
      </c>
      <c r="AI38" s="56">
        <f t="shared" si="5"/>
        <v>13</v>
      </c>
    </row>
    <row r="39" spans="1:40" x14ac:dyDescent="0.2">
      <c r="A39" s="50" t="s">
        <v>14</v>
      </c>
      <c r="B39" s="93">
        <f>[34]Dezembro!$K$5</f>
        <v>0</v>
      </c>
      <c r="C39" s="93">
        <f>[34]Dezembro!$K$6</f>
        <v>0</v>
      </c>
      <c r="D39" s="93">
        <f>[34]Dezembro!$K$7</f>
        <v>3.6</v>
      </c>
      <c r="E39" s="93">
        <f>[34]Dezembro!$K$8</f>
        <v>0.6</v>
      </c>
      <c r="F39" s="93">
        <f>[34]Dezembro!$K$9</f>
        <v>0</v>
      </c>
      <c r="G39" s="93">
        <f>[34]Dezembro!$K$10</f>
        <v>0</v>
      </c>
      <c r="H39" s="93">
        <f>[34]Dezembro!$K$11</f>
        <v>0</v>
      </c>
      <c r="I39" s="93">
        <f>[34]Dezembro!$K$12</f>
        <v>0.2</v>
      </c>
      <c r="J39" s="93">
        <f>[34]Dezembro!$K$13</f>
        <v>1.5999999999999999</v>
      </c>
      <c r="K39" s="93">
        <f>[34]Dezembro!$K$14</f>
        <v>9.1999999999999993</v>
      </c>
      <c r="L39" s="93">
        <f>[34]Dezembro!$K$15</f>
        <v>0</v>
      </c>
      <c r="M39" s="93">
        <f>[34]Dezembro!$K$16</f>
        <v>8.7999999999999989</v>
      </c>
      <c r="N39" s="93">
        <f>[34]Dezembro!$K$17</f>
        <v>11.8</v>
      </c>
      <c r="O39" s="93">
        <f>[34]Dezembro!$K$18</f>
        <v>37.000000000000007</v>
      </c>
      <c r="P39" s="93">
        <f>[34]Dezembro!$K$19</f>
        <v>0</v>
      </c>
      <c r="Q39" s="93">
        <f>[34]Dezembro!$K$20</f>
        <v>0</v>
      </c>
      <c r="R39" s="93">
        <f>[34]Dezembro!$K$21</f>
        <v>0</v>
      </c>
      <c r="S39" s="93">
        <f>[34]Dezembro!$K$22</f>
        <v>0</v>
      </c>
      <c r="T39" s="93">
        <f>[34]Dezembro!$K$23</f>
        <v>0</v>
      </c>
      <c r="U39" s="93">
        <f>[34]Dezembro!$K$24</f>
        <v>0</v>
      </c>
      <c r="V39" s="93">
        <f>[34]Dezembro!$K$25</f>
        <v>0</v>
      </c>
      <c r="W39" s="93">
        <f>[34]Dezembro!$K$26</f>
        <v>0.2</v>
      </c>
      <c r="X39" s="93">
        <f>[34]Dezembro!$K$27</f>
        <v>0</v>
      </c>
      <c r="Y39" s="93">
        <f>[34]Dezembro!$K$28</f>
        <v>1.2</v>
      </c>
      <c r="Z39" s="93">
        <f>[34]Dezembro!$K$29</f>
        <v>0</v>
      </c>
      <c r="AA39" s="93">
        <f>[34]Dezembro!$K$30</f>
        <v>0</v>
      </c>
      <c r="AB39" s="93">
        <f>[34]Dezembro!$K$31</f>
        <v>0</v>
      </c>
      <c r="AC39" s="93">
        <f>[34]Dezembro!$K$32</f>
        <v>0</v>
      </c>
      <c r="AD39" s="93">
        <f>[34]Dezembro!$K$33</f>
        <v>0</v>
      </c>
      <c r="AE39" s="93">
        <f>[34]Dezembro!$K$34</f>
        <v>0</v>
      </c>
      <c r="AF39" s="93">
        <f>[34]Dezembro!$K$35</f>
        <v>0</v>
      </c>
      <c r="AG39" s="81">
        <f t="shared" si="6"/>
        <v>74.200000000000017</v>
      </c>
      <c r="AH39" s="82">
        <f t="shared" si="4"/>
        <v>37.000000000000007</v>
      </c>
      <c r="AI39" s="56">
        <f t="shared" si="5"/>
        <v>21</v>
      </c>
      <c r="AJ39" s="11" t="s">
        <v>33</v>
      </c>
    </row>
    <row r="40" spans="1:40" hidden="1" x14ac:dyDescent="0.2">
      <c r="A40" s="50" t="s">
        <v>15</v>
      </c>
      <c r="B40" s="93" t="str">
        <f>[35]Dezembro!$K$5</f>
        <v>*</v>
      </c>
      <c r="C40" s="93" t="str">
        <f>[35]Dezembro!$K$6</f>
        <v>*</v>
      </c>
      <c r="D40" s="93" t="str">
        <f>[35]Dezembro!$K$7</f>
        <v>*</v>
      </c>
      <c r="E40" s="93" t="str">
        <f>[35]Dezembro!$K$8</f>
        <v>*</v>
      </c>
      <c r="F40" s="93" t="str">
        <f>[35]Dezembro!$K$9</f>
        <v>*</v>
      </c>
      <c r="G40" s="93" t="str">
        <f>[35]Dezembro!$K$10</f>
        <v>*</v>
      </c>
      <c r="H40" s="93" t="str">
        <f>[35]Dezembro!$K$11</f>
        <v>*</v>
      </c>
      <c r="I40" s="93" t="str">
        <f>[35]Dezembro!$K$12</f>
        <v>*</v>
      </c>
      <c r="J40" s="93" t="str">
        <f>[35]Dezembro!$K$13</f>
        <v>*</v>
      </c>
      <c r="K40" s="93" t="str">
        <f>[35]Dezembro!$K$14</f>
        <v>*</v>
      </c>
      <c r="L40" s="93" t="str">
        <f>[35]Dezembro!$K$15</f>
        <v>*</v>
      </c>
      <c r="M40" s="93" t="str">
        <f>[35]Dezembro!$K$16</f>
        <v>*</v>
      </c>
      <c r="N40" s="93" t="str">
        <f>[35]Dezembro!$K$17</f>
        <v>*</v>
      </c>
      <c r="O40" s="93" t="str">
        <f>[35]Dezembro!$K$18</f>
        <v>*</v>
      </c>
      <c r="P40" s="93" t="str">
        <f>[35]Dezembro!$K$19</f>
        <v>*</v>
      </c>
      <c r="Q40" s="93" t="str">
        <f>[35]Dezembro!$K$20</f>
        <v>*</v>
      </c>
      <c r="R40" s="93" t="str">
        <f>[35]Dezembro!$K$21</f>
        <v>*</v>
      </c>
      <c r="S40" s="93" t="str">
        <f>[35]Dezembro!$K$22</f>
        <v>*</v>
      </c>
      <c r="T40" s="93" t="str">
        <f>[35]Dezembro!$K$23</f>
        <v>*</v>
      </c>
      <c r="U40" s="93" t="str">
        <f>[35]Dezembro!$K$24</f>
        <v>*</v>
      </c>
      <c r="V40" s="93" t="str">
        <f>[35]Dezembro!$K$25</f>
        <v>*</v>
      </c>
      <c r="W40" s="93" t="str">
        <f>[35]Dezembro!$K$26</f>
        <v>*</v>
      </c>
      <c r="X40" s="93" t="str">
        <f>[35]Dezembro!$K$27</f>
        <v>*</v>
      </c>
      <c r="Y40" s="93" t="str">
        <f>[35]Dezembro!$K$28</f>
        <v>*</v>
      </c>
      <c r="Z40" s="93" t="str">
        <f>[35]Dezembro!$K$29</f>
        <v>*</v>
      </c>
      <c r="AA40" s="93" t="str">
        <f>[35]Dezembro!$K$30</f>
        <v>*</v>
      </c>
      <c r="AB40" s="93" t="str">
        <f>[35]Dezembro!$K$31</f>
        <v>*</v>
      </c>
      <c r="AC40" s="93" t="str">
        <f>[35]Dezembro!$K$32</f>
        <v>*</v>
      </c>
      <c r="AD40" s="93" t="str">
        <f>[35]Dezembro!$K$33</f>
        <v>*</v>
      </c>
      <c r="AE40" s="93" t="str">
        <f>[35]Dezembro!$K$34</f>
        <v>*</v>
      </c>
      <c r="AF40" s="93" t="str">
        <f>[35]Dezembro!$K$35</f>
        <v>*</v>
      </c>
      <c r="AG40" s="81">
        <f t="shared" si="6"/>
        <v>0</v>
      </c>
      <c r="AH40" s="82">
        <f t="shared" si="4"/>
        <v>0</v>
      </c>
      <c r="AI40" s="56">
        <f t="shared" si="5"/>
        <v>0</v>
      </c>
    </row>
    <row r="41" spans="1:40" x14ac:dyDescent="0.2">
      <c r="A41" s="50" t="s">
        <v>156</v>
      </c>
      <c r="B41" s="93">
        <f>[36]Dezembro!$K$5</f>
        <v>0</v>
      </c>
      <c r="C41" s="93">
        <f>[36]Dezembro!$K$6</f>
        <v>8.3999999999999986</v>
      </c>
      <c r="D41" s="93">
        <f>[36]Dezembro!$K$7</f>
        <v>10</v>
      </c>
      <c r="E41" s="93">
        <f>[36]Dezembro!$K$8</f>
        <v>5.6</v>
      </c>
      <c r="F41" s="93">
        <f>[36]Dezembro!$K$9</f>
        <v>0</v>
      </c>
      <c r="G41" s="93">
        <f>[36]Dezembro!$K$10</f>
        <v>0</v>
      </c>
      <c r="H41" s="93">
        <f>[36]Dezembro!$K$11</f>
        <v>12.799999999999999</v>
      </c>
      <c r="I41" s="93">
        <f>[36]Dezembro!$K$12</f>
        <v>0.2</v>
      </c>
      <c r="J41" s="93">
        <f>[36]Dezembro!$K$13</f>
        <v>19.600000000000001</v>
      </c>
      <c r="K41" s="93">
        <f>[36]Dezembro!$K$14</f>
        <v>1.4</v>
      </c>
      <c r="L41" s="93">
        <f>[36]Dezembro!$K$15</f>
        <v>8.8000000000000007</v>
      </c>
      <c r="M41" s="93">
        <f>[36]Dezembro!$K$16</f>
        <v>8</v>
      </c>
      <c r="N41" s="93">
        <f>[36]Dezembro!$K$17</f>
        <v>3.5999999999999996</v>
      </c>
      <c r="O41" s="93">
        <f>[36]Dezembro!$K$18</f>
        <v>9.6</v>
      </c>
      <c r="P41" s="93">
        <f>[36]Dezembro!$K$19</f>
        <v>0.4</v>
      </c>
      <c r="Q41" s="93">
        <f>[36]Dezembro!$K$20</f>
        <v>0</v>
      </c>
      <c r="R41" s="93">
        <f>[36]Dezembro!$K$21</f>
        <v>0.6</v>
      </c>
      <c r="S41" s="93">
        <f>[36]Dezembro!$K$22</f>
        <v>0</v>
      </c>
      <c r="T41" s="93">
        <f>[36]Dezembro!$K$23</f>
        <v>11.8</v>
      </c>
      <c r="U41" s="93">
        <f>[36]Dezembro!$K$24</f>
        <v>0.4</v>
      </c>
      <c r="V41" s="93">
        <f>[36]Dezembro!$K$25</f>
        <v>0.8</v>
      </c>
      <c r="W41" s="93">
        <f>[36]Dezembro!$K$26</f>
        <v>3.2000000000000006</v>
      </c>
      <c r="X41" s="93">
        <f>[36]Dezembro!$K$27</f>
        <v>0.2</v>
      </c>
      <c r="Y41" s="93">
        <f>[36]Dezembro!$K$28</f>
        <v>2</v>
      </c>
      <c r="Z41" s="93">
        <f>[36]Dezembro!$K$29</f>
        <v>23</v>
      </c>
      <c r="AA41" s="93">
        <f>[36]Dezembro!$K$30</f>
        <v>1.5999999999999999</v>
      </c>
      <c r="AB41" s="93">
        <f>[36]Dezembro!$K$31</f>
        <v>0</v>
      </c>
      <c r="AC41" s="93">
        <f>[36]Dezembro!$K$32</f>
        <v>0</v>
      </c>
      <c r="AD41" s="93">
        <f>[36]Dezembro!$K$33</f>
        <v>0</v>
      </c>
      <c r="AE41" s="93">
        <f>[36]Dezembro!$K$34</f>
        <v>0</v>
      </c>
      <c r="AF41" s="93">
        <f>[36]Dezembro!$K$35</f>
        <v>0</v>
      </c>
      <c r="AG41" s="81">
        <f t="shared" si="6"/>
        <v>131.99999999999997</v>
      </c>
      <c r="AH41" s="82">
        <f t="shared" si="4"/>
        <v>23</v>
      </c>
      <c r="AI41" s="56">
        <f t="shared" si="5"/>
        <v>10</v>
      </c>
    </row>
    <row r="42" spans="1:40" x14ac:dyDescent="0.2">
      <c r="A42" s="50" t="s">
        <v>16</v>
      </c>
      <c r="B42" s="93">
        <f>[37]Dezembro!$K$5</f>
        <v>0</v>
      </c>
      <c r="C42" s="93">
        <f>[37]Dezembro!$K$6</f>
        <v>29</v>
      </c>
      <c r="D42" s="93">
        <f>[37]Dezembro!$K$7</f>
        <v>12.399999999999999</v>
      </c>
      <c r="E42" s="93">
        <f>[37]Dezembro!$K$8</f>
        <v>10.200000000000001</v>
      </c>
      <c r="F42" s="93">
        <f>[37]Dezembro!$K$9</f>
        <v>0</v>
      </c>
      <c r="G42" s="93">
        <f>[37]Dezembro!$K$10</f>
        <v>0.8</v>
      </c>
      <c r="H42" s="93">
        <f>[37]Dezembro!$K$11</f>
        <v>2.8000000000000003</v>
      </c>
      <c r="I42" s="93">
        <f>[37]Dezembro!$K$12</f>
        <v>6.4000000000000012</v>
      </c>
      <c r="J42" s="93">
        <f>[37]Dezembro!$K$13</f>
        <v>7.2</v>
      </c>
      <c r="K42" s="93">
        <f>[37]Dezembro!$K$14</f>
        <v>17</v>
      </c>
      <c r="L42" s="93">
        <f>[37]Dezembro!$K$15</f>
        <v>0.2</v>
      </c>
      <c r="M42" s="93">
        <f>[37]Dezembro!$K$16</f>
        <v>28.6</v>
      </c>
      <c r="N42" s="93">
        <f>[37]Dezembro!$K$17</f>
        <v>1.7999999999999998</v>
      </c>
      <c r="O42" s="93">
        <f>[37]Dezembro!$K$18</f>
        <v>23.2</v>
      </c>
      <c r="P42" s="93">
        <f>[37]Dezembro!$K$19</f>
        <v>0.2</v>
      </c>
      <c r="Q42" s="93">
        <f>[37]Dezembro!$K$20</f>
        <v>0</v>
      </c>
      <c r="R42" s="93">
        <f>[37]Dezembro!$K$21</f>
        <v>0</v>
      </c>
      <c r="S42" s="93">
        <f>[37]Dezembro!$K$22</f>
        <v>0</v>
      </c>
      <c r="T42" s="93">
        <f>[37]Dezembro!$K$23</f>
        <v>0</v>
      </c>
      <c r="U42" s="93">
        <f>[37]Dezembro!$K$24</f>
        <v>6.2000000000000011</v>
      </c>
      <c r="V42" s="93">
        <f>[37]Dezembro!$K$25</f>
        <v>0.8</v>
      </c>
      <c r="W42" s="93">
        <f>[37]Dezembro!$K$26</f>
        <v>0</v>
      </c>
      <c r="X42" s="93">
        <f>[37]Dezembro!$K$27</f>
        <v>0</v>
      </c>
      <c r="Y42" s="93">
        <f>[37]Dezembro!$K$28</f>
        <v>0.8</v>
      </c>
      <c r="Z42" s="93">
        <f>[37]Dezembro!$K$29</f>
        <v>1.4</v>
      </c>
      <c r="AA42" s="93">
        <f>[37]Dezembro!$K$30</f>
        <v>0</v>
      </c>
      <c r="AB42" s="93">
        <f>[37]Dezembro!$K$31</f>
        <v>0</v>
      </c>
      <c r="AC42" s="93">
        <f>[37]Dezembro!$K$32</f>
        <v>0</v>
      </c>
      <c r="AD42" s="93">
        <f>[37]Dezembro!$K$33</f>
        <v>0</v>
      </c>
      <c r="AE42" s="93">
        <f>[37]Dezembro!$K$34</f>
        <v>0</v>
      </c>
      <c r="AF42" s="93">
        <f>[37]Dezembro!$K$35</f>
        <v>0</v>
      </c>
      <c r="AG42" s="81">
        <f t="shared" si="6"/>
        <v>149</v>
      </c>
      <c r="AH42" s="82">
        <f t="shared" si="4"/>
        <v>29</v>
      </c>
      <c r="AI42" s="56">
        <f t="shared" si="5"/>
        <v>14</v>
      </c>
    </row>
    <row r="43" spans="1:40" x14ac:dyDescent="0.2">
      <c r="A43" s="50" t="s">
        <v>139</v>
      </c>
      <c r="B43" s="93">
        <f>[38]Dezembro!$K$5</f>
        <v>0</v>
      </c>
      <c r="C43" s="93">
        <f>[38]Dezembro!$K$6</f>
        <v>15.8</v>
      </c>
      <c r="D43" s="93">
        <f>[38]Dezembro!$K$7</f>
        <v>19.399999999999999</v>
      </c>
      <c r="E43" s="93">
        <f>[38]Dezembro!$K$8</f>
        <v>5.2000000000000011</v>
      </c>
      <c r="F43" s="93">
        <f>[38]Dezembro!$K$9</f>
        <v>0</v>
      </c>
      <c r="G43" s="93">
        <f>[38]Dezembro!$K$10</f>
        <v>0.60000000000000009</v>
      </c>
      <c r="H43" s="93">
        <f>[38]Dezembro!$K$11</f>
        <v>2</v>
      </c>
      <c r="I43" s="93">
        <f>[38]Dezembro!$K$12</f>
        <v>8.1999999999999993</v>
      </c>
      <c r="J43" s="93">
        <f>[38]Dezembro!$K$13</f>
        <v>0.4</v>
      </c>
      <c r="K43" s="93">
        <f>[38]Dezembro!$K$14</f>
        <v>1.8</v>
      </c>
      <c r="L43" s="93">
        <f>[38]Dezembro!$K$15</f>
        <v>0.4</v>
      </c>
      <c r="M43" s="93">
        <f>[38]Dezembro!$K$16</f>
        <v>0</v>
      </c>
      <c r="N43" s="93">
        <f>[38]Dezembro!$K$17</f>
        <v>0</v>
      </c>
      <c r="O43" s="93">
        <f>[38]Dezembro!$K$18</f>
        <v>43.4</v>
      </c>
      <c r="P43" s="93">
        <f>[38]Dezembro!$K$19</f>
        <v>0</v>
      </c>
      <c r="Q43" s="93">
        <f>[38]Dezembro!$K$20</f>
        <v>0</v>
      </c>
      <c r="R43" s="93">
        <f>[38]Dezembro!$K$21</f>
        <v>0</v>
      </c>
      <c r="S43" s="93">
        <f>[38]Dezembro!$K$22</f>
        <v>0</v>
      </c>
      <c r="T43" s="93">
        <f>[38]Dezembro!$K$23</f>
        <v>28.4</v>
      </c>
      <c r="U43" s="93">
        <f>[38]Dezembro!$K$24</f>
        <v>0.4</v>
      </c>
      <c r="V43" s="93">
        <f>[38]Dezembro!$K$25</f>
        <v>0.4</v>
      </c>
      <c r="W43" s="93">
        <f>[38]Dezembro!$K$26</f>
        <v>3.6</v>
      </c>
      <c r="X43" s="93">
        <f>[38]Dezembro!$K$27</f>
        <v>0.2</v>
      </c>
      <c r="Y43" s="93">
        <f>[38]Dezembro!$K$28</f>
        <v>0</v>
      </c>
      <c r="Z43" s="93">
        <f>[38]Dezembro!$K$29</f>
        <v>9.7999999999999989</v>
      </c>
      <c r="AA43" s="93">
        <f>[38]Dezembro!$K$30</f>
        <v>0.8</v>
      </c>
      <c r="AB43" s="93">
        <f>[38]Dezembro!$K$31</f>
        <v>0</v>
      </c>
      <c r="AC43" s="93">
        <f>[38]Dezembro!$K$32</f>
        <v>0</v>
      </c>
      <c r="AD43" s="93">
        <f>[38]Dezembro!$K$33</f>
        <v>0</v>
      </c>
      <c r="AE43" s="93">
        <f>[38]Dezembro!$K$34</f>
        <v>0</v>
      </c>
      <c r="AF43" s="93">
        <f>[38]Dezembro!$K$35</f>
        <v>0</v>
      </c>
      <c r="AG43" s="81">
        <f t="shared" si="6"/>
        <v>140.80000000000001</v>
      </c>
      <c r="AH43" s="82">
        <f t="shared" si="4"/>
        <v>43.4</v>
      </c>
      <c r="AI43" s="56">
        <f t="shared" si="5"/>
        <v>14</v>
      </c>
      <c r="AK43" s="11" t="s">
        <v>33</v>
      </c>
    </row>
    <row r="44" spans="1:40" ht="13.5" hidden="1" customHeight="1" x14ac:dyDescent="0.2">
      <c r="A44" s="50" t="s">
        <v>17</v>
      </c>
      <c r="B44" s="93">
        <f>[39]Dezembro!$K$5</f>
        <v>12.399999999999999</v>
      </c>
      <c r="C44" s="93">
        <f>[39]Dezembro!$K$6</f>
        <v>0.4</v>
      </c>
      <c r="D44" s="93">
        <f>[39]Dezembro!$K$7</f>
        <v>5.8000000000000016</v>
      </c>
      <c r="E44" s="93">
        <f>[39]Dezembro!$K$8</f>
        <v>15.399999999999999</v>
      </c>
      <c r="F44" s="93">
        <f>[39]Dezembro!$K$9</f>
        <v>3.8000000000000003</v>
      </c>
      <c r="G44" s="93">
        <f>[39]Dezembro!$K$10</f>
        <v>0</v>
      </c>
      <c r="H44" s="93">
        <f>[39]Dezembro!$K$11</f>
        <v>0.4</v>
      </c>
      <c r="I44" s="93">
        <f>[39]Dezembro!$K$12</f>
        <v>0.2</v>
      </c>
      <c r="J44" s="93">
        <f>[39]Dezembro!$K$13</f>
        <v>0</v>
      </c>
      <c r="K44" s="93">
        <f>[39]Dezembro!$K$14</f>
        <v>1</v>
      </c>
      <c r="L44" s="93">
        <f>[39]Dezembro!$K$15</f>
        <v>0.8</v>
      </c>
      <c r="M44" s="93">
        <f>[39]Dezembro!$K$16</f>
        <v>0</v>
      </c>
      <c r="N44" s="93">
        <f>[39]Dezembro!$K$17</f>
        <v>0.2</v>
      </c>
      <c r="O44" s="93">
        <f>[39]Dezembro!$K$18</f>
        <v>45.2</v>
      </c>
      <c r="P44" s="93">
        <f>[39]Dezembro!$K$19</f>
        <v>0.4</v>
      </c>
      <c r="Q44" s="93">
        <f>[39]Dezembro!$K$20</f>
        <v>0.2</v>
      </c>
      <c r="R44" s="93">
        <f>[39]Dezembro!$K$21</f>
        <v>0</v>
      </c>
      <c r="S44" s="93">
        <f>[39]Dezembro!$K$22</f>
        <v>0</v>
      </c>
      <c r="T44" s="93">
        <f>[39]Dezembro!$K$23</f>
        <v>0</v>
      </c>
      <c r="U44" s="93">
        <f>[39]Dezembro!$K$24</f>
        <v>0</v>
      </c>
      <c r="V44" s="93">
        <f>[39]Dezembro!$K$25</f>
        <v>0</v>
      </c>
      <c r="W44" s="93">
        <f>[39]Dezembro!$K$26</f>
        <v>0</v>
      </c>
      <c r="X44" s="93">
        <f>[39]Dezembro!$K$27</f>
        <v>5.2</v>
      </c>
      <c r="Y44" s="93">
        <f>[39]Dezembro!$K$28</f>
        <v>13</v>
      </c>
      <c r="Z44" s="93">
        <f>[39]Dezembro!$K$29</f>
        <v>75.399999999999977</v>
      </c>
      <c r="AA44" s="93">
        <f>[39]Dezembro!$K$30</f>
        <v>2.6</v>
      </c>
      <c r="AB44" s="93">
        <f>[39]Dezembro!$K$31</f>
        <v>0</v>
      </c>
      <c r="AC44" s="93">
        <f>[39]Dezembro!$K$32</f>
        <v>0</v>
      </c>
      <c r="AD44" s="93">
        <f>[39]Dezembro!$K$33</f>
        <v>0</v>
      </c>
      <c r="AE44" s="93">
        <f>[39]Dezembro!$K$34</f>
        <v>0</v>
      </c>
      <c r="AF44" s="93">
        <f>[39]Dezembro!$K$35</f>
        <v>0</v>
      </c>
      <c r="AG44" s="81">
        <f t="shared" si="6"/>
        <v>182.39999999999998</v>
      </c>
      <c r="AH44" s="82">
        <f t="shared" si="4"/>
        <v>75.399999999999977</v>
      </c>
      <c r="AI44" s="56">
        <f t="shared" si="5"/>
        <v>14</v>
      </c>
    </row>
    <row r="45" spans="1:40" hidden="1" x14ac:dyDescent="0.2">
      <c r="A45" s="50" t="s">
        <v>144</v>
      </c>
      <c r="B45" s="93" t="str">
        <f>[40]Dezembro!$K$5</f>
        <v>*</v>
      </c>
      <c r="C45" s="93" t="str">
        <f>[40]Dezembro!$K$6</f>
        <v>*</v>
      </c>
      <c r="D45" s="93" t="str">
        <f>[40]Dezembro!$K$7</f>
        <v>*</v>
      </c>
      <c r="E45" s="93" t="str">
        <f>[40]Dezembro!$K$8</f>
        <v>*</v>
      </c>
      <c r="F45" s="93" t="str">
        <f>[40]Dezembro!$K$9</f>
        <v>*</v>
      </c>
      <c r="G45" s="93" t="str">
        <f>[40]Dezembro!$K$10</f>
        <v>*</v>
      </c>
      <c r="H45" s="93" t="str">
        <f>[40]Dezembro!$K$11</f>
        <v>*</v>
      </c>
      <c r="I45" s="93" t="str">
        <f>[40]Dezembro!$K$12</f>
        <v>*</v>
      </c>
      <c r="J45" s="93" t="str">
        <f>[40]Dezembro!$K$13</f>
        <v>*</v>
      </c>
      <c r="K45" s="93" t="str">
        <f>[40]Dezembro!$K$14</f>
        <v>*</v>
      </c>
      <c r="L45" s="93" t="str">
        <f>[40]Dezembro!$K$15</f>
        <v>*</v>
      </c>
      <c r="M45" s="93" t="str">
        <f>[40]Dezembro!$K$16</f>
        <v>*</v>
      </c>
      <c r="N45" s="93" t="str">
        <f>[40]Dezembro!$K$17</f>
        <v>*</v>
      </c>
      <c r="O45" s="93" t="str">
        <f>[40]Dezembro!$K$18</f>
        <v>*</v>
      </c>
      <c r="P45" s="93" t="str">
        <f>[40]Dezembro!$K$19</f>
        <v>*</v>
      </c>
      <c r="Q45" s="93" t="str">
        <f>[40]Dezembro!$K$20</f>
        <v>*</v>
      </c>
      <c r="R45" s="93" t="str">
        <f>[40]Dezembro!$K$21</f>
        <v>*</v>
      </c>
      <c r="S45" s="93" t="str">
        <f>[40]Dezembro!$K$22</f>
        <v>*</v>
      </c>
      <c r="T45" s="93" t="str">
        <f>[40]Dezembro!$K$23</f>
        <v>*</v>
      </c>
      <c r="U45" s="93" t="str">
        <f>[40]Dezembro!$K$24</f>
        <v>*</v>
      </c>
      <c r="V45" s="93" t="str">
        <f>[40]Dezembro!$K$25</f>
        <v>*</v>
      </c>
      <c r="W45" s="93" t="str">
        <f>[40]Dezembro!$K$26</f>
        <v>*</v>
      </c>
      <c r="X45" s="93" t="str">
        <f>[40]Dezembro!$K$27</f>
        <v>*</v>
      </c>
      <c r="Y45" s="93" t="str">
        <f>[40]Dezembro!$K$28</f>
        <v>*</v>
      </c>
      <c r="Z45" s="93" t="str">
        <f>[40]Dezembro!$K$29</f>
        <v>*</v>
      </c>
      <c r="AA45" s="93" t="str">
        <f>[40]Dezembro!$K$30</f>
        <v>*</v>
      </c>
      <c r="AB45" s="93" t="str">
        <f>[40]Dezembro!$K$31</f>
        <v>*</v>
      </c>
      <c r="AC45" s="93" t="str">
        <f>[40]Dezembro!$K$32</f>
        <v>*</v>
      </c>
      <c r="AD45" s="93" t="str">
        <f>[40]Dezembro!$K$33</f>
        <v>*</v>
      </c>
      <c r="AE45" s="93" t="str">
        <f>[40]Dezembro!$K$34</f>
        <v>*</v>
      </c>
      <c r="AF45" s="93" t="str">
        <f>[40]Dezembro!$K$35</f>
        <v>*</v>
      </c>
      <c r="AG45" s="81" t="s">
        <v>203</v>
      </c>
      <c r="AH45" s="82" t="s">
        <v>203</v>
      </c>
      <c r="AI45" s="56" t="s">
        <v>203</v>
      </c>
    </row>
    <row r="46" spans="1:40" x14ac:dyDescent="0.2">
      <c r="A46" s="50" t="s">
        <v>18</v>
      </c>
      <c r="B46" s="93">
        <f>[41]Dezembro!$K$5</f>
        <v>0</v>
      </c>
      <c r="C46" s="93">
        <f>[41]Dezembro!$K$6</f>
        <v>0</v>
      </c>
      <c r="D46" s="93">
        <f>[41]Dezembro!$K$7</f>
        <v>6.3999999999999995</v>
      </c>
      <c r="E46" s="93">
        <f>[41]Dezembro!$K$8</f>
        <v>10</v>
      </c>
      <c r="F46" s="93">
        <f>[41]Dezembro!$K$9</f>
        <v>0</v>
      </c>
      <c r="G46" s="93">
        <f>[41]Dezembro!$K$10</f>
        <v>1</v>
      </c>
      <c r="H46" s="93">
        <f>[41]Dezembro!$K$11</f>
        <v>41.4</v>
      </c>
      <c r="I46" s="93">
        <f>[41]Dezembro!$K$12</f>
        <v>51.20000000000001</v>
      </c>
      <c r="J46" s="93">
        <f>[41]Dezembro!$K$13</f>
        <v>3.4000000000000004</v>
      </c>
      <c r="K46" s="93">
        <f>[41]Dezembro!$K$14</f>
        <v>0.2</v>
      </c>
      <c r="L46" s="93">
        <f>[41]Dezembro!$K$15</f>
        <v>0</v>
      </c>
      <c r="M46" s="93">
        <f>[41]Dezembro!$K$16</f>
        <v>0</v>
      </c>
      <c r="N46" s="93">
        <f>[41]Dezembro!$K$17</f>
        <v>64.400000000000006</v>
      </c>
      <c r="O46" s="93">
        <f>[41]Dezembro!$K$18</f>
        <v>0.4</v>
      </c>
      <c r="P46" s="93">
        <f>[41]Dezembro!$K$19</f>
        <v>0</v>
      </c>
      <c r="Q46" s="93">
        <f>[41]Dezembro!$K$20</f>
        <v>0</v>
      </c>
      <c r="R46" s="93">
        <f>[41]Dezembro!$K$21</f>
        <v>0</v>
      </c>
      <c r="S46" s="93">
        <f>[41]Dezembro!$K$22</f>
        <v>0</v>
      </c>
      <c r="T46" s="93">
        <f>[41]Dezembro!$K$23</f>
        <v>28.4</v>
      </c>
      <c r="U46" s="93">
        <f>[41]Dezembro!$K$24</f>
        <v>23.999999999999996</v>
      </c>
      <c r="V46" s="93">
        <f>[41]Dezembro!$K$25</f>
        <v>25.999999999999996</v>
      </c>
      <c r="W46" s="93">
        <f>[41]Dezembro!$K$26</f>
        <v>0</v>
      </c>
      <c r="X46" s="93">
        <f>[41]Dezembro!$K$27</f>
        <v>0</v>
      </c>
      <c r="Y46" s="93">
        <f>[41]Dezembro!$K$28</f>
        <v>0</v>
      </c>
      <c r="Z46" s="93">
        <f>[41]Dezembro!$K$29</f>
        <v>5.6000000000000005</v>
      </c>
      <c r="AA46" s="93">
        <f>[41]Dezembro!$K$30</f>
        <v>0</v>
      </c>
      <c r="AB46" s="93">
        <f>[41]Dezembro!$K$31</f>
        <v>0</v>
      </c>
      <c r="AC46" s="93">
        <f>[41]Dezembro!$K$32</f>
        <v>0</v>
      </c>
      <c r="AD46" s="93">
        <f>[41]Dezembro!$K$33</f>
        <v>0</v>
      </c>
      <c r="AE46" s="93">
        <f>[41]Dezembro!$K$34</f>
        <v>0</v>
      </c>
      <c r="AF46" s="93">
        <f>[41]Dezembro!$K$35</f>
        <v>0</v>
      </c>
      <c r="AG46" s="81">
        <f t="shared" si="6"/>
        <v>262.40000000000003</v>
      </c>
      <c r="AH46" s="82">
        <f t="shared" si="4"/>
        <v>64.400000000000006</v>
      </c>
      <c r="AI46" s="56">
        <f t="shared" si="5"/>
        <v>18</v>
      </c>
      <c r="AJ46" s="11" t="s">
        <v>33</v>
      </c>
    </row>
    <row r="47" spans="1:40" x14ac:dyDescent="0.2">
      <c r="A47" s="50" t="s">
        <v>21</v>
      </c>
      <c r="B47" s="93">
        <f>[42]Dezembro!$K$5</f>
        <v>0.8</v>
      </c>
      <c r="C47" s="93">
        <f>[42]Dezembro!$K$6</f>
        <v>0.8</v>
      </c>
      <c r="D47" s="93">
        <f>[42]Dezembro!$K$7</f>
        <v>43.000000000000007</v>
      </c>
      <c r="E47" s="93">
        <f>[42]Dezembro!$K$8</f>
        <v>5</v>
      </c>
      <c r="F47" s="93">
        <f>[42]Dezembro!$K$9</f>
        <v>0</v>
      </c>
      <c r="G47" s="93">
        <f>[42]Dezembro!$K$10</f>
        <v>1.6</v>
      </c>
      <c r="H47" s="93">
        <f>[42]Dezembro!$K$11</f>
        <v>0</v>
      </c>
      <c r="I47" s="93">
        <f>[42]Dezembro!$K$12</f>
        <v>4.8</v>
      </c>
      <c r="J47" s="93">
        <f>[42]Dezembro!$K$13</f>
        <v>1.6</v>
      </c>
      <c r="K47" s="93">
        <f>[42]Dezembro!$K$14</f>
        <v>5.8</v>
      </c>
      <c r="L47" s="93">
        <f>[42]Dezembro!$K$15</f>
        <v>13.999999999999998</v>
      </c>
      <c r="M47" s="93">
        <f>[42]Dezembro!$K$16</f>
        <v>28</v>
      </c>
      <c r="N47" s="93">
        <f>[42]Dezembro!$K$17</f>
        <v>0.6</v>
      </c>
      <c r="O47" s="93">
        <f>[42]Dezembro!$K$18</f>
        <v>9.4</v>
      </c>
      <c r="P47" s="93">
        <f>[42]Dezembro!$K$19</f>
        <v>0</v>
      </c>
      <c r="Q47" s="93">
        <f>[42]Dezembro!$K$20</f>
        <v>0</v>
      </c>
      <c r="R47" s="93">
        <f>[42]Dezembro!$K$21</f>
        <v>0</v>
      </c>
      <c r="S47" s="93">
        <f>[42]Dezembro!$K$22</f>
        <v>0</v>
      </c>
      <c r="T47" s="93">
        <f>[42]Dezembro!$K$23</f>
        <v>0</v>
      </c>
      <c r="U47" s="93">
        <f>[42]Dezembro!$K$24</f>
        <v>3.2</v>
      </c>
      <c r="V47" s="93">
        <f>[42]Dezembro!$K$25</f>
        <v>0.2</v>
      </c>
      <c r="W47" s="93">
        <f>[42]Dezembro!$K$26</f>
        <v>0</v>
      </c>
      <c r="X47" s="93">
        <f>[42]Dezembro!$K$27</f>
        <v>0</v>
      </c>
      <c r="Y47" s="93">
        <f>[42]Dezembro!$K$28</f>
        <v>5.6</v>
      </c>
      <c r="Z47" s="93">
        <f>[42]Dezembro!$K$29</f>
        <v>20.999999999999996</v>
      </c>
      <c r="AA47" s="93">
        <f>[42]Dezembro!$K$30</f>
        <v>0.60000000000000009</v>
      </c>
      <c r="AB47" s="93">
        <f>[42]Dezembro!$K$31</f>
        <v>0</v>
      </c>
      <c r="AC47" s="93">
        <f>[42]Dezembro!$K$32</f>
        <v>0</v>
      </c>
      <c r="AD47" s="93">
        <f>[42]Dezembro!$K$33</f>
        <v>0</v>
      </c>
      <c r="AE47" s="93">
        <f>[42]Dezembro!$K$34</f>
        <v>0</v>
      </c>
      <c r="AF47" s="93">
        <f>[42]Dezembro!$K$35</f>
        <v>0</v>
      </c>
      <c r="AG47" s="81">
        <f t="shared" si="6"/>
        <v>146</v>
      </c>
      <c r="AH47" s="82">
        <f t="shared" si="4"/>
        <v>43.000000000000007</v>
      </c>
      <c r="AI47" s="56">
        <f t="shared" si="5"/>
        <v>14</v>
      </c>
    </row>
    <row r="48" spans="1:40" x14ac:dyDescent="0.2">
      <c r="A48" s="50" t="s">
        <v>32</v>
      </c>
      <c r="B48" s="93">
        <f>[43]Dezembro!$K$5</f>
        <v>1.4</v>
      </c>
      <c r="C48" s="93">
        <f>[43]Dezembro!$K$6</f>
        <v>1.2</v>
      </c>
      <c r="D48" s="93">
        <f>[43]Dezembro!$K$7</f>
        <v>48.800000000000004</v>
      </c>
      <c r="E48" s="93">
        <f>[43]Dezembro!$K$8</f>
        <v>5.6</v>
      </c>
      <c r="F48" s="93">
        <f>[43]Dezembro!$K$9</f>
        <v>43.2</v>
      </c>
      <c r="G48" s="93">
        <f>[43]Dezembro!$K$10</f>
        <v>0</v>
      </c>
      <c r="H48" s="93">
        <f>[43]Dezembro!$K$11</f>
        <v>0</v>
      </c>
      <c r="I48" s="93">
        <f>[43]Dezembro!$K$12</f>
        <v>0</v>
      </c>
      <c r="J48" s="93">
        <f>[43]Dezembro!$K$13</f>
        <v>2.6</v>
      </c>
      <c r="K48" s="93">
        <f>[43]Dezembro!$K$14</f>
        <v>0</v>
      </c>
      <c r="L48" s="93">
        <f>[43]Dezembro!$K$15</f>
        <v>0.4</v>
      </c>
      <c r="M48" s="93">
        <f>[43]Dezembro!$K$16</f>
        <v>26.799999999999994</v>
      </c>
      <c r="N48" s="93">
        <f>[43]Dezembro!$K$17</f>
        <v>2.8</v>
      </c>
      <c r="O48" s="93">
        <f>[43]Dezembro!$K$18</f>
        <v>8.9999999999999982</v>
      </c>
      <c r="P48" s="93">
        <f>[43]Dezembro!$K$19</f>
        <v>0.2</v>
      </c>
      <c r="Q48" s="93">
        <f>[43]Dezembro!$K$20</f>
        <v>0</v>
      </c>
      <c r="R48" s="93">
        <f>[43]Dezembro!$K$21</f>
        <v>18.999999999999996</v>
      </c>
      <c r="S48" s="93">
        <f>[43]Dezembro!$K$22</f>
        <v>0</v>
      </c>
      <c r="T48" s="93">
        <f>[43]Dezembro!$K$23</f>
        <v>2</v>
      </c>
      <c r="U48" s="93">
        <f>[43]Dezembro!$K$24</f>
        <v>0</v>
      </c>
      <c r="V48" s="93">
        <f>[43]Dezembro!$K$25</f>
        <v>1.4000000000000001</v>
      </c>
      <c r="W48" s="93">
        <f>[43]Dezembro!$K$26</f>
        <v>1.5999999999999999</v>
      </c>
      <c r="X48" s="93">
        <f>[43]Dezembro!$K$27</f>
        <v>2.4000000000000004</v>
      </c>
      <c r="Y48" s="93">
        <f>[43]Dezembro!$K$28</f>
        <v>17.2</v>
      </c>
      <c r="Z48" s="93">
        <f>[43]Dezembro!$K$29</f>
        <v>12</v>
      </c>
      <c r="AA48" s="93">
        <f>[43]Dezembro!$K$30</f>
        <v>58.000000000000007</v>
      </c>
      <c r="AB48" s="93">
        <f>[43]Dezembro!$K$31</f>
        <v>0</v>
      </c>
      <c r="AC48" s="93">
        <f>[43]Dezembro!$K$32</f>
        <v>0</v>
      </c>
      <c r="AD48" s="93">
        <f>[43]Dezembro!$K$33</f>
        <v>0</v>
      </c>
      <c r="AE48" s="93">
        <f>[43]Dezembro!$K$34</f>
        <v>0</v>
      </c>
      <c r="AF48" s="93">
        <f>[43]Dezembro!$K$35</f>
        <v>4</v>
      </c>
      <c r="AG48" s="81">
        <f t="shared" si="6"/>
        <v>259.60000000000002</v>
      </c>
      <c r="AH48" s="82">
        <f t="shared" si="4"/>
        <v>58.000000000000007</v>
      </c>
      <c r="AI48" s="56">
        <f t="shared" si="5"/>
        <v>11</v>
      </c>
      <c r="AJ48" s="11" t="s">
        <v>33</v>
      </c>
    </row>
    <row r="49" spans="1:36" x14ac:dyDescent="0.2">
      <c r="A49" s="102" t="s">
        <v>19</v>
      </c>
      <c r="B49" s="93">
        <f>[44]Dezembro!$K$5</f>
        <v>0</v>
      </c>
      <c r="C49" s="93">
        <f>[44]Dezembro!$K$6</f>
        <v>2.8</v>
      </c>
      <c r="D49" s="93">
        <f>[44]Dezembro!$K$7</f>
        <v>10.199999999999996</v>
      </c>
      <c r="E49" s="93">
        <f>[44]Dezembro!$K$8</f>
        <v>62.800000000000004</v>
      </c>
      <c r="F49" s="93">
        <f>[44]Dezembro!$K$9</f>
        <v>8.8000000000000007</v>
      </c>
      <c r="G49" s="93">
        <f>[44]Dezembro!$K$10</f>
        <v>24.8</v>
      </c>
      <c r="H49" s="93">
        <f>[44]Dezembro!$K$11</f>
        <v>0</v>
      </c>
      <c r="I49" s="93">
        <f>[44]Dezembro!$K$12</f>
        <v>24.2</v>
      </c>
      <c r="J49" s="93">
        <f>[44]Dezembro!$K$13</f>
        <v>27.800000000000004</v>
      </c>
      <c r="K49" s="93">
        <f>[44]Dezembro!$K$14</f>
        <v>21.8</v>
      </c>
      <c r="L49" s="93">
        <f>[44]Dezembro!$K$15</f>
        <v>0</v>
      </c>
      <c r="M49" s="93">
        <f>[44]Dezembro!$K$16</f>
        <v>2</v>
      </c>
      <c r="N49" s="93">
        <f>[44]Dezembro!$K$17</f>
        <v>0.2</v>
      </c>
      <c r="O49" s="93">
        <f>[44]Dezembro!$K$18</f>
        <v>17.599999999999998</v>
      </c>
      <c r="P49" s="93">
        <f>[44]Dezembro!$K$19</f>
        <v>8.6</v>
      </c>
      <c r="Q49" s="93">
        <f>[44]Dezembro!$K$20</f>
        <v>9</v>
      </c>
      <c r="R49" s="93">
        <f>[44]Dezembro!$K$21</f>
        <v>3.0000000000000004</v>
      </c>
      <c r="S49" s="93">
        <f>[44]Dezembro!$K$22</f>
        <v>0</v>
      </c>
      <c r="T49" s="93">
        <f>[44]Dezembro!$K$23</f>
        <v>0</v>
      </c>
      <c r="U49" s="93">
        <f>[44]Dezembro!$K$24</f>
        <v>0.4</v>
      </c>
      <c r="V49" s="93">
        <f>[44]Dezembro!$K$25</f>
        <v>3.4000000000000008</v>
      </c>
      <c r="W49" s="93">
        <f>[44]Dezembro!$K$26</f>
        <v>9.3999999999999986</v>
      </c>
      <c r="X49" s="93">
        <f>[44]Dezembro!$K$27</f>
        <v>0</v>
      </c>
      <c r="Y49" s="93">
        <f>[44]Dezembro!$K$28</f>
        <v>0</v>
      </c>
      <c r="Z49" s="93">
        <f>[44]Dezembro!$K$29</f>
        <v>1.2000000000000002</v>
      </c>
      <c r="AA49" s="93">
        <f>[44]Dezembro!$K$30</f>
        <v>2.6</v>
      </c>
      <c r="AB49" s="93">
        <f>[44]Dezembro!$K$31</f>
        <v>6.2</v>
      </c>
      <c r="AC49" s="93">
        <f>[44]Dezembro!$K$32</f>
        <v>5.2000000000000011</v>
      </c>
      <c r="AD49" s="93">
        <f>[44]Dezembro!$K$33</f>
        <v>0</v>
      </c>
      <c r="AE49" s="93">
        <f>[44]Dezembro!$K$34</f>
        <v>0</v>
      </c>
      <c r="AF49" s="93">
        <f>[44]Dezembro!$K$35</f>
        <v>0</v>
      </c>
      <c r="AG49" s="81">
        <f>SUM(B49:AF49)</f>
        <v>251.99999999999997</v>
      </c>
      <c r="AH49" s="82">
        <f t="shared" si="4"/>
        <v>62.800000000000004</v>
      </c>
      <c r="AI49" s="56">
        <f t="shared" si="5"/>
        <v>10</v>
      </c>
    </row>
    <row r="50" spans="1:36" x14ac:dyDescent="0.2">
      <c r="A50" s="103" t="s">
        <v>1</v>
      </c>
      <c r="B50" s="93">
        <v>0</v>
      </c>
      <c r="C50" s="93">
        <v>32.6</v>
      </c>
      <c r="D50" s="93">
        <v>56.4</v>
      </c>
      <c r="E50" s="93">
        <v>0.2</v>
      </c>
      <c r="F50" s="93">
        <v>0</v>
      </c>
      <c r="G50" s="93">
        <v>0.2</v>
      </c>
      <c r="H50" s="93">
        <v>0</v>
      </c>
      <c r="I50" s="93">
        <v>0</v>
      </c>
      <c r="J50" s="93">
        <v>6.6</v>
      </c>
      <c r="K50" s="93">
        <v>3</v>
      </c>
      <c r="L50" s="93">
        <v>0</v>
      </c>
      <c r="M50" s="93">
        <v>0.6</v>
      </c>
      <c r="N50" s="93">
        <v>30.6</v>
      </c>
      <c r="O50" s="93">
        <v>20.2</v>
      </c>
      <c r="P50" s="93">
        <v>1.4</v>
      </c>
      <c r="Q50" s="93">
        <v>0</v>
      </c>
      <c r="R50" s="93">
        <v>0</v>
      </c>
      <c r="S50" s="93">
        <v>0</v>
      </c>
      <c r="T50" s="93">
        <v>0</v>
      </c>
      <c r="U50" s="93">
        <v>6.4</v>
      </c>
      <c r="V50" s="93">
        <v>63</v>
      </c>
      <c r="W50" s="93">
        <v>0</v>
      </c>
      <c r="X50" s="93">
        <v>5</v>
      </c>
      <c r="Y50" s="93">
        <v>28.6</v>
      </c>
      <c r="Z50" s="93">
        <v>20.8</v>
      </c>
      <c r="AA50" s="93">
        <v>0</v>
      </c>
      <c r="AB50" s="93">
        <v>0</v>
      </c>
      <c r="AC50" s="93">
        <v>0</v>
      </c>
      <c r="AD50" s="93">
        <v>0</v>
      </c>
      <c r="AE50" s="93">
        <v>0</v>
      </c>
      <c r="AF50" s="93">
        <v>0</v>
      </c>
      <c r="AG50" s="81">
        <f>SUM(B50:AF50)</f>
        <v>275.59999999999997</v>
      </c>
      <c r="AH50" s="82">
        <f t="shared" si="4"/>
        <v>63</v>
      </c>
      <c r="AI50" s="56">
        <f t="shared" si="5"/>
        <v>16</v>
      </c>
    </row>
    <row r="51" spans="1:36" x14ac:dyDescent="0.2">
      <c r="A51" s="103" t="s">
        <v>50</v>
      </c>
      <c r="B51" s="10">
        <v>0</v>
      </c>
      <c r="C51" s="10">
        <v>22.2</v>
      </c>
      <c r="D51" s="10">
        <v>14</v>
      </c>
      <c r="E51" s="10">
        <v>5.8</v>
      </c>
      <c r="F51" s="10">
        <v>0.4</v>
      </c>
      <c r="G51" s="10">
        <v>0.4</v>
      </c>
      <c r="H51" s="10">
        <v>10</v>
      </c>
      <c r="I51" s="10">
        <v>43</v>
      </c>
      <c r="J51" s="10">
        <v>34</v>
      </c>
      <c r="K51" s="10">
        <v>0.2</v>
      </c>
      <c r="L51" s="10">
        <v>0</v>
      </c>
      <c r="M51" s="10">
        <v>0</v>
      </c>
      <c r="N51" s="10">
        <v>0</v>
      </c>
      <c r="O51" s="10">
        <v>70.599999999999994</v>
      </c>
      <c r="P51" s="10">
        <v>0.2</v>
      </c>
      <c r="Q51" s="10">
        <v>0</v>
      </c>
      <c r="R51" s="10">
        <v>0</v>
      </c>
      <c r="S51" s="10">
        <v>0</v>
      </c>
      <c r="T51" s="10">
        <v>11.2</v>
      </c>
      <c r="U51" s="10">
        <v>16.399999999999999</v>
      </c>
      <c r="V51" s="10">
        <v>28.4</v>
      </c>
      <c r="W51" s="10">
        <v>0</v>
      </c>
      <c r="X51" s="10">
        <v>0</v>
      </c>
      <c r="Y51" s="10">
        <v>0</v>
      </c>
      <c r="Z51" s="10">
        <v>1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81">
        <f>SUM(B51:AF51)</f>
        <v>257.79999999999995</v>
      </c>
      <c r="AH51" s="82">
        <f t="shared" si="4"/>
        <v>70.599999999999994</v>
      </c>
      <c r="AI51" s="56">
        <f t="shared" si="5"/>
        <v>16</v>
      </c>
    </row>
    <row r="52" spans="1:36" x14ac:dyDescent="0.2">
      <c r="A52" s="103" t="s">
        <v>29</v>
      </c>
      <c r="B52" s="10">
        <v>0</v>
      </c>
      <c r="C52" s="10">
        <v>17</v>
      </c>
      <c r="D52" s="10">
        <v>0.6</v>
      </c>
      <c r="E52" s="10">
        <v>0.4</v>
      </c>
      <c r="F52" s="10">
        <v>0</v>
      </c>
      <c r="G52" s="10">
        <v>1.8</v>
      </c>
      <c r="H52" s="10">
        <v>0</v>
      </c>
      <c r="I52" s="10">
        <v>4.4000000000000004</v>
      </c>
      <c r="J52" s="10">
        <v>0.2</v>
      </c>
      <c r="K52" s="10">
        <v>34.6</v>
      </c>
      <c r="L52" s="10">
        <v>0</v>
      </c>
      <c r="M52" s="10">
        <v>0</v>
      </c>
      <c r="N52" s="10">
        <v>33.4</v>
      </c>
      <c r="O52" s="10">
        <v>20.8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0">
        <v>0</v>
      </c>
      <c r="W52" s="10">
        <v>0</v>
      </c>
      <c r="X52" s="10">
        <v>0</v>
      </c>
      <c r="Y52" s="10">
        <v>1</v>
      </c>
      <c r="Z52" s="10">
        <v>6.8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81">
        <f>SUM(B52:AF52)</f>
        <v>122</v>
      </c>
      <c r="AH52" s="82">
        <f t="shared" si="4"/>
        <v>34.6</v>
      </c>
      <c r="AI52" s="56">
        <f t="shared" si="5"/>
        <v>19</v>
      </c>
    </row>
    <row r="53" spans="1:36" s="5" customFormat="1" x14ac:dyDescent="0.2">
      <c r="A53" s="103" t="s">
        <v>225</v>
      </c>
      <c r="B53" s="10">
        <v>0</v>
      </c>
      <c r="C53" s="10">
        <v>9.1999999999999993</v>
      </c>
      <c r="D53" s="10">
        <v>6.8</v>
      </c>
      <c r="E53" s="10">
        <v>1</v>
      </c>
      <c r="F53" s="10">
        <v>0</v>
      </c>
      <c r="G53" s="10">
        <v>3</v>
      </c>
      <c r="H53" s="10">
        <v>0</v>
      </c>
      <c r="I53" s="10">
        <v>0</v>
      </c>
      <c r="J53" s="10">
        <v>2.2000000000000002</v>
      </c>
      <c r="K53" s="10">
        <v>0</v>
      </c>
      <c r="L53" s="10">
        <v>0</v>
      </c>
      <c r="M53" s="10">
        <v>0.2</v>
      </c>
      <c r="N53" s="10">
        <v>31</v>
      </c>
      <c r="O53" s="10">
        <v>12.6</v>
      </c>
      <c r="P53" s="10">
        <v>8</v>
      </c>
      <c r="Q53" s="10">
        <v>0</v>
      </c>
      <c r="R53" s="10">
        <v>0</v>
      </c>
      <c r="S53" s="10">
        <v>0</v>
      </c>
      <c r="T53" s="10">
        <v>0</v>
      </c>
      <c r="U53" s="10">
        <v>17.8</v>
      </c>
      <c r="V53" s="10">
        <v>2.6</v>
      </c>
      <c r="W53" s="10">
        <v>0.2</v>
      </c>
      <c r="X53" s="10">
        <v>16.600000000000001</v>
      </c>
      <c r="Y53" s="10">
        <v>6.4</v>
      </c>
      <c r="Z53" s="10">
        <v>11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81">
        <f t="shared" ref="AG53:AG70" si="7">SUM(B53:AF53)</f>
        <v>128.6</v>
      </c>
      <c r="AH53" s="82">
        <f t="shared" si="4"/>
        <v>31</v>
      </c>
      <c r="AI53" s="56">
        <f t="shared" si="5"/>
        <v>16</v>
      </c>
    </row>
    <row r="54" spans="1:36" x14ac:dyDescent="0.2">
      <c r="A54" s="103" t="s">
        <v>226</v>
      </c>
      <c r="B54" s="10">
        <v>0</v>
      </c>
      <c r="C54" s="10">
        <v>5</v>
      </c>
      <c r="D54" s="10">
        <v>15</v>
      </c>
      <c r="E54" s="10">
        <v>3.2</v>
      </c>
      <c r="F54" s="10">
        <v>0</v>
      </c>
      <c r="G54" s="10">
        <v>5.8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4.2</v>
      </c>
      <c r="N54" s="10">
        <v>25.2</v>
      </c>
      <c r="O54" s="10">
        <v>11</v>
      </c>
      <c r="P54" s="10">
        <v>13.2</v>
      </c>
      <c r="Q54" s="10">
        <v>0</v>
      </c>
      <c r="R54" s="10">
        <v>0</v>
      </c>
      <c r="S54" s="10">
        <v>0</v>
      </c>
      <c r="T54" s="10">
        <v>0</v>
      </c>
      <c r="U54" s="10">
        <v>26.8</v>
      </c>
      <c r="V54" s="10">
        <v>4</v>
      </c>
      <c r="W54" s="10">
        <v>0</v>
      </c>
      <c r="X54" s="10">
        <v>2.4</v>
      </c>
      <c r="Y54" s="10">
        <v>2.6</v>
      </c>
      <c r="Z54" s="10">
        <v>10.4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81">
        <f t="shared" si="7"/>
        <v>128.80000000000001</v>
      </c>
      <c r="AH54" s="82">
        <f t="shared" si="4"/>
        <v>26.8</v>
      </c>
      <c r="AI54" s="56">
        <f t="shared" si="5"/>
        <v>18</v>
      </c>
      <c r="AJ54" t="s">
        <v>33</v>
      </c>
    </row>
    <row r="55" spans="1:36" x14ac:dyDescent="0.2">
      <c r="A55" s="103" t="s">
        <v>237</v>
      </c>
      <c r="B55" s="10">
        <v>0.2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4.4000000000000004</v>
      </c>
      <c r="M55" s="10">
        <v>12.8</v>
      </c>
      <c r="N55" s="10">
        <v>17.2</v>
      </c>
      <c r="O55" s="10">
        <v>13</v>
      </c>
      <c r="P55" s="10">
        <v>14.8</v>
      </c>
      <c r="Q55" s="10">
        <v>0.4</v>
      </c>
      <c r="R55" s="10">
        <v>0</v>
      </c>
      <c r="S55" s="10">
        <v>0</v>
      </c>
      <c r="T55" s="10">
        <v>0</v>
      </c>
      <c r="U55" s="10">
        <v>7.2</v>
      </c>
      <c r="V55" s="10">
        <v>14.8</v>
      </c>
      <c r="W55" s="10">
        <v>0</v>
      </c>
      <c r="X55" s="10">
        <v>0</v>
      </c>
      <c r="Y55" s="10">
        <v>0</v>
      </c>
      <c r="Z55" s="10">
        <v>24.4</v>
      </c>
      <c r="AA55" s="10">
        <v>20.6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81">
        <f t="shared" si="7"/>
        <v>129.79999999999998</v>
      </c>
      <c r="AH55" s="82">
        <f t="shared" si="4"/>
        <v>24.4</v>
      </c>
      <c r="AI55" s="56">
        <f t="shared" si="5"/>
        <v>20</v>
      </c>
    </row>
    <row r="56" spans="1:36" x14ac:dyDescent="0.2">
      <c r="A56" s="103" t="s">
        <v>227</v>
      </c>
      <c r="B56" s="10">
        <v>0</v>
      </c>
      <c r="C56" s="10">
        <v>1.4</v>
      </c>
      <c r="D56" s="10">
        <v>20.2</v>
      </c>
      <c r="E56" s="10">
        <v>12.6</v>
      </c>
      <c r="F56" s="10">
        <v>0</v>
      </c>
      <c r="G56" s="10">
        <v>1.6</v>
      </c>
      <c r="H56" s="10">
        <v>4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0.2</v>
      </c>
      <c r="O56" s="10">
        <v>28.2</v>
      </c>
      <c r="P56" s="10">
        <v>6.4</v>
      </c>
      <c r="Q56" s="10">
        <v>0</v>
      </c>
      <c r="R56" s="10">
        <v>0</v>
      </c>
      <c r="S56" s="10">
        <v>0</v>
      </c>
      <c r="T56" s="10">
        <v>0</v>
      </c>
      <c r="U56" s="10">
        <v>1.6</v>
      </c>
      <c r="V56" s="10">
        <v>0.2</v>
      </c>
      <c r="W56" s="10">
        <v>4.5999999999999996</v>
      </c>
      <c r="X56" s="10">
        <v>0</v>
      </c>
      <c r="Y56" s="10">
        <v>30.8</v>
      </c>
      <c r="Z56" s="10">
        <v>38.200000000000003</v>
      </c>
      <c r="AA56" s="10">
        <v>3.6</v>
      </c>
      <c r="AB56" s="10">
        <v>0.2</v>
      </c>
      <c r="AC56" s="10">
        <v>0</v>
      </c>
      <c r="AD56" s="10">
        <v>0</v>
      </c>
      <c r="AE56" s="10">
        <v>0</v>
      </c>
      <c r="AF56" s="10">
        <v>0</v>
      </c>
      <c r="AG56" s="81">
        <f t="shared" si="7"/>
        <v>153.79999999999998</v>
      </c>
      <c r="AH56" s="82">
        <f t="shared" si="4"/>
        <v>38.200000000000003</v>
      </c>
      <c r="AI56" s="56">
        <f t="shared" si="5"/>
        <v>16</v>
      </c>
    </row>
    <row r="57" spans="1:36" hidden="1" x14ac:dyDescent="0.2">
      <c r="A57" s="103" t="s">
        <v>233</v>
      </c>
      <c r="B57" s="10">
        <v>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81">
        <f t="shared" si="7"/>
        <v>0</v>
      </c>
      <c r="AH57" s="82">
        <f t="shared" si="4"/>
        <v>0</v>
      </c>
      <c r="AI57" s="56">
        <f t="shared" si="5"/>
        <v>1</v>
      </c>
    </row>
    <row r="58" spans="1:36" x14ac:dyDescent="0.2">
      <c r="A58" s="103" t="s">
        <v>234</v>
      </c>
      <c r="B58" s="10">
        <v>41.4</v>
      </c>
      <c r="C58" s="10">
        <v>0.2</v>
      </c>
      <c r="D58" s="10">
        <v>11.2</v>
      </c>
      <c r="E58" s="10">
        <v>0.4</v>
      </c>
      <c r="F58" s="10">
        <v>1.2</v>
      </c>
      <c r="G58" s="10">
        <v>1</v>
      </c>
      <c r="H58" s="10">
        <v>0</v>
      </c>
      <c r="I58" s="10">
        <v>0</v>
      </c>
      <c r="J58" s="10">
        <v>4.4000000000000004</v>
      </c>
      <c r="K58" s="10">
        <v>25.8</v>
      </c>
      <c r="L58" s="10">
        <v>0</v>
      </c>
      <c r="M58" s="10">
        <v>0</v>
      </c>
      <c r="N58" s="10">
        <v>0</v>
      </c>
      <c r="O58" s="10">
        <v>3.4</v>
      </c>
      <c r="P58" s="10">
        <v>0.2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22.4</v>
      </c>
      <c r="X58" s="10">
        <v>0</v>
      </c>
      <c r="Y58" s="10">
        <v>0</v>
      </c>
      <c r="Z58" s="10">
        <v>92.6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81">
        <f t="shared" si="7"/>
        <v>204.2</v>
      </c>
      <c r="AH58" s="82">
        <f t="shared" si="4"/>
        <v>92.6</v>
      </c>
      <c r="AI58" s="56">
        <f t="shared" si="5"/>
        <v>19</v>
      </c>
    </row>
    <row r="59" spans="1:36" x14ac:dyDescent="0.2">
      <c r="A59" s="103" t="s">
        <v>6</v>
      </c>
      <c r="B59" s="10">
        <v>22.4</v>
      </c>
      <c r="C59" s="10">
        <v>0.2</v>
      </c>
      <c r="D59" s="10">
        <v>10.4</v>
      </c>
      <c r="E59" s="10">
        <v>7.8</v>
      </c>
      <c r="F59" s="10">
        <v>15.6</v>
      </c>
      <c r="G59" s="10">
        <v>12.6</v>
      </c>
      <c r="H59" s="10">
        <v>0.2</v>
      </c>
      <c r="I59" s="10">
        <v>0</v>
      </c>
      <c r="J59" s="10">
        <v>0</v>
      </c>
      <c r="K59" s="10">
        <v>0</v>
      </c>
      <c r="L59" s="10">
        <v>0</v>
      </c>
      <c r="M59" s="10">
        <v>0.4</v>
      </c>
      <c r="N59" s="10">
        <v>0.2</v>
      </c>
      <c r="O59" s="10">
        <v>17.2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24.6</v>
      </c>
      <c r="W59" s="10">
        <v>0</v>
      </c>
      <c r="X59" s="10">
        <v>13</v>
      </c>
      <c r="Y59" s="10">
        <v>0.2</v>
      </c>
      <c r="Z59" s="10">
        <v>36</v>
      </c>
      <c r="AA59" s="10">
        <v>14.4</v>
      </c>
      <c r="AB59" s="10">
        <v>0.2</v>
      </c>
      <c r="AC59" s="10">
        <v>0</v>
      </c>
      <c r="AD59" s="10">
        <v>0</v>
      </c>
      <c r="AE59" s="10">
        <v>0</v>
      </c>
      <c r="AF59" s="10">
        <v>0</v>
      </c>
      <c r="AG59" s="81">
        <f t="shared" si="7"/>
        <v>175.4</v>
      </c>
      <c r="AH59" s="82">
        <f t="shared" si="4"/>
        <v>36</v>
      </c>
      <c r="AI59" s="56">
        <f t="shared" si="5"/>
        <v>15</v>
      </c>
    </row>
    <row r="60" spans="1:36" hidden="1" x14ac:dyDescent="0.2">
      <c r="A60" s="103" t="s">
        <v>235</v>
      </c>
      <c r="B60" s="10">
        <v>0</v>
      </c>
      <c r="C60" s="10">
        <v>0.6</v>
      </c>
      <c r="D60" s="10">
        <v>27.8</v>
      </c>
      <c r="E60" s="10">
        <v>0.2</v>
      </c>
      <c r="F60" s="10" t="s">
        <v>203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81">
        <f t="shared" si="7"/>
        <v>28.6</v>
      </c>
      <c r="AH60" s="82">
        <f t="shared" si="4"/>
        <v>27.8</v>
      </c>
      <c r="AI60" s="56">
        <f t="shared" si="5"/>
        <v>1</v>
      </c>
    </row>
    <row r="61" spans="1:36" x14ac:dyDescent="0.2">
      <c r="A61" s="103" t="s">
        <v>7</v>
      </c>
      <c r="B61" s="10">
        <v>0</v>
      </c>
      <c r="C61" s="10">
        <v>20.6</v>
      </c>
      <c r="D61" s="10">
        <v>21.6</v>
      </c>
      <c r="E61" s="10">
        <v>4.5999999999999996</v>
      </c>
      <c r="F61" s="10">
        <v>5.6</v>
      </c>
      <c r="G61" s="10">
        <v>0.8</v>
      </c>
      <c r="H61" s="10">
        <v>0.2</v>
      </c>
      <c r="I61" s="10">
        <v>16</v>
      </c>
      <c r="J61" s="10">
        <v>13</v>
      </c>
      <c r="K61" s="10">
        <v>2.6</v>
      </c>
      <c r="L61" s="10">
        <v>0</v>
      </c>
      <c r="M61" s="10">
        <v>0</v>
      </c>
      <c r="N61" s="10">
        <v>19.8</v>
      </c>
      <c r="O61" s="10">
        <v>10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2</v>
      </c>
      <c r="V61" s="10">
        <v>3.6</v>
      </c>
      <c r="W61" s="10">
        <v>0</v>
      </c>
      <c r="X61" s="10">
        <v>0</v>
      </c>
      <c r="Y61" s="10">
        <v>58.8</v>
      </c>
      <c r="Z61" s="10">
        <v>4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81">
        <f t="shared" si="7"/>
        <v>183.2</v>
      </c>
      <c r="AH61" s="82">
        <f t="shared" si="4"/>
        <v>58.8</v>
      </c>
      <c r="AI61" s="56">
        <f t="shared" si="5"/>
        <v>16</v>
      </c>
    </row>
    <row r="62" spans="1:36" x14ac:dyDescent="0.2">
      <c r="A62" s="103" t="s">
        <v>228</v>
      </c>
      <c r="B62" s="10">
        <v>0</v>
      </c>
      <c r="C62" s="10">
        <v>5.4</v>
      </c>
      <c r="D62" s="10">
        <v>0</v>
      </c>
      <c r="E62" s="10">
        <v>0</v>
      </c>
      <c r="F62" s="10">
        <v>0</v>
      </c>
      <c r="G62" s="10">
        <v>1.8</v>
      </c>
      <c r="H62" s="10">
        <v>2.4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0.2</v>
      </c>
      <c r="O62" s="10">
        <v>0.8</v>
      </c>
      <c r="P62" s="10">
        <v>0</v>
      </c>
      <c r="Q62" s="10">
        <v>0</v>
      </c>
      <c r="R62" s="10">
        <v>0</v>
      </c>
      <c r="S62" s="10">
        <v>0</v>
      </c>
      <c r="T62" s="10">
        <v>0.6</v>
      </c>
      <c r="U62" s="10">
        <v>4.8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81">
        <f t="shared" si="7"/>
        <v>16</v>
      </c>
      <c r="AH62" s="82">
        <f t="shared" si="4"/>
        <v>5.4</v>
      </c>
      <c r="AI62" s="56">
        <f t="shared" si="5"/>
        <v>24</v>
      </c>
    </row>
    <row r="63" spans="1:36" x14ac:dyDescent="0.2">
      <c r="A63" s="103" t="s">
        <v>9</v>
      </c>
      <c r="B63" s="10">
        <v>0</v>
      </c>
      <c r="C63" s="10">
        <v>5.4</v>
      </c>
      <c r="D63" s="10">
        <v>24</v>
      </c>
      <c r="E63" s="10">
        <v>62.4</v>
      </c>
      <c r="F63" s="10">
        <v>1.8</v>
      </c>
      <c r="G63" s="10">
        <v>6.4</v>
      </c>
      <c r="H63" s="10">
        <v>0</v>
      </c>
      <c r="I63" s="10">
        <v>33.200000000000003</v>
      </c>
      <c r="J63" s="10">
        <v>7.4</v>
      </c>
      <c r="K63" s="10">
        <v>8.8000000000000007</v>
      </c>
      <c r="L63" s="10">
        <v>0.2</v>
      </c>
      <c r="M63" s="10">
        <v>0</v>
      </c>
      <c r="N63" s="10">
        <v>10.4</v>
      </c>
      <c r="O63" s="10">
        <v>23.4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3</v>
      </c>
      <c r="V63" s="10">
        <v>24.8</v>
      </c>
      <c r="W63" s="10">
        <v>0</v>
      </c>
      <c r="X63" s="10">
        <v>0</v>
      </c>
      <c r="Y63" s="10">
        <v>29.8</v>
      </c>
      <c r="Z63" s="10">
        <v>1.8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18.399999999999999</v>
      </c>
      <c r="AG63" s="81">
        <f>SUM(B63:AF63)</f>
        <v>261.20000000000005</v>
      </c>
      <c r="AH63" s="82">
        <f t="shared" si="4"/>
        <v>62.4</v>
      </c>
      <c r="AI63" s="56">
        <f t="shared" si="5"/>
        <v>15</v>
      </c>
    </row>
    <row r="64" spans="1:36" x14ac:dyDescent="0.2">
      <c r="A64" s="103" t="s">
        <v>11</v>
      </c>
      <c r="B64" s="10">
        <v>0</v>
      </c>
      <c r="C64" s="10">
        <v>100.8</v>
      </c>
      <c r="D64" s="10">
        <v>7.2</v>
      </c>
      <c r="E64" s="10">
        <v>1.4</v>
      </c>
      <c r="F64" s="10">
        <v>0</v>
      </c>
      <c r="G64" s="10">
        <v>0</v>
      </c>
      <c r="H64" s="10">
        <v>0</v>
      </c>
      <c r="I64" s="10">
        <v>5.8</v>
      </c>
      <c r="J64" s="10">
        <v>1.8</v>
      </c>
      <c r="K64" s="10">
        <v>26.2</v>
      </c>
      <c r="L64" s="10">
        <v>0</v>
      </c>
      <c r="M64" s="10">
        <v>0</v>
      </c>
      <c r="N64" s="10">
        <v>0</v>
      </c>
      <c r="O64" s="10">
        <v>4.2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64.2</v>
      </c>
      <c r="X64" s="10">
        <v>0</v>
      </c>
      <c r="Y64" s="10">
        <v>0.2</v>
      </c>
      <c r="Z64" s="10">
        <v>8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81">
        <f t="shared" si="7"/>
        <v>219.79999999999995</v>
      </c>
      <c r="AH64" s="82">
        <f t="shared" si="4"/>
        <v>100.8</v>
      </c>
      <c r="AI64" s="56">
        <f t="shared" si="5"/>
        <v>21</v>
      </c>
      <c r="AJ64" t="s">
        <v>33</v>
      </c>
    </row>
    <row r="65" spans="1:36" x14ac:dyDescent="0.2">
      <c r="A65" s="103" t="s">
        <v>229</v>
      </c>
      <c r="B65" s="10">
        <v>0</v>
      </c>
      <c r="C65" s="10">
        <v>2.2000000000000002</v>
      </c>
      <c r="D65" s="10">
        <v>13.6</v>
      </c>
      <c r="E65" s="10">
        <v>8.8000000000000007</v>
      </c>
      <c r="F65" s="10">
        <v>0</v>
      </c>
      <c r="G65" s="10">
        <v>0</v>
      </c>
      <c r="H65" s="10">
        <v>2.8</v>
      </c>
      <c r="I65" s="10">
        <v>43</v>
      </c>
      <c r="J65" s="10">
        <v>30</v>
      </c>
      <c r="K65" s="10">
        <v>0.2</v>
      </c>
      <c r="L65" s="10">
        <v>0</v>
      </c>
      <c r="M65" s="10">
        <v>0</v>
      </c>
      <c r="N65" s="10">
        <v>0.4</v>
      </c>
      <c r="O65" s="10">
        <v>0.2</v>
      </c>
      <c r="P65" s="10">
        <v>0</v>
      </c>
      <c r="Q65" s="10">
        <v>0</v>
      </c>
      <c r="R65" s="10">
        <v>0</v>
      </c>
      <c r="S65" s="10">
        <v>0</v>
      </c>
      <c r="T65" s="10">
        <v>13.2</v>
      </c>
      <c r="U65" s="10">
        <v>43.6</v>
      </c>
      <c r="V65" s="10">
        <v>0</v>
      </c>
      <c r="W65" s="10">
        <v>0</v>
      </c>
      <c r="X65" s="10">
        <v>0</v>
      </c>
      <c r="Y65" s="10">
        <v>0</v>
      </c>
      <c r="Z65" s="10">
        <v>3.4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10.199999999999999</v>
      </c>
      <c r="AG65" s="81">
        <f t="shared" si="7"/>
        <v>171.60000000000002</v>
      </c>
      <c r="AH65" s="82">
        <f t="shared" si="4"/>
        <v>43.6</v>
      </c>
      <c r="AI65" s="56">
        <f t="shared" si="5"/>
        <v>18</v>
      </c>
    </row>
    <row r="66" spans="1:36" x14ac:dyDescent="0.2">
      <c r="A66" s="103" t="s">
        <v>14</v>
      </c>
      <c r="B66" s="10">
        <v>0</v>
      </c>
      <c r="C66" s="10">
        <v>20.8</v>
      </c>
      <c r="D66" s="10">
        <v>35.6</v>
      </c>
      <c r="E66" s="10">
        <v>0.6</v>
      </c>
      <c r="F66" s="10">
        <v>0</v>
      </c>
      <c r="G66" s="10">
        <v>0</v>
      </c>
      <c r="H66" s="10">
        <v>0</v>
      </c>
      <c r="I66" s="10">
        <v>12.2</v>
      </c>
      <c r="J66" s="10">
        <v>9.4</v>
      </c>
      <c r="K66" s="10">
        <v>5.4</v>
      </c>
      <c r="L66" s="10">
        <v>0</v>
      </c>
      <c r="M66" s="10">
        <v>20.8</v>
      </c>
      <c r="N66" s="10">
        <v>9.1999999999999993</v>
      </c>
      <c r="O66" s="10">
        <v>33.799999999999997</v>
      </c>
      <c r="P66" s="10">
        <v>0</v>
      </c>
      <c r="Q66" s="10">
        <v>0</v>
      </c>
      <c r="R66" s="10">
        <v>0</v>
      </c>
      <c r="S66" s="10">
        <v>0</v>
      </c>
      <c r="T66" s="10">
        <v>0.4</v>
      </c>
      <c r="U66" s="10">
        <v>0.8</v>
      </c>
      <c r="V66" s="10">
        <v>0</v>
      </c>
      <c r="W66" s="10">
        <v>5.6</v>
      </c>
      <c r="X66" s="10">
        <v>0</v>
      </c>
      <c r="Y66" s="10">
        <v>9</v>
      </c>
      <c r="Z66" s="10">
        <v>0</v>
      </c>
      <c r="AA66" s="10">
        <v>0.2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81">
        <f t="shared" si="7"/>
        <v>163.80000000000001</v>
      </c>
      <c r="AH66" s="82">
        <f t="shared" si="4"/>
        <v>35.6</v>
      </c>
      <c r="AI66" s="56">
        <f t="shared" si="5"/>
        <v>17</v>
      </c>
    </row>
    <row r="67" spans="1:36" x14ac:dyDescent="0.2">
      <c r="A67" s="103" t="s">
        <v>230</v>
      </c>
      <c r="B67" s="10">
        <v>32</v>
      </c>
      <c r="C67" s="10">
        <v>9</v>
      </c>
      <c r="D67" s="10">
        <v>24.8</v>
      </c>
      <c r="E67" s="10">
        <v>10.6</v>
      </c>
      <c r="F67" s="10">
        <v>10.4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5.2</v>
      </c>
      <c r="N67" s="10">
        <v>0.2</v>
      </c>
      <c r="O67" s="10">
        <v>25.6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1.2</v>
      </c>
      <c r="Y67" s="10">
        <v>26.6</v>
      </c>
      <c r="Z67" s="10">
        <v>72.8</v>
      </c>
      <c r="AA67" s="10">
        <v>10.6</v>
      </c>
      <c r="AB67" s="10">
        <v>0.2</v>
      </c>
      <c r="AC67" s="10">
        <v>0</v>
      </c>
      <c r="AD67" s="10">
        <v>0</v>
      </c>
      <c r="AE67" s="10">
        <v>0</v>
      </c>
      <c r="AF67" s="10">
        <v>0</v>
      </c>
      <c r="AG67" s="81">
        <f t="shared" si="7"/>
        <v>229.20000000000002</v>
      </c>
      <c r="AH67" s="82">
        <f t="shared" si="4"/>
        <v>72.8</v>
      </c>
      <c r="AI67" s="56">
        <f t="shared" si="5"/>
        <v>18</v>
      </c>
      <c r="AJ67" s="11" t="s">
        <v>33</v>
      </c>
    </row>
    <row r="68" spans="1:36" x14ac:dyDescent="0.2">
      <c r="A68" s="103" t="s">
        <v>238</v>
      </c>
      <c r="B68" s="10">
        <v>1.4</v>
      </c>
      <c r="C68" s="10">
        <v>1.2</v>
      </c>
      <c r="D68" s="10">
        <v>43.8</v>
      </c>
      <c r="E68" s="10">
        <v>7.8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0.8</v>
      </c>
      <c r="O68" s="10">
        <v>21.2</v>
      </c>
      <c r="P68" s="10">
        <v>6.8</v>
      </c>
      <c r="Q68" s="10">
        <v>0</v>
      </c>
      <c r="R68" s="10">
        <v>0</v>
      </c>
      <c r="S68" s="10">
        <v>0</v>
      </c>
      <c r="T68" s="10">
        <v>0</v>
      </c>
      <c r="U68" s="10">
        <v>1.6</v>
      </c>
      <c r="V68" s="10">
        <v>0</v>
      </c>
      <c r="W68" s="10">
        <v>0</v>
      </c>
      <c r="X68" s="10">
        <v>1.6</v>
      </c>
      <c r="Y68" s="10">
        <v>10.4</v>
      </c>
      <c r="Z68" s="10">
        <v>50.8</v>
      </c>
      <c r="AA68" s="10">
        <v>11.2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81">
        <f t="shared" si="7"/>
        <v>158.59999999999997</v>
      </c>
      <c r="AH68" s="82">
        <f t="shared" si="4"/>
        <v>50.8</v>
      </c>
      <c r="AI68" s="56">
        <f t="shared" si="5"/>
        <v>19</v>
      </c>
      <c r="AJ68" s="11"/>
    </row>
    <row r="69" spans="1:36" x14ac:dyDescent="0.2">
      <c r="A69" s="103" t="s">
        <v>17</v>
      </c>
      <c r="B69" s="10">
        <v>19.8</v>
      </c>
      <c r="C69" s="10">
        <v>0.2</v>
      </c>
      <c r="D69" s="10">
        <v>6.6</v>
      </c>
      <c r="E69" s="10">
        <v>21.2</v>
      </c>
      <c r="F69" s="10">
        <v>0</v>
      </c>
      <c r="G69" s="10">
        <v>0</v>
      </c>
      <c r="H69" s="10">
        <v>0.8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68.400000000000006</v>
      </c>
      <c r="P69" s="10">
        <v>0.2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16.2</v>
      </c>
      <c r="Y69" s="10">
        <v>8.1999999999999993</v>
      </c>
      <c r="Z69" s="10">
        <v>86.6</v>
      </c>
      <c r="AA69" s="10">
        <v>2.2000000000000002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81">
        <f t="shared" si="7"/>
        <v>230.39999999999998</v>
      </c>
      <c r="AH69" s="82">
        <f t="shared" si="4"/>
        <v>86.6</v>
      </c>
      <c r="AI69" s="56">
        <f t="shared" si="5"/>
        <v>20</v>
      </c>
    </row>
    <row r="70" spans="1:36" x14ac:dyDescent="0.2">
      <c r="A70" s="103" t="s">
        <v>241</v>
      </c>
      <c r="B70" s="93">
        <v>0</v>
      </c>
      <c r="C70" s="93">
        <v>9.8000000000000007</v>
      </c>
      <c r="D70" s="93">
        <v>9.1999999999999993</v>
      </c>
      <c r="E70" s="93">
        <v>89.4</v>
      </c>
      <c r="F70" s="93">
        <v>24.2</v>
      </c>
      <c r="G70" s="93">
        <v>0.4</v>
      </c>
      <c r="H70" s="93">
        <v>0</v>
      </c>
      <c r="I70" s="93">
        <v>27.6</v>
      </c>
      <c r="J70" s="93">
        <v>98.6</v>
      </c>
      <c r="K70" s="93">
        <v>0</v>
      </c>
      <c r="L70" s="93">
        <v>0</v>
      </c>
      <c r="M70" s="93">
        <v>0.6</v>
      </c>
      <c r="N70" s="93">
        <v>0</v>
      </c>
      <c r="O70" s="93">
        <v>25</v>
      </c>
      <c r="P70" s="93">
        <v>40</v>
      </c>
      <c r="Q70" s="93">
        <v>0</v>
      </c>
      <c r="R70" s="93">
        <v>0</v>
      </c>
      <c r="S70" s="93">
        <v>0</v>
      </c>
      <c r="T70" s="93">
        <v>0.8</v>
      </c>
      <c r="U70" s="93">
        <v>0.8</v>
      </c>
      <c r="V70" s="93">
        <v>10.8</v>
      </c>
      <c r="W70" s="93">
        <v>6.8</v>
      </c>
      <c r="X70" s="93">
        <v>0</v>
      </c>
      <c r="Y70" s="93">
        <v>0</v>
      </c>
      <c r="Z70" s="93">
        <v>1</v>
      </c>
      <c r="AA70" s="93">
        <v>20.2</v>
      </c>
      <c r="AB70" s="93">
        <v>3.2</v>
      </c>
      <c r="AC70" s="93">
        <v>0</v>
      </c>
      <c r="AD70" s="93">
        <v>0</v>
      </c>
      <c r="AE70" s="93">
        <v>0</v>
      </c>
      <c r="AF70" s="93">
        <v>0</v>
      </c>
      <c r="AG70" s="81">
        <f t="shared" si="7"/>
        <v>368.40000000000003</v>
      </c>
      <c r="AH70" s="82">
        <f t="shared" si="4"/>
        <v>98.6</v>
      </c>
      <c r="AI70" s="56">
        <f t="shared" si="5"/>
        <v>14</v>
      </c>
      <c r="AJ70" s="11" t="s">
        <v>33</v>
      </c>
    </row>
    <row r="71" spans="1:36" x14ac:dyDescent="0.2">
      <c r="A71" s="95" t="s">
        <v>221</v>
      </c>
      <c r="B71" s="93">
        <v>0</v>
      </c>
      <c r="C71" s="93">
        <v>22.8</v>
      </c>
      <c r="D71" s="93">
        <v>22.6</v>
      </c>
      <c r="E71" s="93">
        <v>5.4</v>
      </c>
      <c r="F71" s="93">
        <v>8.6</v>
      </c>
      <c r="G71" s="93">
        <v>0.3</v>
      </c>
      <c r="H71" s="93">
        <v>0</v>
      </c>
      <c r="I71" s="93">
        <v>26</v>
      </c>
      <c r="J71" s="93">
        <v>5.9</v>
      </c>
      <c r="K71" s="93">
        <v>0.8</v>
      </c>
      <c r="L71" s="93">
        <v>0</v>
      </c>
      <c r="M71" s="93">
        <v>0.6</v>
      </c>
      <c r="N71" s="93">
        <v>21</v>
      </c>
      <c r="O71" s="93">
        <v>1.2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17.3</v>
      </c>
      <c r="V71" s="93">
        <v>0.1</v>
      </c>
      <c r="W71" s="93">
        <v>0</v>
      </c>
      <c r="X71" s="93">
        <v>0</v>
      </c>
      <c r="Y71" s="93">
        <v>84.2</v>
      </c>
      <c r="Z71" s="93">
        <v>0</v>
      </c>
      <c r="AA71" s="93">
        <v>0</v>
      </c>
      <c r="AB71" s="93">
        <v>0</v>
      </c>
      <c r="AC71" s="93">
        <v>0</v>
      </c>
      <c r="AD71" s="93">
        <v>0</v>
      </c>
      <c r="AE71" s="93">
        <v>0</v>
      </c>
      <c r="AF71" s="93">
        <v>0</v>
      </c>
      <c r="AG71" s="81">
        <f>SUM(B71:AF71)</f>
        <v>216.8</v>
      </c>
      <c r="AH71" s="82">
        <f t="shared" si="4"/>
        <v>84.2</v>
      </c>
      <c r="AI71" s="56">
        <f t="shared" si="5"/>
        <v>17</v>
      </c>
    </row>
    <row r="72" spans="1:36" x14ac:dyDescent="0.2">
      <c r="A72" s="95" t="s">
        <v>222</v>
      </c>
      <c r="B72" s="105">
        <v>0</v>
      </c>
      <c r="C72" s="105">
        <v>23.9</v>
      </c>
      <c r="D72" s="105">
        <v>22</v>
      </c>
      <c r="E72" s="105">
        <v>4.3</v>
      </c>
      <c r="F72" s="105">
        <v>0.5</v>
      </c>
      <c r="G72" s="105">
        <v>0</v>
      </c>
      <c r="H72" s="105">
        <v>0</v>
      </c>
      <c r="I72" s="105">
        <v>24.3</v>
      </c>
      <c r="J72" s="105">
        <v>5.8</v>
      </c>
      <c r="K72" s="105">
        <v>10.4</v>
      </c>
      <c r="L72" s="105">
        <v>0</v>
      </c>
      <c r="M72" s="105">
        <v>2.2000000000000002</v>
      </c>
      <c r="N72" s="105">
        <v>39.200000000000003</v>
      </c>
      <c r="O72" s="105">
        <v>2.2000000000000002</v>
      </c>
      <c r="P72" s="105">
        <v>0</v>
      </c>
      <c r="Q72" s="105">
        <v>0</v>
      </c>
      <c r="R72" s="105">
        <v>0</v>
      </c>
      <c r="S72" s="105">
        <v>0</v>
      </c>
      <c r="T72" s="105">
        <v>0.3</v>
      </c>
      <c r="U72" s="105">
        <v>4.8</v>
      </c>
      <c r="V72" s="105">
        <v>0</v>
      </c>
      <c r="W72" s="105">
        <v>0</v>
      </c>
      <c r="X72" s="105">
        <v>0</v>
      </c>
      <c r="Y72" s="105">
        <v>0.3</v>
      </c>
      <c r="Z72" s="105">
        <v>0</v>
      </c>
      <c r="AA72" s="105">
        <v>0</v>
      </c>
      <c r="AB72" s="105">
        <v>0</v>
      </c>
      <c r="AC72" s="105">
        <v>0</v>
      </c>
      <c r="AD72" s="105">
        <v>0</v>
      </c>
      <c r="AE72" s="105">
        <v>0</v>
      </c>
      <c r="AF72" s="105">
        <v>0</v>
      </c>
      <c r="AG72" s="81">
        <f t="shared" si="6"/>
        <v>140.20000000000005</v>
      </c>
      <c r="AH72" s="82">
        <f t="shared" si="4"/>
        <v>39.200000000000003</v>
      </c>
      <c r="AI72" s="56">
        <f t="shared" si="5"/>
        <v>18</v>
      </c>
    </row>
    <row r="73" spans="1:36" x14ac:dyDescent="0.2">
      <c r="A73" s="95" t="s">
        <v>223</v>
      </c>
      <c r="B73" s="105">
        <v>0</v>
      </c>
      <c r="C73" s="105">
        <v>8.9</v>
      </c>
      <c r="D73" s="105">
        <v>34.9</v>
      </c>
      <c r="E73" s="105">
        <v>51.5</v>
      </c>
      <c r="F73" s="105">
        <v>0.9</v>
      </c>
      <c r="G73" s="105">
        <v>7.8</v>
      </c>
      <c r="H73" s="105">
        <v>0</v>
      </c>
      <c r="I73" s="105">
        <v>78.2</v>
      </c>
      <c r="J73" s="105">
        <v>1.4</v>
      </c>
      <c r="K73" s="105">
        <v>5.7</v>
      </c>
      <c r="L73" s="105">
        <v>0</v>
      </c>
      <c r="M73" s="105">
        <v>0</v>
      </c>
      <c r="N73" s="105">
        <v>25.1</v>
      </c>
      <c r="O73" s="105">
        <v>6.6</v>
      </c>
      <c r="P73" s="105">
        <v>0</v>
      </c>
      <c r="Q73" s="105">
        <v>0</v>
      </c>
      <c r="R73" s="105">
        <v>0</v>
      </c>
      <c r="S73" s="105">
        <v>0</v>
      </c>
      <c r="T73" s="105">
        <v>0.7</v>
      </c>
      <c r="U73" s="105">
        <v>20.399999999999999</v>
      </c>
      <c r="V73" s="105">
        <v>0.1</v>
      </c>
      <c r="W73" s="105">
        <v>0</v>
      </c>
      <c r="X73" s="105">
        <v>0</v>
      </c>
      <c r="Y73" s="105">
        <v>7.9</v>
      </c>
      <c r="Z73" s="105">
        <v>0</v>
      </c>
      <c r="AA73" s="105">
        <v>0</v>
      </c>
      <c r="AB73" s="105">
        <v>0</v>
      </c>
      <c r="AC73" s="105">
        <v>0</v>
      </c>
      <c r="AD73" s="105">
        <v>0</v>
      </c>
      <c r="AE73" s="105">
        <v>0</v>
      </c>
      <c r="AF73" s="105">
        <v>13.8</v>
      </c>
      <c r="AG73" s="81">
        <f>SUM(B73:AF73)</f>
        <v>263.89999999999998</v>
      </c>
      <c r="AH73" s="82">
        <f t="shared" si="4"/>
        <v>78.2</v>
      </c>
      <c r="AI73" s="56">
        <f t="shared" ref="AI73:AI75" si="8">COUNTIF(B73:AF73,"=0,0")</f>
        <v>16</v>
      </c>
    </row>
    <row r="74" spans="1:36" x14ac:dyDescent="0.2">
      <c r="A74" s="95" t="s">
        <v>224</v>
      </c>
      <c r="B74" s="105">
        <v>0</v>
      </c>
      <c r="C74" s="105">
        <v>34.299999999999997</v>
      </c>
      <c r="D74" s="105">
        <v>11.2</v>
      </c>
      <c r="E74" s="105">
        <v>1.4</v>
      </c>
      <c r="F74" s="105">
        <v>0</v>
      </c>
      <c r="G74" s="105">
        <v>3.9</v>
      </c>
      <c r="H74" s="105">
        <v>0.1</v>
      </c>
      <c r="I74" s="105">
        <v>13</v>
      </c>
      <c r="J74" s="105">
        <v>31.6</v>
      </c>
      <c r="K74" s="105">
        <v>4</v>
      </c>
      <c r="L74" s="105">
        <v>0</v>
      </c>
      <c r="M74" s="105">
        <v>8.6</v>
      </c>
      <c r="N74" s="105">
        <v>4.7</v>
      </c>
      <c r="O74" s="105">
        <v>5</v>
      </c>
      <c r="P74" s="105">
        <v>0.1</v>
      </c>
      <c r="Q74" s="105">
        <v>0</v>
      </c>
      <c r="R74" s="105">
        <v>0</v>
      </c>
      <c r="S74" s="105">
        <v>0</v>
      </c>
      <c r="T74" s="105">
        <v>0.3</v>
      </c>
      <c r="U74" s="105">
        <v>7.6</v>
      </c>
      <c r="V74" s="105">
        <v>0.1</v>
      </c>
      <c r="W74" s="105">
        <v>0</v>
      </c>
      <c r="X74" s="105">
        <v>0</v>
      </c>
      <c r="Y74" s="105">
        <v>3.9</v>
      </c>
      <c r="Z74" s="105">
        <v>1.3</v>
      </c>
      <c r="AA74" s="105">
        <v>0</v>
      </c>
      <c r="AB74" s="105">
        <v>0</v>
      </c>
      <c r="AC74" s="105">
        <v>0</v>
      </c>
      <c r="AD74" s="105">
        <v>0</v>
      </c>
      <c r="AE74" s="105">
        <v>0</v>
      </c>
      <c r="AF74" s="105">
        <v>0</v>
      </c>
      <c r="AG74" s="81">
        <f>SUM(B74:AF74)</f>
        <v>131.1</v>
      </c>
      <c r="AH74" s="82">
        <f>MAX(B74:AF74)</f>
        <v>34.299999999999997</v>
      </c>
      <c r="AI74" s="56">
        <f t="shared" si="8"/>
        <v>14</v>
      </c>
    </row>
    <row r="75" spans="1:36" x14ac:dyDescent="0.2">
      <c r="A75" s="109" t="s">
        <v>239</v>
      </c>
      <c r="B75" s="110">
        <v>0</v>
      </c>
      <c r="C75" s="110">
        <v>4.2</v>
      </c>
      <c r="D75" s="110">
        <v>14.6</v>
      </c>
      <c r="E75" s="110">
        <v>0.2</v>
      </c>
      <c r="F75" s="110">
        <v>0</v>
      </c>
      <c r="G75" s="110">
        <v>0</v>
      </c>
      <c r="H75" s="110">
        <v>0</v>
      </c>
      <c r="I75" s="110">
        <v>0.2</v>
      </c>
      <c r="J75" s="110">
        <v>6.4</v>
      </c>
      <c r="K75" s="110">
        <v>0.2</v>
      </c>
      <c r="L75" s="110">
        <v>0</v>
      </c>
      <c r="M75" s="110">
        <v>0.2</v>
      </c>
      <c r="N75" s="110">
        <v>44.8</v>
      </c>
      <c r="O75" s="110">
        <v>0.6</v>
      </c>
      <c r="P75" s="110">
        <v>0</v>
      </c>
      <c r="Q75" s="110">
        <v>0</v>
      </c>
      <c r="R75" s="110">
        <v>0</v>
      </c>
      <c r="S75" s="110">
        <v>0</v>
      </c>
      <c r="T75" s="110">
        <v>32.6</v>
      </c>
      <c r="U75" s="110">
        <v>0.2</v>
      </c>
      <c r="V75" s="110">
        <v>0</v>
      </c>
      <c r="W75" s="110">
        <v>3.2</v>
      </c>
      <c r="X75" s="110">
        <v>0</v>
      </c>
      <c r="Y75" s="110">
        <v>16.399999999999999</v>
      </c>
      <c r="Z75" s="110">
        <v>2</v>
      </c>
      <c r="AA75" s="110">
        <v>0</v>
      </c>
      <c r="AB75" s="110">
        <v>0</v>
      </c>
      <c r="AC75" s="110">
        <v>0</v>
      </c>
      <c r="AD75" s="110">
        <v>0</v>
      </c>
      <c r="AE75" s="110">
        <v>0</v>
      </c>
      <c r="AF75" s="107">
        <v>0</v>
      </c>
      <c r="AG75" s="81">
        <f>SUM(B75:AF75)</f>
        <v>125.80000000000001</v>
      </c>
      <c r="AH75" s="82">
        <f>MAX(B75:AF75)</f>
        <v>44.8</v>
      </c>
      <c r="AI75" s="56">
        <f t="shared" si="8"/>
        <v>17</v>
      </c>
    </row>
    <row r="76" spans="1:36" s="5" customFormat="1" ht="17.100000000000001" customHeight="1" thickBot="1" x14ac:dyDescent="0.25">
      <c r="A76" s="51" t="s">
        <v>22</v>
      </c>
      <c r="B76" s="94">
        <f>MAX(B5:B74)</f>
        <v>41.4</v>
      </c>
      <c r="C76" s="94">
        <f t="shared" ref="C76:AD76" si="9">MAX(C5:C75)</f>
        <v>100.8</v>
      </c>
      <c r="D76" s="94">
        <f t="shared" si="9"/>
        <v>231.19999999999993</v>
      </c>
      <c r="E76" s="94">
        <f t="shared" si="9"/>
        <v>89.4</v>
      </c>
      <c r="F76" s="94">
        <f t="shared" si="9"/>
        <v>72.2</v>
      </c>
      <c r="G76" s="94">
        <f t="shared" si="9"/>
        <v>52.2</v>
      </c>
      <c r="H76" s="94">
        <f t="shared" si="9"/>
        <v>41.4</v>
      </c>
      <c r="I76" s="94">
        <f t="shared" si="9"/>
        <v>85.600000000000009</v>
      </c>
      <c r="J76" s="94">
        <f t="shared" si="9"/>
        <v>98.6</v>
      </c>
      <c r="K76" s="94">
        <f t="shared" si="9"/>
        <v>34.6</v>
      </c>
      <c r="L76" s="94">
        <f t="shared" si="9"/>
        <v>13.999999999999998</v>
      </c>
      <c r="M76" s="94">
        <f t="shared" si="9"/>
        <v>35</v>
      </c>
      <c r="N76" s="94">
        <f t="shared" si="9"/>
        <v>64.400000000000006</v>
      </c>
      <c r="O76" s="94">
        <f t="shared" si="9"/>
        <v>87.4</v>
      </c>
      <c r="P76" s="94">
        <f t="shared" si="9"/>
        <v>40</v>
      </c>
      <c r="Q76" s="94">
        <f t="shared" si="9"/>
        <v>9</v>
      </c>
      <c r="R76" s="94">
        <f t="shared" si="9"/>
        <v>18.999999999999996</v>
      </c>
      <c r="S76" s="94">
        <f t="shared" si="9"/>
        <v>0</v>
      </c>
      <c r="T76" s="94">
        <f t="shared" si="9"/>
        <v>32.6</v>
      </c>
      <c r="U76" s="94">
        <f t="shared" si="9"/>
        <v>45.400000000000006</v>
      </c>
      <c r="V76" s="94">
        <f t="shared" si="9"/>
        <v>63</v>
      </c>
      <c r="W76" s="94">
        <f t="shared" si="9"/>
        <v>74.59999999999998</v>
      </c>
      <c r="X76" s="94">
        <f t="shared" si="9"/>
        <v>29.999999999999996</v>
      </c>
      <c r="Y76" s="94">
        <f t="shared" si="9"/>
        <v>84.2</v>
      </c>
      <c r="Z76" s="94">
        <f t="shared" si="9"/>
        <v>144.80000000000004</v>
      </c>
      <c r="AA76" s="94">
        <f t="shared" si="9"/>
        <v>58.000000000000007</v>
      </c>
      <c r="AB76" s="94">
        <f t="shared" si="9"/>
        <v>77.2</v>
      </c>
      <c r="AC76" s="94">
        <f t="shared" si="9"/>
        <v>5.2000000000000011</v>
      </c>
      <c r="AD76" s="94">
        <f t="shared" si="9"/>
        <v>0</v>
      </c>
      <c r="AE76" s="94">
        <f t="shared" ref="AE76:AF76" si="10">MAX(AE5:AE74)</f>
        <v>3.8</v>
      </c>
      <c r="AF76" s="94">
        <f t="shared" si="10"/>
        <v>18.399999999999999</v>
      </c>
      <c r="AG76" s="81">
        <f>SUM(B76:AF76)</f>
        <v>1753.4</v>
      </c>
      <c r="AH76" s="82">
        <f>MAX(B76:AF76)</f>
        <v>231.19999999999993</v>
      </c>
      <c r="AI76" s="56">
        <f>COUNTIF(B76:AF76,"=0,0")</f>
        <v>2</v>
      </c>
    </row>
    <row r="77" spans="1:36" x14ac:dyDescent="0.2">
      <c r="A77" s="138" t="s">
        <v>209</v>
      </c>
      <c r="B77" s="139"/>
      <c r="C77" s="42"/>
      <c r="D77" s="42"/>
      <c r="E77" s="42"/>
      <c r="F77" s="42"/>
      <c r="G77" s="42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48"/>
      <c r="AE77" s="52"/>
      <c r="AF77" s="52"/>
      <c r="AG77" s="86"/>
      <c r="AH77" s="86"/>
      <c r="AI77" s="87"/>
    </row>
    <row r="78" spans="1:36" x14ac:dyDescent="0.2">
      <c r="A78" s="140" t="s">
        <v>210</v>
      </c>
      <c r="B78" s="141"/>
      <c r="C78" s="43"/>
      <c r="D78" s="43"/>
      <c r="E78" s="43"/>
      <c r="F78" s="43"/>
      <c r="G78" s="43"/>
      <c r="H78" s="43"/>
      <c r="I78" s="4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124"/>
      <c r="U78" s="124"/>
      <c r="V78" s="124"/>
      <c r="W78" s="124"/>
      <c r="X78" s="124"/>
      <c r="Y78" s="83"/>
      <c r="Z78" s="83"/>
      <c r="AA78" s="83"/>
      <c r="AB78" s="83"/>
      <c r="AC78" s="83"/>
      <c r="AD78" s="83"/>
      <c r="AE78" s="83"/>
      <c r="AF78" s="83"/>
      <c r="AG78" s="86"/>
      <c r="AH78" s="86"/>
      <c r="AI78" s="87"/>
    </row>
    <row r="79" spans="1:36" x14ac:dyDescent="0.2">
      <c r="A79" s="77" t="s">
        <v>207</v>
      </c>
      <c r="B79" s="76"/>
      <c r="C79" s="83"/>
      <c r="D79" s="83"/>
      <c r="E79" s="98"/>
      <c r="F79" s="98"/>
      <c r="G79" s="98"/>
      <c r="H79" s="98"/>
      <c r="I79" s="83"/>
      <c r="J79" s="84"/>
      <c r="K79" s="84"/>
      <c r="L79" s="84"/>
      <c r="M79" s="84"/>
      <c r="N79" s="84"/>
      <c r="O79" s="84"/>
      <c r="P79" s="84"/>
      <c r="Q79" s="83"/>
      <c r="R79" s="83"/>
      <c r="S79" s="83"/>
      <c r="T79" s="125"/>
      <c r="U79" s="125"/>
      <c r="V79" s="125"/>
      <c r="W79" s="125"/>
      <c r="X79" s="125"/>
      <c r="Y79" s="83"/>
      <c r="Z79" s="83"/>
      <c r="AA79" s="83"/>
      <c r="AB79" s="83"/>
      <c r="AC79" s="83"/>
      <c r="AD79" s="48"/>
      <c r="AE79" s="48"/>
      <c r="AF79" s="48"/>
      <c r="AG79" s="86"/>
      <c r="AH79" s="86"/>
      <c r="AI79" s="87"/>
    </row>
    <row r="80" spans="1:36" x14ac:dyDescent="0.2">
      <c r="A80" s="136" t="s">
        <v>240</v>
      </c>
      <c r="B80" s="137"/>
      <c r="C80" s="111"/>
      <c r="D80" s="111"/>
      <c r="E80" s="111"/>
      <c r="F80" s="111"/>
      <c r="G80" s="111"/>
      <c r="H80" s="111"/>
      <c r="I80" s="111"/>
      <c r="J80" s="112"/>
      <c r="K80" s="112"/>
      <c r="L80" s="112"/>
      <c r="M80" s="112"/>
      <c r="N80" s="112"/>
      <c r="O80" s="112"/>
      <c r="P80" s="112"/>
      <c r="Q80" s="111"/>
      <c r="R80" s="111"/>
      <c r="S80" s="111"/>
      <c r="T80" s="112"/>
      <c r="U80" s="112"/>
      <c r="V80" s="112"/>
      <c r="W80" s="112"/>
      <c r="X80" s="112"/>
      <c r="Y80" s="111"/>
      <c r="Z80" s="111"/>
      <c r="AA80" s="111"/>
      <c r="AB80" s="111"/>
      <c r="AC80" s="111"/>
      <c r="AD80" s="113"/>
      <c r="AE80" s="113"/>
      <c r="AF80" s="113"/>
      <c r="AG80" s="114"/>
      <c r="AH80" s="115"/>
      <c r="AI80" s="115"/>
    </row>
    <row r="81" spans="1:35" x14ac:dyDescent="0.2">
      <c r="A81" s="77" t="s">
        <v>208</v>
      </c>
      <c r="B81" s="75"/>
      <c r="C81" s="42"/>
      <c r="D81" s="42"/>
      <c r="E81" s="98"/>
      <c r="F81" s="98"/>
      <c r="G81" s="98"/>
      <c r="H81" s="98"/>
      <c r="I81" s="42"/>
      <c r="J81" s="42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48"/>
      <c r="AE81" s="48"/>
      <c r="AF81" s="48"/>
      <c r="AG81" s="86"/>
      <c r="AH81" s="86"/>
      <c r="AI81" s="87"/>
    </row>
    <row r="82" spans="1:35" x14ac:dyDescent="0.2">
      <c r="A82" s="44"/>
      <c r="B82" s="83"/>
      <c r="C82" s="83"/>
      <c r="D82" s="83"/>
      <c r="E82" s="98"/>
      <c r="F82" s="98"/>
      <c r="G82" s="98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48"/>
      <c r="AF82" s="48"/>
      <c r="AG82" s="86"/>
      <c r="AH82" s="86"/>
      <c r="AI82" s="87"/>
    </row>
    <row r="83" spans="1:35" x14ac:dyDescent="0.2">
      <c r="A83" s="44"/>
      <c r="B83" s="83"/>
      <c r="C83" s="83"/>
      <c r="D83" s="83"/>
      <c r="E83" s="98"/>
      <c r="F83" s="98"/>
      <c r="G83" s="98"/>
      <c r="H83" s="98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49"/>
      <c r="AF83" s="49"/>
      <c r="AG83" s="86"/>
      <c r="AH83" s="86"/>
      <c r="AI83" s="87"/>
    </row>
    <row r="84" spans="1:35" ht="13.5" thickBot="1" x14ac:dyDescent="0.25">
      <c r="A84" s="53"/>
      <c r="B84" s="54"/>
      <c r="C84" s="54"/>
      <c r="D84" s="54"/>
      <c r="E84" s="54"/>
      <c r="F84" s="54"/>
      <c r="G84" s="54" t="s">
        <v>33</v>
      </c>
      <c r="H84" s="54"/>
      <c r="I84" s="54"/>
      <c r="J84" s="54"/>
      <c r="K84" s="54"/>
      <c r="L84" s="54" t="s">
        <v>33</v>
      </c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88"/>
      <c r="AH84" s="88"/>
      <c r="AI84" s="89" t="s">
        <v>33</v>
      </c>
    </row>
    <row r="85" spans="1:35" x14ac:dyDescent="0.2">
      <c r="AG85" s="2"/>
      <c r="AH85" s="2"/>
      <c r="AI85" s="2"/>
    </row>
    <row r="86" spans="1:35" x14ac:dyDescent="0.2">
      <c r="AG86" s="2"/>
      <c r="AH86" s="2"/>
      <c r="AI86" s="2"/>
    </row>
    <row r="87" spans="1:35" x14ac:dyDescent="0.2">
      <c r="G87" s="2" t="s">
        <v>33</v>
      </c>
      <c r="AG87" s="2"/>
      <c r="AH87" s="2"/>
      <c r="AI87" s="2"/>
    </row>
    <row r="88" spans="1:35" x14ac:dyDescent="0.2">
      <c r="Q88" s="2" t="s">
        <v>33</v>
      </c>
      <c r="T88" s="2" t="s">
        <v>33</v>
      </c>
      <c r="V88" s="2" t="s">
        <v>33</v>
      </c>
      <c r="X88" s="2" t="s">
        <v>33</v>
      </c>
      <c r="Z88" s="2" t="s">
        <v>33</v>
      </c>
      <c r="AG88" s="2"/>
      <c r="AH88" s="2"/>
      <c r="AI88" s="2"/>
    </row>
    <row r="89" spans="1:35" x14ac:dyDescent="0.2">
      <c r="J89" s="2" t="s">
        <v>33</v>
      </c>
      <c r="M89" s="2" t="s">
        <v>33</v>
      </c>
      <c r="P89" s="2" t="s">
        <v>33</v>
      </c>
      <c r="Q89" s="2" t="s">
        <v>33</v>
      </c>
      <c r="R89" s="2" t="s">
        <v>33</v>
      </c>
      <c r="S89" s="2" t="s">
        <v>33</v>
      </c>
      <c r="T89" s="2" t="s">
        <v>33</v>
      </c>
      <c r="W89" s="2" t="s">
        <v>33</v>
      </c>
      <c r="X89" s="2" t="s">
        <v>33</v>
      </c>
      <c r="Z89" s="2" t="s">
        <v>33</v>
      </c>
      <c r="AB89" s="2" t="s">
        <v>33</v>
      </c>
      <c r="AG89" s="2"/>
      <c r="AH89" s="2" t="s">
        <v>33</v>
      </c>
      <c r="AI89" s="2"/>
    </row>
    <row r="90" spans="1:35" x14ac:dyDescent="0.2">
      <c r="Q90" s="2" t="s">
        <v>33</v>
      </c>
      <c r="S90" s="2" t="s">
        <v>33</v>
      </c>
      <c r="V90" s="2" t="s">
        <v>33</v>
      </c>
      <c r="W90" s="2" t="s">
        <v>33</v>
      </c>
      <c r="AB90" s="2" t="s">
        <v>33</v>
      </c>
      <c r="AC90" s="2" t="s">
        <v>33</v>
      </c>
      <c r="AG90" s="2" t="s">
        <v>33</v>
      </c>
      <c r="AH90" s="2" t="s">
        <v>33</v>
      </c>
      <c r="AI90" s="2"/>
    </row>
    <row r="91" spans="1:35" x14ac:dyDescent="0.2">
      <c r="J91" s="2" t="s">
        <v>33</v>
      </c>
      <c r="O91" s="2" t="s">
        <v>206</v>
      </c>
      <c r="P91" s="2" t="s">
        <v>33</v>
      </c>
      <c r="S91" s="2" t="s">
        <v>33</v>
      </c>
      <c r="T91" s="2" t="s">
        <v>33</v>
      </c>
      <c r="U91" s="2" t="s">
        <v>33</v>
      </c>
      <c r="V91" s="2" t="s">
        <v>33</v>
      </c>
      <c r="Z91" s="2" t="s">
        <v>33</v>
      </c>
      <c r="AG91" s="2"/>
      <c r="AH91" s="2"/>
      <c r="AI91" s="2" t="s">
        <v>33</v>
      </c>
    </row>
    <row r="92" spans="1:35" x14ac:dyDescent="0.2">
      <c r="K92" s="2" t="s">
        <v>33</v>
      </c>
      <c r="L92" s="2" t="s">
        <v>33</v>
      </c>
      <c r="M92" s="2" t="s">
        <v>33</v>
      </c>
      <c r="P92" s="2" t="s">
        <v>33</v>
      </c>
      <c r="Q92" s="2" t="s">
        <v>33</v>
      </c>
      <c r="S92" s="2" t="s">
        <v>33</v>
      </c>
      <c r="W92" s="2" t="s">
        <v>33</v>
      </c>
      <c r="Z92" s="2" t="s">
        <v>33</v>
      </c>
      <c r="AB92" s="2" t="s">
        <v>33</v>
      </c>
      <c r="AG92" s="2"/>
      <c r="AH92" s="2"/>
      <c r="AI92" s="2"/>
    </row>
    <row r="93" spans="1:35" x14ac:dyDescent="0.2">
      <c r="H93" s="2" t="s">
        <v>33</v>
      </c>
      <c r="S93" s="2" t="s">
        <v>33</v>
      </c>
      <c r="W93" s="2" t="s">
        <v>33</v>
      </c>
      <c r="AG93" s="2"/>
      <c r="AH93" s="2"/>
      <c r="AI93" s="2"/>
    </row>
    <row r="94" spans="1:35" x14ac:dyDescent="0.2">
      <c r="Q94" s="2" t="s">
        <v>33</v>
      </c>
      <c r="R94" s="2" t="s">
        <v>33</v>
      </c>
      <c r="AE94" s="2" t="s">
        <v>33</v>
      </c>
      <c r="AG94" s="2"/>
      <c r="AH94" s="2"/>
      <c r="AI94" s="2"/>
    </row>
    <row r="95" spans="1:35" x14ac:dyDescent="0.2">
      <c r="S95" s="2" t="s">
        <v>33</v>
      </c>
      <c r="X95" s="2" t="s">
        <v>33</v>
      </c>
      <c r="AC95" s="2" t="s">
        <v>33</v>
      </c>
      <c r="AG95" s="2"/>
      <c r="AH95" s="2"/>
      <c r="AI95" s="2" t="s">
        <v>33</v>
      </c>
    </row>
    <row r="96" spans="1:35" x14ac:dyDescent="0.2">
      <c r="Y96" s="2" t="s">
        <v>33</v>
      </c>
      <c r="AG96" s="2"/>
      <c r="AH96" s="2"/>
      <c r="AI96" s="2"/>
    </row>
    <row r="97" spans="19:35" x14ac:dyDescent="0.2">
      <c r="AG97" s="2"/>
      <c r="AH97" s="2"/>
      <c r="AI97" s="2"/>
    </row>
    <row r="98" spans="19:35" x14ac:dyDescent="0.2">
      <c r="AG98" s="2"/>
      <c r="AH98" s="2"/>
      <c r="AI98" s="2"/>
    </row>
    <row r="99" spans="19:35" x14ac:dyDescent="0.2">
      <c r="AG99" s="2"/>
      <c r="AH99" s="2"/>
      <c r="AI99" s="2"/>
    </row>
    <row r="100" spans="19:35" x14ac:dyDescent="0.2">
      <c r="S100" s="2" t="s">
        <v>33</v>
      </c>
      <c r="AG100" s="2"/>
      <c r="AH100" s="2"/>
      <c r="AI100" s="2"/>
    </row>
    <row r="101" spans="19:35" x14ac:dyDescent="0.2">
      <c r="AG101" s="2"/>
      <c r="AH101" s="2"/>
      <c r="AI101" s="2"/>
    </row>
    <row r="102" spans="19:35" x14ac:dyDescent="0.2">
      <c r="AG102" s="2"/>
      <c r="AH102" s="2"/>
      <c r="AI102" s="2"/>
    </row>
    <row r="103" spans="19:35" x14ac:dyDescent="0.2">
      <c r="AG103" s="2"/>
      <c r="AH103" s="2"/>
      <c r="AI103" s="2"/>
    </row>
    <row r="104" spans="19:35" x14ac:dyDescent="0.2">
      <c r="AG104" s="2"/>
      <c r="AH104" s="2"/>
      <c r="AI104" s="2"/>
    </row>
  </sheetData>
  <sortState ref="A5:AI49">
    <sortCondition ref="A5:A49"/>
  </sortState>
  <mergeCells count="40">
    <mergeCell ref="I3:I4"/>
    <mergeCell ref="H3:H4"/>
    <mergeCell ref="P3:P4"/>
    <mergeCell ref="K3:K4"/>
    <mergeCell ref="L3:L4"/>
    <mergeCell ref="O3:O4"/>
    <mergeCell ref="T79:X79"/>
    <mergeCell ref="V3:V4"/>
    <mergeCell ref="X3:X4"/>
    <mergeCell ref="AB3:AB4"/>
    <mergeCell ref="Y3:Y4"/>
    <mergeCell ref="Z3:Z4"/>
    <mergeCell ref="U3:U4"/>
    <mergeCell ref="T3:T4"/>
    <mergeCell ref="AA3:AA4"/>
    <mergeCell ref="N3:N4"/>
    <mergeCell ref="AE3:AE4"/>
    <mergeCell ref="AF3:AF4"/>
    <mergeCell ref="S3:S4"/>
    <mergeCell ref="T78:X78"/>
    <mergeCell ref="AC3:AC4"/>
    <mergeCell ref="AD3:AD4"/>
    <mergeCell ref="R3:R4"/>
    <mergeCell ref="Q3:Q4"/>
    <mergeCell ref="A80:B80"/>
    <mergeCell ref="A77:B77"/>
    <mergeCell ref="A78:B78"/>
    <mergeCell ref="AI3:AI4"/>
    <mergeCell ref="A1:AI1"/>
    <mergeCell ref="B2:AI2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V H F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F V R x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c V W K I p H u A 4 A A A A R A A A A E w A c A E Z v c m 1 1 b G F z L 1 N l Y 3 R p b 2 4 x L m 0 g o h g A K K A U A A A A A A A A A A A A A A A A A A A A A A A A A A A A K 0 5 N L s n M z 1 M I h t C G 1 g B Q S w E C L Q A U A A I A C A B V U c V W T i g k J a g A A A D 4 A A A A E g A A A A A A A A A A A A A A A A A A A A A A Q 2 9 u Z m l n L 1 B h Y 2 t h Z 2 U u e G 1 s U E s B A i 0 A F A A C A A g A V V H F V g / K 6 a u k A A A A 6 Q A A A B M A A A A A A A A A A A A A A A A A 9 A A A A F t D b 2 5 0 Z W 5 0 X 1 R 5 c G V z X S 5 4 b W x Q S w E C L Q A U A A I A C A B V U c V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P h J H 4 j y a U S o V s w 9 c k f P C w A A A A A C A A A A A A A D Z g A A w A A A A B A A A A B J W Z h K V a a L m s X I J 1 5 m s y H G A A A A A A S A A A C g A A A A E A A A A K P y 3 j + M a 8 6 Q z J e Z I l u p r I F Q A A A A O 4 o b S x 9 Q b o B W t / i M y A U C C N k g 3 7 Y I 6 t l F F t Y p Y b S m J x K 6 a j q S H 9 t q d p 0 L a 2 l 9 I / 6 Q 6 d y K + b z r 7 e U V a 3 + z 1 Y j K c p b A J + Y p u 9 p t 2 K o d S r Y A S b A U A A A A g r X N P R 9 A 1 / 9 5 x c 1 K P q T t z c w m 2 t M = < / D a t a M a s h u p > 
</file>

<file path=customXml/itemProps1.xml><?xml version="1.0" encoding="utf-8"?>
<ds:datastoreItem xmlns:ds="http://schemas.openxmlformats.org/officeDocument/2006/customXml" ds:itemID="{6C1EAFD5-7B12-4C8E-AE6D-07D083BDD6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2025-01-21T14:07:52Z</dcterms:modified>
</cp:coreProperties>
</file>